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drawings/drawing12.xml" ContentType="application/vnd.openxmlformats-officedocument.drawing+xml"/>
  <Override PartName="/xl/charts/chart17.xml" ContentType="application/vnd.openxmlformats-officedocument.drawingml.chart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520" windowHeight="12855"/>
  </bookViews>
  <sheets>
    <sheet name="T" sheetId="69" r:id="rId1"/>
    <sheet name="O" sheetId="43" r:id="rId2"/>
    <sheet name="Z" sheetId="74" r:id="rId3"/>
    <sheet name="K" sheetId="56" r:id="rId4"/>
    <sheet name="1" sheetId="82" r:id="rId5"/>
    <sheet name="2" sheetId="84" r:id="rId6"/>
    <sheet name="3" sheetId="72" r:id="rId7"/>
    <sheet name="4" sheetId="58" r:id="rId8"/>
    <sheet name="5" sheetId="47" r:id="rId9"/>
    <sheet name="6" sheetId="8" r:id="rId10"/>
    <sheet name="7" sheetId="77" r:id="rId11"/>
    <sheet name="8" sheetId="78" r:id="rId12"/>
    <sheet name="9" sheetId="45" r:id="rId13"/>
    <sheet name="10" sheetId="83" r:id="rId14"/>
    <sheet name="11" sheetId="63" r:id="rId15"/>
    <sheet name="12" sheetId="67" r:id="rId16"/>
    <sheet name="13" sheetId="68" r:id="rId17"/>
    <sheet name="mapa" sheetId="86" r:id="rId18"/>
  </sheets>
  <definedNames>
    <definedName name="_xlnm.Print_Area" localSheetId="4">'1'!$A$1:$I$36</definedName>
    <definedName name="_xlnm.Print_Area" localSheetId="13">'10'!$A$1:$S$28</definedName>
    <definedName name="_xlnm.Print_Area" localSheetId="14">'11'!$A$1:$Q$46</definedName>
    <definedName name="_xlnm.Print_Area" localSheetId="15">'12'!$A$1:$S$33</definedName>
    <definedName name="_xlnm.Print_Area" localSheetId="16">'13'!$A$1:$O$37</definedName>
    <definedName name="_xlnm.Print_Area" localSheetId="5">'2'!$A$1:$H$56</definedName>
    <definedName name="_xlnm.Print_Area" localSheetId="6">'3'!$A$1:$N$42</definedName>
    <definedName name="_xlnm.Print_Area" localSheetId="7">'4'!$A$1:$O$43</definedName>
    <definedName name="_xlnm.Print_Area" localSheetId="8">'5'!$A$1:$N$43</definedName>
    <definedName name="_xlnm.Print_Area" localSheetId="9">'6'!$A$1:$P$42</definedName>
    <definedName name="_xlnm.Print_Area" localSheetId="10">'7'!$A$1:$N$28</definedName>
    <definedName name="_xlnm.Print_Area" localSheetId="11">'8'!$A$1:$M$41</definedName>
    <definedName name="_xlnm.Print_Area" localSheetId="12">'9'!$A$1:$R$27</definedName>
    <definedName name="_xlnm.Print_Area" localSheetId="3">K!$A$1:$D$32</definedName>
    <definedName name="_xlnm.Print_Area" localSheetId="17">mapa!$A$1:$M$29</definedName>
    <definedName name="_xlnm.Print_Area" localSheetId="1">O!$A$1:$D$31</definedName>
    <definedName name="_xlnm.Print_Area" localSheetId="0">T!$A$1:$J$59</definedName>
    <definedName name="_xlnm.Print_Area" localSheetId="2">Z!$A$1:$D$43</definedName>
  </definedNames>
  <calcPr calcId="145621"/>
</workbook>
</file>

<file path=xl/calcChain.xml><?xml version="1.0" encoding="utf-8"?>
<calcChain xmlns="http://schemas.openxmlformats.org/spreadsheetml/2006/main">
  <c r="J14" i="72" l="1"/>
  <c r="I14" i="72"/>
  <c r="E13" i="67" l="1"/>
  <c r="F13" i="67"/>
  <c r="G13" i="67"/>
  <c r="H13" i="67"/>
  <c r="I13" i="67"/>
  <c r="E39" i="8"/>
  <c r="D39" i="8"/>
  <c r="C39" i="8"/>
  <c r="K11" i="72"/>
  <c r="K13" i="72"/>
  <c r="K12" i="72"/>
  <c r="K10" i="72"/>
  <c r="K14" i="72" l="1"/>
  <c r="I11" i="82"/>
  <c r="I12" i="82"/>
  <c r="I23" i="47" l="1"/>
  <c r="I25" i="47" s="1"/>
  <c r="E12" i="67" l="1"/>
  <c r="F12" i="67"/>
  <c r="G12" i="67"/>
  <c r="H12" i="67"/>
  <c r="F19" i="82" l="1"/>
  <c r="R10" i="83"/>
  <c r="J26" i="8" l="1"/>
  <c r="J25" i="8"/>
  <c r="K10" i="47" l="1"/>
  <c r="K11" i="47"/>
  <c r="K12" i="47"/>
  <c r="K13" i="47"/>
  <c r="K14" i="47"/>
  <c r="K15" i="47"/>
  <c r="K16" i="47"/>
  <c r="K17" i="47"/>
  <c r="K18" i="47"/>
  <c r="K19" i="47"/>
  <c r="K20" i="47"/>
  <c r="K21" i="47"/>
  <c r="K22" i="47"/>
  <c r="K23" i="47"/>
  <c r="K9" i="47"/>
  <c r="I12" i="67" l="1"/>
  <c r="C40" i="8" l="1"/>
  <c r="D40" i="8"/>
  <c r="I9" i="8" l="1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8" i="8"/>
  <c r="D3" i="82" l="1"/>
  <c r="E11" i="67" l="1"/>
  <c r="F11" i="67"/>
  <c r="G11" i="67"/>
  <c r="H11" i="67"/>
  <c r="I11" i="67"/>
  <c r="C22" i="67" l="1"/>
  <c r="I10" i="67"/>
  <c r="H10" i="67"/>
  <c r="G10" i="67"/>
  <c r="F10" i="67"/>
  <c r="E10" i="67"/>
  <c r="B5" i="78"/>
  <c r="H5" i="78" s="1"/>
  <c r="H24" i="78"/>
  <c r="P8" i="63" l="1"/>
  <c r="P9" i="63"/>
  <c r="P10" i="63"/>
  <c r="P7" i="63"/>
  <c r="C24" i="47" l="1"/>
  <c r="B24" i="47"/>
  <c r="D52" i="84"/>
  <c r="F44" i="84"/>
  <c r="C12" i="72" s="1"/>
  <c r="E44" i="84"/>
  <c r="B12" i="72" s="1"/>
  <c r="H12" i="72" s="1"/>
  <c r="D44" i="84"/>
  <c r="F34" i="84"/>
  <c r="C11" i="72" s="1"/>
  <c r="E34" i="84"/>
  <c r="B11" i="72" s="1"/>
  <c r="H11" i="72" s="1"/>
  <c r="D34" i="84"/>
  <c r="F24" i="84"/>
  <c r="C10" i="72" s="1"/>
  <c r="E24" i="84"/>
  <c r="B10" i="72" s="1"/>
  <c r="H10" i="72" s="1"/>
  <c r="D24" i="84"/>
  <c r="H12" i="84"/>
  <c r="G12" i="84"/>
  <c r="F12" i="84"/>
  <c r="F14" i="84" s="1"/>
  <c r="E12" i="84"/>
  <c r="E14" i="84" s="1"/>
  <c r="D12" i="84"/>
  <c r="H11" i="84"/>
  <c r="G11" i="84"/>
  <c r="H10" i="84"/>
  <c r="G10" i="84"/>
  <c r="H9" i="84"/>
  <c r="G9" i="84"/>
  <c r="H8" i="84"/>
  <c r="G8" i="84"/>
  <c r="E4" i="84"/>
  <c r="A4" i="84"/>
  <c r="Q26" i="83"/>
  <c r="P26" i="83"/>
  <c r="O26" i="83"/>
  <c r="N26" i="83"/>
  <c r="K26" i="83"/>
  <c r="J26" i="83"/>
  <c r="I26" i="83"/>
  <c r="H26" i="83"/>
  <c r="E26" i="83"/>
  <c r="D26" i="83"/>
  <c r="C26" i="83"/>
  <c r="B26" i="83"/>
  <c r="Q25" i="83"/>
  <c r="P25" i="83"/>
  <c r="O25" i="83"/>
  <c r="N25" i="83"/>
  <c r="M25" i="83"/>
  <c r="L25" i="83"/>
  <c r="K25" i="83"/>
  <c r="J25" i="83"/>
  <c r="I25" i="83"/>
  <c r="H25" i="83"/>
  <c r="G25" i="83"/>
  <c r="S25" i="83" s="1"/>
  <c r="F25" i="83"/>
  <c r="R25" i="83" s="1"/>
  <c r="E25" i="83"/>
  <c r="D25" i="83"/>
  <c r="C25" i="83"/>
  <c r="B25" i="83"/>
  <c r="Q24" i="83"/>
  <c r="P24" i="83"/>
  <c r="O24" i="83"/>
  <c r="N24" i="83"/>
  <c r="K24" i="83"/>
  <c r="J24" i="83"/>
  <c r="I24" i="83"/>
  <c r="H24" i="83"/>
  <c r="E24" i="83"/>
  <c r="D24" i="83"/>
  <c r="C24" i="83"/>
  <c r="B24" i="83"/>
  <c r="Q23" i="83"/>
  <c r="P23" i="83"/>
  <c r="O23" i="83"/>
  <c r="N23" i="83"/>
  <c r="M23" i="83"/>
  <c r="L23" i="83"/>
  <c r="K23" i="83"/>
  <c r="J23" i="83"/>
  <c r="I23" i="83"/>
  <c r="H23" i="83"/>
  <c r="G23" i="83"/>
  <c r="S23" i="83" s="1"/>
  <c r="F23" i="83"/>
  <c r="R23" i="83" s="1"/>
  <c r="E23" i="83"/>
  <c r="D23" i="83"/>
  <c r="C23" i="83"/>
  <c r="B23" i="83"/>
  <c r="Q22" i="83"/>
  <c r="P22" i="83"/>
  <c r="O22" i="83"/>
  <c r="N22" i="83"/>
  <c r="M22" i="83"/>
  <c r="L22" i="83"/>
  <c r="K22" i="83"/>
  <c r="J22" i="83"/>
  <c r="I22" i="83"/>
  <c r="H22" i="83"/>
  <c r="G22" i="83"/>
  <c r="S22" i="83" s="1"/>
  <c r="F22" i="83"/>
  <c r="R22" i="83" s="1"/>
  <c r="E22" i="83"/>
  <c r="D22" i="83"/>
  <c r="C22" i="83"/>
  <c r="B22" i="83"/>
  <c r="Q21" i="83"/>
  <c r="P21" i="83"/>
  <c r="O21" i="83"/>
  <c r="N21" i="83"/>
  <c r="M21" i="83"/>
  <c r="L21" i="83"/>
  <c r="K21" i="83"/>
  <c r="J21" i="83"/>
  <c r="I21" i="83"/>
  <c r="H21" i="83"/>
  <c r="G21" i="83"/>
  <c r="F21" i="83"/>
  <c r="E21" i="83"/>
  <c r="D21" i="83"/>
  <c r="C21" i="83"/>
  <c r="B21" i="83"/>
  <c r="Q20" i="83"/>
  <c r="P20" i="83"/>
  <c r="O20" i="83"/>
  <c r="N20" i="83"/>
  <c r="K20" i="83"/>
  <c r="J20" i="83"/>
  <c r="I20" i="83"/>
  <c r="H20" i="83"/>
  <c r="E20" i="83"/>
  <c r="D20" i="83"/>
  <c r="C20" i="83"/>
  <c r="B20" i="83"/>
  <c r="S19" i="83"/>
  <c r="R19" i="83"/>
  <c r="S18" i="83"/>
  <c r="R18" i="83"/>
  <c r="S17" i="83"/>
  <c r="R17" i="83"/>
  <c r="S16" i="83"/>
  <c r="R16" i="83"/>
  <c r="S15" i="83"/>
  <c r="R15" i="83"/>
  <c r="S14" i="83"/>
  <c r="R14" i="83"/>
  <c r="S13" i="83"/>
  <c r="R13" i="83"/>
  <c r="S12" i="83"/>
  <c r="R12" i="83"/>
  <c r="S11" i="83"/>
  <c r="R11" i="83"/>
  <c r="S10" i="83"/>
  <c r="S9" i="83"/>
  <c r="R9" i="83"/>
  <c r="M8" i="83"/>
  <c r="M26" i="83" s="1"/>
  <c r="L8" i="83"/>
  <c r="L26" i="83" s="1"/>
  <c r="G8" i="83"/>
  <c r="G20" i="83" s="1"/>
  <c r="F8" i="83"/>
  <c r="F26" i="83" s="1"/>
  <c r="H23" i="82"/>
  <c r="G23" i="82"/>
  <c r="E23" i="82"/>
  <c r="D23" i="82"/>
  <c r="I22" i="82"/>
  <c r="F51" i="84" s="1"/>
  <c r="F22" i="82"/>
  <c r="E51" i="84" s="1"/>
  <c r="I21" i="82"/>
  <c r="F50" i="84" s="1"/>
  <c r="F21" i="82"/>
  <c r="E50" i="84" s="1"/>
  <c r="I20" i="82"/>
  <c r="F20" i="82"/>
  <c r="I19" i="82"/>
  <c r="F49" i="84" s="1"/>
  <c r="E49" i="84"/>
  <c r="H17" i="82"/>
  <c r="G17" i="82"/>
  <c r="E17" i="82"/>
  <c r="D17" i="82"/>
  <c r="I16" i="82"/>
  <c r="F16" i="82"/>
  <c r="I15" i="82"/>
  <c r="F15" i="82"/>
  <c r="H13" i="82"/>
  <c r="G13" i="82"/>
  <c r="E13" i="82"/>
  <c r="D30" i="82" s="1"/>
  <c r="D13" i="82"/>
  <c r="D29" i="82" s="1"/>
  <c r="F12" i="82"/>
  <c r="F11" i="82"/>
  <c r="H9" i="82"/>
  <c r="G9" i="82"/>
  <c r="E9" i="82"/>
  <c r="D28" i="82" s="1"/>
  <c r="D9" i="82"/>
  <c r="D27" i="82" s="1"/>
  <c r="I8" i="82"/>
  <c r="F8" i="82"/>
  <c r="I7" i="82"/>
  <c r="F7" i="82"/>
  <c r="R21" i="83" l="1"/>
  <c r="S21" i="83"/>
  <c r="I17" i="82"/>
  <c r="F9" i="82"/>
  <c r="I13" i="82"/>
  <c r="R26" i="83"/>
  <c r="I9" i="82"/>
  <c r="F52" i="84"/>
  <c r="C13" i="72" s="1"/>
  <c r="E52" i="84"/>
  <c r="B13" i="72" s="1"/>
  <c r="F23" i="82"/>
  <c r="F17" i="82"/>
  <c r="D31" i="82" s="1"/>
  <c r="F13" i="82"/>
  <c r="I23" i="82"/>
  <c r="G24" i="83"/>
  <c r="G26" i="83"/>
  <c r="S26" i="83" s="1"/>
  <c r="L20" i="83"/>
  <c r="L24" i="83"/>
  <c r="M20" i="83"/>
  <c r="S20" i="83" s="1"/>
  <c r="M24" i="83"/>
  <c r="S8" i="83"/>
  <c r="R8" i="83"/>
  <c r="F20" i="83"/>
  <c r="F24" i="83"/>
  <c r="B14" i="72" l="1"/>
  <c r="H14" i="72" s="1"/>
  <c r="H13" i="72"/>
  <c r="R20" i="83"/>
  <c r="S24" i="83"/>
  <c r="I24" i="82"/>
  <c r="F24" i="82"/>
  <c r="D32" i="82" s="1"/>
  <c r="D33" i="82"/>
  <c r="R24" i="83"/>
  <c r="D10" i="72" l="1"/>
  <c r="K11" i="67"/>
  <c r="K12" i="67"/>
  <c r="K13" i="67"/>
  <c r="K14" i="67"/>
  <c r="K15" i="67"/>
  <c r="K16" i="67"/>
  <c r="K17" i="67"/>
  <c r="K18" i="67"/>
  <c r="K19" i="67"/>
  <c r="K20" i="67"/>
  <c r="K21" i="67"/>
  <c r="K24" i="67"/>
  <c r="K25" i="67"/>
  <c r="K27" i="67"/>
  <c r="K10" i="67"/>
  <c r="J22" i="67"/>
  <c r="J23" i="67"/>
  <c r="J24" i="67"/>
  <c r="J25" i="67"/>
  <c r="J26" i="67"/>
  <c r="J27" i="67"/>
  <c r="J28" i="67"/>
  <c r="I22" i="67"/>
  <c r="K22" i="67" s="1"/>
  <c r="C26" i="67" l="1"/>
  <c r="B21" i="45"/>
  <c r="B20" i="45"/>
  <c r="C20" i="45"/>
  <c r="M26" i="77"/>
  <c r="M25" i="77"/>
  <c r="M24" i="77"/>
  <c r="M23" i="77"/>
  <c r="M22" i="77"/>
  <c r="M21" i="77"/>
  <c r="K26" i="77" l="1"/>
  <c r="J26" i="77"/>
  <c r="K25" i="77"/>
  <c r="J25" i="77"/>
  <c r="K24" i="77"/>
  <c r="J24" i="77"/>
  <c r="K23" i="77"/>
  <c r="J23" i="77"/>
  <c r="K22" i="77"/>
  <c r="J22" i="77"/>
  <c r="K21" i="77"/>
  <c r="J21" i="77"/>
  <c r="H26" i="77"/>
  <c r="G26" i="77"/>
  <c r="H25" i="77"/>
  <c r="G25" i="77"/>
  <c r="H24" i="77"/>
  <c r="G24" i="77"/>
  <c r="H23" i="77"/>
  <c r="G23" i="77"/>
  <c r="H22" i="77"/>
  <c r="G22" i="77"/>
  <c r="H21" i="77"/>
  <c r="G21" i="77"/>
  <c r="F26" i="77"/>
  <c r="E26" i="77"/>
  <c r="F25" i="77"/>
  <c r="E25" i="77"/>
  <c r="F24" i="77"/>
  <c r="E24" i="77"/>
  <c r="F23" i="77"/>
  <c r="E23" i="77"/>
  <c r="F22" i="77"/>
  <c r="E22" i="77"/>
  <c r="F21" i="77"/>
  <c r="E21" i="77"/>
  <c r="C26" i="77"/>
  <c r="C25" i="77"/>
  <c r="C24" i="77"/>
  <c r="C23" i="77"/>
  <c r="C22" i="77"/>
  <c r="C21" i="77"/>
  <c r="B26" i="77"/>
  <c r="B25" i="77"/>
  <c r="B24" i="77"/>
  <c r="B23" i="77"/>
  <c r="B22" i="77"/>
  <c r="B21" i="77"/>
  <c r="N32" i="58"/>
  <c r="M32" i="58"/>
  <c r="L32" i="58"/>
  <c r="C14" i="72"/>
  <c r="H4" i="72" l="1"/>
  <c r="D19" i="72"/>
  <c r="L19" i="72" s="1"/>
  <c r="H8" i="67" l="1"/>
  <c r="F8" i="67"/>
  <c r="L25" i="78"/>
  <c r="A3" i="78"/>
  <c r="A3" i="77"/>
  <c r="B6" i="77"/>
  <c r="G6" i="77" s="1"/>
  <c r="E6" i="77" l="1"/>
  <c r="J6" i="77" s="1"/>
  <c r="E7" i="72" l="1"/>
  <c r="L7" i="72" s="1"/>
  <c r="B7" i="72"/>
  <c r="I7" i="72" s="1"/>
  <c r="A4" i="72"/>
  <c r="A19" i="72" s="1"/>
  <c r="I19" i="72" s="1"/>
  <c r="J23" i="47"/>
  <c r="J25" i="47" s="1"/>
  <c r="D11" i="72" l="1"/>
  <c r="L6" i="47"/>
  <c r="E6" i="47"/>
  <c r="H3" i="47"/>
  <c r="J29" i="47" s="1"/>
  <c r="A3" i="47"/>
  <c r="I29" i="47" s="1"/>
  <c r="D12" i="72" l="1"/>
  <c r="D13" i="72"/>
  <c r="C12" i="58"/>
  <c r="D12" i="58"/>
  <c r="E12" i="58"/>
  <c r="C17" i="58"/>
  <c r="D17" i="58"/>
  <c r="E17" i="58"/>
  <c r="C22" i="58"/>
  <c r="D22" i="58"/>
  <c r="E22" i="58"/>
  <c r="C27" i="58"/>
  <c r="D27" i="58"/>
  <c r="E27" i="58"/>
  <c r="C32" i="58"/>
  <c r="D32" i="58"/>
  <c r="E32" i="58"/>
  <c r="C37" i="58"/>
  <c r="D37" i="58"/>
  <c r="E37" i="58"/>
  <c r="C42" i="58"/>
  <c r="D42" i="58"/>
  <c r="E42" i="58"/>
  <c r="D14" i="72" l="1"/>
  <c r="I4" i="58"/>
  <c r="A4" i="58"/>
  <c r="I3" i="8" l="1"/>
  <c r="A3" i="8"/>
  <c r="A3" i="63"/>
  <c r="A3" i="45"/>
  <c r="A4" i="67"/>
  <c r="B6" i="47"/>
  <c r="I6" i="47" s="1"/>
  <c r="I28" i="67" l="1"/>
  <c r="K28" i="67" s="1"/>
  <c r="J38" i="8" l="1"/>
  <c r="E42" i="8"/>
  <c r="D42" i="8"/>
  <c r="D41" i="8"/>
  <c r="C42" i="8"/>
  <c r="C41" i="8"/>
  <c r="O11" i="67" l="1"/>
  <c r="O12" i="67"/>
  <c r="O13" i="67"/>
  <c r="O14" i="67"/>
  <c r="O15" i="67"/>
  <c r="O16" i="67"/>
  <c r="P16" i="67"/>
  <c r="Q16" i="67"/>
  <c r="O17" i="67"/>
  <c r="P17" i="67"/>
  <c r="Q17" i="67"/>
  <c r="O18" i="67"/>
  <c r="P18" i="67"/>
  <c r="Q18" i="67"/>
  <c r="O19" i="67"/>
  <c r="P19" i="67"/>
  <c r="Q19" i="67"/>
  <c r="O20" i="67"/>
  <c r="P20" i="67"/>
  <c r="Q20" i="67"/>
  <c r="O21" i="67"/>
  <c r="P21" i="67"/>
  <c r="Q21" i="67"/>
  <c r="O10" i="67"/>
  <c r="N11" i="67"/>
  <c r="N12" i="67"/>
  <c r="N13" i="67"/>
  <c r="N14" i="67"/>
  <c r="N15" i="67"/>
  <c r="N16" i="67"/>
  <c r="N17" i="67"/>
  <c r="N18" i="67"/>
  <c r="N19" i="67"/>
  <c r="N20" i="67"/>
  <c r="N21" i="67"/>
  <c r="N10" i="67"/>
  <c r="P15" i="67"/>
  <c r="Q15" i="67"/>
  <c r="P11" i="67"/>
  <c r="P12" i="67"/>
  <c r="Q12" i="67"/>
  <c r="Q13" i="67"/>
  <c r="P14" i="67"/>
  <c r="Q14" i="67"/>
  <c r="P10" i="67"/>
  <c r="D22" i="67"/>
  <c r="F22" i="67"/>
  <c r="D23" i="67"/>
  <c r="D24" i="67"/>
  <c r="E24" i="67"/>
  <c r="F24" i="67"/>
  <c r="G24" i="67"/>
  <c r="H24" i="67"/>
  <c r="D25" i="67"/>
  <c r="E25" i="67"/>
  <c r="F25" i="67"/>
  <c r="G25" i="67"/>
  <c r="H25" i="67"/>
  <c r="D26" i="67"/>
  <c r="D27" i="67"/>
  <c r="E27" i="67"/>
  <c r="F27" i="67"/>
  <c r="G27" i="67"/>
  <c r="H27" i="67"/>
  <c r="D28" i="67"/>
  <c r="C28" i="67"/>
  <c r="C27" i="67"/>
  <c r="C25" i="67"/>
  <c r="C24" i="67"/>
  <c r="C23" i="67"/>
  <c r="I27" i="67"/>
  <c r="I26" i="67"/>
  <c r="K26" i="67" s="1"/>
  <c r="I25" i="67"/>
  <c r="I24" i="67"/>
  <c r="I23" i="67"/>
  <c r="K23" i="67" s="1"/>
  <c r="H22" i="67" l="1"/>
  <c r="F26" i="67"/>
  <c r="E23" i="67"/>
  <c r="Q10" i="67"/>
  <c r="G22" i="67"/>
  <c r="F23" i="67"/>
  <c r="H23" i="67"/>
  <c r="G23" i="67"/>
  <c r="P13" i="67"/>
  <c r="G28" i="67"/>
  <c r="G26" i="67"/>
  <c r="E28" i="67"/>
  <c r="F28" i="67"/>
  <c r="Q11" i="67"/>
  <c r="E26" i="67"/>
  <c r="E22" i="67"/>
  <c r="H28" i="67"/>
  <c r="H26" i="67"/>
  <c r="J8" i="8" l="1"/>
  <c r="J36" i="8" l="1"/>
  <c r="J37" i="8"/>
  <c r="L42" i="58" l="1"/>
  <c r="M42" i="58"/>
  <c r="N42" i="58"/>
  <c r="P14" i="45" l="1"/>
  <c r="Q14" i="45"/>
  <c r="R14" i="45"/>
  <c r="P15" i="45"/>
  <c r="Q15" i="45"/>
  <c r="R15" i="45"/>
  <c r="P16" i="45"/>
  <c r="Q16" i="45"/>
  <c r="R16" i="45"/>
  <c r="P17" i="45"/>
  <c r="Q17" i="45"/>
  <c r="R17" i="45"/>
  <c r="P18" i="45"/>
  <c r="Q18" i="45"/>
  <c r="R18" i="45"/>
  <c r="N8" i="63" l="1"/>
  <c r="N9" i="63"/>
  <c r="Q9" i="63" s="1"/>
  <c r="N10" i="63"/>
  <c r="N7" i="63"/>
  <c r="Q7" i="63" s="1"/>
  <c r="C11" i="63"/>
  <c r="D11" i="63"/>
  <c r="E11" i="63"/>
  <c r="F11" i="63"/>
  <c r="G11" i="63"/>
  <c r="H11" i="63"/>
  <c r="I11" i="63"/>
  <c r="J11" i="63"/>
  <c r="K11" i="63"/>
  <c r="L11" i="63"/>
  <c r="M11" i="63"/>
  <c r="B11" i="63"/>
  <c r="N11" i="63" l="1"/>
  <c r="P11" i="63"/>
  <c r="Q10" i="63"/>
  <c r="Q8" i="63"/>
  <c r="Q11" i="63" l="1"/>
  <c r="P25" i="45"/>
  <c r="O25" i="45"/>
  <c r="N25" i="45"/>
  <c r="M25" i="45"/>
  <c r="L25" i="45"/>
  <c r="K25" i="45"/>
  <c r="J25" i="45"/>
  <c r="I25" i="45"/>
  <c r="H25" i="45"/>
  <c r="G25" i="45"/>
  <c r="F25" i="45"/>
  <c r="E25" i="45"/>
  <c r="D25" i="45"/>
  <c r="C25" i="45"/>
  <c r="B25" i="45"/>
  <c r="P24" i="45"/>
  <c r="O24" i="45"/>
  <c r="N24" i="45"/>
  <c r="M24" i="45"/>
  <c r="L24" i="45"/>
  <c r="K24" i="45"/>
  <c r="J24" i="45"/>
  <c r="I24" i="45"/>
  <c r="H24" i="45"/>
  <c r="G24" i="45"/>
  <c r="F24" i="45"/>
  <c r="E24" i="45"/>
  <c r="D24" i="45"/>
  <c r="C24" i="45"/>
  <c r="B24" i="45"/>
  <c r="O23" i="45"/>
  <c r="N23" i="45"/>
  <c r="M23" i="45"/>
  <c r="L23" i="45"/>
  <c r="K23" i="45"/>
  <c r="J23" i="45"/>
  <c r="I23" i="45"/>
  <c r="H23" i="45"/>
  <c r="G23" i="45"/>
  <c r="F23" i="45"/>
  <c r="E23" i="45"/>
  <c r="D23" i="45"/>
  <c r="C23" i="45"/>
  <c r="B23" i="45"/>
  <c r="R22" i="45"/>
  <c r="Q22" i="45"/>
  <c r="P22" i="45"/>
  <c r="O22" i="45"/>
  <c r="N22" i="45"/>
  <c r="M22" i="45"/>
  <c r="L22" i="45"/>
  <c r="K22" i="45"/>
  <c r="J22" i="45"/>
  <c r="I22" i="45"/>
  <c r="H22" i="45"/>
  <c r="G22" i="45"/>
  <c r="F22" i="45"/>
  <c r="E22" i="45"/>
  <c r="D22" i="45"/>
  <c r="C22" i="45"/>
  <c r="B22" i="45"/>
  <c r="P21" i="45"/>
  <c r="O21" i="45"/>
  <c r="N21" i="45"/>
  <c r="M21" i="45"/>
  <c r="L21" i="45"/>
  <c r="K21" i="45"/>
  <c r="J21" i="45"/>
  <c r="I21" i="45"/>
  <c r="H21" i="45"/>
  <c r="G21" i="45"/>
  <c r="F21" i="45"/>
  <c r="E21" i="45"/>
  <c r="D21" i="45"/>
  <c r="C21" i="45"/>
  <c r="O20" i="45"/>
  <c r="N20" i="45"/>
  <c r="M20" i="45"/>
  <c r="L20" i="45"/>
  <c r="K20" i="45"/>
  <c r="J20" i="45"/>
  <c r="I20" i="45"/>
  <c r="H20" i="45"/>
  <c r="G20" i="45"/>
  <c r="F20" i="45"/>
  <c r="E20" i="45"/>
  <c r="D20" i="45"/>
  <c r="O19" i="45"/>
  <c r="N19" i="45"/>
  <c r="M19" i="45"/>
  <c r="L19" i="45"/>
  <c r="K19" i="45"/>
  <c r="J19" i="45"/>
  <c r="I19" i="45"/>
  <c r="H19" i="45"/>
  <c r="G19" i="45"/>
  <c r="F19" i="45"/>
  <c r="E19" i="45"/>
  <c r="D19" i="45"/>
  <c r="C19" i="45"/>
  <c r="B19" i="45"/>
  <c r="P12" i="45" l="1"/>
  <c r="Q12" i="45"/>
  <c r="R12" i="45"/>
  <c r="P13" i="45"/>
  <c r="Q13" i="45"/>
  <c r="R13" i="45"/>
  <c r="Q24" i="45" l="1"/>
  <c r="Q21" i="45"/>
  <c r="R24" i="45"/>
  <c r="R21" i="45"/>
  <c r="P20" i="45"/>
  <c r="P23" i="45"/>
  <c r="P11" i="45" l="1"/>
  <c r="Q11" i="45"/>
  <c r="R11" i="45"/>
  <c r="P10" i="45" l="1"/>
  <c r="Q10" i="45"/>
  <c r="Q20" i="45" s="1"/>
  <c r="R10" i="45"/>
  <c r="R20" i="45" s="1"/>
  <c r="P9" i="45" l="1"/>
  <c r="P19" i="45" s="1"/>
  <c r="Q9" i="45"/>
  <c r="R9" i="45"/>
  <c r="P8" i="45" l="1"/>
  <c r="Q8" i="45"/>
  <c r="R8" i="45"/>
  <c r="R7" i="45" l="1"/>
  <c r="Q7" i="45"/>
  <c r="P7" i="45"/>
  <c r="Q25" i="45" l="1"/>
  <c r="Q23" i="45"/>
  <c r="Q19" i="45"/>
  <c r="R23" i="45"/>
  <c r="R19" i="45"/>
  <c r="R25" i="45"/>
  <c r="N27" i="58" l="1"/>
  <c r="C19" i="47" s="1"/>
  <c r="M27" i="58"/>
  <c r="B19" i="47" s="1"/>
  <c r="H19" i="47" s="1"/>
  <c r="L27" i="58"/>
  <c r="C22" i="47"/>
  <c r="B22" i="47"/>
  <c r="H22" i="47" s="1"/>
  <c r="C15" i="47"/>
  <c r="B15" i="47"/>
  <c r="H15" i="47" s="1"/>
  <c r="N37" i="58"/>
  <c r="C21" i="47" s="1"/>
  <c r="M37" i="58"/>
  <c r="B21" i="47" s="1"/>
  <c r="H21" i="47" s="1"/>
  <c r="L37" i="58"/>
  <c r="C14" i="47"/>
  <c r="B14" i="47"/>
  <c r="H14" i="47" s="1"/>
  <c r="C20" i="47"/>
  <c r="B20" i="47"/>
  <c r="H20" i="47" s="1"/>
  <c r="C13" i="47"/>
  <c r="B13" i="47"/>
  <c r="H13" i="47" s="1"/>
  <c r="C12" i="47"/>
  <c r="B12" i="47"/>
  <c r="H12" i="47" s="1"/>
  <c r="N22" i="58"/>
  <c r="C18" i="47" s="1"/>
  <c r="M22" i="58"/>
  <c r="B18" i="47" s="1"/>
  <c r="H18" i="47" s="1"/>
  <c r="L22" i="58"/>
  <c r="C11" i="47"/>
  <c r="B11" i="47"/>
  <c r="H11" i="47" s="1"/>
  <c r="N17" i="58"/>
  <c r="C17" i="47" s="1"/>
  <c r="M17" i="58"/>
  <c r="B17" i="47" s="1"/>
  <c r="H17" i="47" s="1"/>
  <c r="L17" i="58"/>
  <c r="C10" i="47"/>
  <c r="B10" i="47"/>
  <c r="H10" i="47" s="1"/>
  <c r="N12" i="58"/>
  <c r="C16" i="47" s="1"/>
  <c r="M12" i="58"/>
  <c r="B16" i="47" s="1"/>
  <c r="H16" i="47" s="1"/>
  <c r="L12" i="58"/>
  <c r="C9" i="47"/>
  <c r="B9" i="47"/>
  <c r="H9" i="47" s="1"/>
  <c r="C23" i="47" l="1"/>
  <c r="B23" i="47"/>
  <c r="H23" i="47" l="1"/>
  <c r="D9" i="47"/>
  <c r="D21" i="47"/>
  <c r="D11" i="47"/>
  <c r="D20" i="47"/>
  <c r="D13" i="47"/>
  <c r="D16" i="47"/>
  <c r="D10" i="47"/>
  <c r="D12" i="47"/>
  <c r="D17" i="47"/>
  <c r="D18" i="47"/>
  <c r="C25" i="47"/>
  <c r="D19" i="47"/>
  <c r="D15" i="47"/>
  <c r="D14" i="47"/>
  <c r="D22" i="47"/>
  <c r="B25" i="47"/>
  <c r="H25" i="47" s="1"/>
  <c r="D23" i="47" l="1"/>
  <c r="J9" i="8" l="1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7" i="8"/>
  <c r="J28" i="8"/>
  <c r="J29" i="8"/>
  <c r="J30" i="8"/>
  <c r="J31" i="8"/>
  <c r="J32" i="8"/>
  <c r="J33" i="8"/>
  <c r="J34" i="8"/>
  <c r="J35" i="8"/>
</calcChain>
</file>

<file path=xl/sharedStrings.xml><?xml version="1.0" encoding="utf-8"?>
<sst xmlns="http://schemas.openxmlformats.org/spreadsheetml/2006/main" count="808" uniqueCount="330">
  <si>
    <t>počet zákazníků</t>
  </si>
  <si>
    <t>MWh</t>
  </si>
  <si>
    <t>Celkem</t>
  </si>
  <si>
    <t>Praha</t>
  </si>
  <si>
    <t>Česká republika</t>
  </si>
  <si>
    <t>Celkem ČR</t>
  </si>
  <si>
    <t>VO</t>
  </si>
  <si>
    <t>SO</t>
  </si>
  <si>
    <t>MO</t>
  </si>
  <si>
    <t>DOM</t>
  </si>
  <si>
    <t>Bilanční rozdíl</t>
  </si>
  <si>
    <t>Pražská plynárenská Distribuce, a.s.</t>
  </si>
  <si>
    <t>RWE GasNet, s.r.o.</t>
  </si>
  <si>
    <t>Leden</t>
  </si>
  <si>
    <t>°C</t>
  </si>
  <si>
    <r>
      <t>tis. m</t>
    </r>
    <r>
      <rPr>
        <vertAlign val="superscript"/>
        <sz val="8"/>
        <rFont val="Arial"/>
        <family val="2"/>
        <charset val="238"/>
      </rPr>
      <t>3</t>
    </r>
  </si>
  <si>
    <t>GWh</t>
  </si>
  <si>
    <t>Jihočeský</t>
  </si>
  <si>
    <t>Jihomoravský</t>
  </si>
  <si>
    <t>Karlovarský</t>
  </si>
  <si>
    <t>Královehradecký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</si>
  <si>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</si>
  <si>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</si>
  <si>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</si>
  <si>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</si>
  <si>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</si>
  <si>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</si>
  <si>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</si>
  <si>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</si>
  <si>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</si>
  <si>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</si>
  <si>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</si>
  <si>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</si>
  <si>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</si>
  <si>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</si>
  <si>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</si>
  <si>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</si>
  <si>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</si>
  <si>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</si>
  <si>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</si>
  <si>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</si>
  <si>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</si>
  <si>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při 0°C</t>
  </si>
  <si>
    <t>při -12°C</t>
  </si>
  <si>
    <t>maximální</t>
  </si>
  <si>
    <t>při teplotě</t>
  </si>
  <si>
    <t>minimální</t>
  </si>
  <si>
    <t>rok</t>
  </si>
  <si>
    <t>www.eru.cz</t>
  </si>
  <si>
    <t>Denní průměr</t>
  </si>
  <si>
    <t>Maximum při teplotě</t>
  </si>
  <si>
    <t>Minimum při teplotě</t>
  </si>
  <si>
    <r>
      <t>mil. m</t>
    </r>
    <r>
      <rPr>
        <vertAlign val="superscript"/>
        <sz val="8"/>
        <rFont val="Arial"/>
        <family val="2"/>
        <charset val="238"/>
      </rPr>
      <t>3</t>
    </r>
  </si>
  <si>
    <t>Počet změn dodavatele plynu v ČR na odběrné místo</t>
  </si>
  <si>
    <t>Obsah</t>
  </si>
  <si>
    <t>a</t>
  </si>
  <si>
    <t>Tabulka č. 1</t>
  </si>
  <si>
    <t>Teplota</t>
  </si>
  <si>
    <t>1.Q</t>
  </si>
  <si>
    <t>2.Q</t>
  </si>
  <si>
    <t>3.Q</t>
  </si>
  <si>
    <t>4.Q</t>
  </si>
  <si>
    <t>1.pololetí</t>
  </si>
  <si>
    <t>2.pololetí</t>
  </si>
  <si>
    <t>Tabulka č. 3</t>
  </si>
  <si>
    <t>Tabulka č. 4</t>
  </si>
  <si>
    <t>Tabulka č. 5</t>
  </si>
  <si>
    <t>Tabulka č. 6</t>
  </si>
  <si>
    <t>Tabulka č. 8</t>
  </si>
  <si>
    <t>Tabulka č. 9</t>
  </si>
  <si>
    <t>Tabulka č. 10</t>
  </si>
  <si>
    <t>Tabulka č. 11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</si>
  <si>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</si>
  <si>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</si>
  <si>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</si>
  <si>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</si>
  <si>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</si>
  <si>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</si>
  <si>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</si>
  <si>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</si>
  <si>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</si>
  <si>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</si>
  <si>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</si>
  <si>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Teplota ovzduší v ČR</t>
  </si>
  <si>
    <t>průměr</t>
  </si>
  <si>
    <t>odchylka</t>
  </si>
  <si>
    <r>
      <t>mil. m</t>
    </r>
    <r>
      <rPr>
        <vertAlign val="superscript"/>
        <sz val="8"/>
        <rFont val="Arial CE"/>
        <charset val="238"/>
      </rPr>
      <t>3</t>
    </r>
  </si>
  <si>
    <t>I.čtvtletí</t>
  </si>
  <si>
    <t>II.čtvtletí</t>
  </si>
  <si>
    <t>III.čtvtletí</t>
  </si>
  <si>
    <t>IV.čtvtletí</t>
  </si>
  <si>
    <t>I.pololetí</t>
  </si>
  <si>
    <t>II.pololetí</t>
  </si>
  <si>
    <t>Denní modelová spotřeba zemního plynu</t>
  </si>
  <si>
    <t>Denní skutečná spotřeba zemního plynu</t>
  </si>
  <si>
    <t>Tabulka č. 2</t>
  </si>
  <si>
    <t>spotřeba plynu</t>
  </si>
  <si>
    <t>PP Distribuce</t>
  </si>
  <si>
    <t>RWE GasNet</t>
  </si>
  <si>
    <t>E.ON Distribuce</t>
  </si>
  <si>
    <t>Tabulka č. 7</t>
  </si>
  <si>
    <t>RWE Gas Storage</t>
  </si>
  <si>
    <t>MND Gas Storage</t>
  </si>
  <si>
    <t>Počet zákazníků</t>
  </si>
  <si>
    <t>Switching</t>
  </si>
  <si>
    <t>Poznámka: Switching – poměr mezi počtem změn dodavatelů plynu a celkovým počtem odběrných míst v uvedeném období.</t>
  </si>
  <si>
    <t>datum</t>
  </si>
  <si>
    <t>úterý</t>
  </si>
  <si>
    <t>středa</t>
  </si>
  <si>
    <t>čtvrtek</t>
  </si>
  <si>
    <t>pátek</t>
  </si>
  <si>
    <t>sobota</t>
  </si>
  <si>
    <t>neděle</t>
  </si>
  <si>
    <t>pondělí</t>
  </si>
  <si>
    <t>X</t>
  </si>
  <si>
    <t xml:space="preserve"> Počet změn dodavatele plynu v ČR na odběrné místo</t>
  </si>
  <si>
    <t>Výroba plynu
v ČR</t>
  </si>
  <si>
    <t>Spotřeba plynu 
v ČR</t>
  </si>
  <si>
    <t>Spotřeba plynu v ČR</t>
  </si>
  <si>
    <t>E.ON Distribuce, a.s.</t>
  </si>
  <si>
    <t>Tabulka č. 12</t>
  </si>
  <si>
    <t>Prognóza spotřeby zemního plynu v ČR</t>
  </si>
  <si>
    <t xml:space="preserve"> Prognóza spotřeby zemního plynu v ČR</t>
  </si>
  <si>
    <t>Skutečnost</t>
  </si>
  <si>
    <t>Přepočet</t>
  </si>
  <si>
    <t>Leden -</t>
  </si>
  <si>
    <r>
      <t>Prognóza</t>
    </r>
    <r>
      <rPr>
        <vertAlign val="superscript"/>
        <sz val="8"/>
        <rFont val="Arial CE"/>
        <charset val="238"/>
      </rPr>
      <t xml:space="preserve"> 1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</si>
  <si>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Předpokládaná teplota a spotřeba plynu na základě aktuálních denních hodnot</t>
    </r>
  </si>
  <si>
    <t>Prognóza</t>
  </si>
  <si>
    <t>Tabulka č. 13</t>
  </si>
  <si>
    <r>
      <t>mil.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/°C/den</t>
    </r>
  </si>
  <si>
    <t>Denní teplotní gradient</t>
  </si>
  <si>
    <t xml:space="preserve">Komentář </t>
  </si>
  <si>
    <t xml:space="preserve">Tabulka č. 1 </t>
  </si>
  <si>
    <t xml:space="preserve">Tabulka č. 2 </t>
  </si>
  <si>
    <t xml:space="preserve">Tabulka č. 3 </t>
  </si>
  <si>
    <t xml:space="preserve">Tabulka č. 4 </t>
  </si>
  <si>
    <t xml:space="preserve">Tabulka č. 5 </t>
  </si>
  <si>
    <t xml:space="preserve">Tabulka č. 6 </t>
  </si>
  <si>
    <t xml:space="preserve">Tabulka č. 7 </t>
  </si>
  <si>
    <t xml:space="preserve">Tabulka č. 8 </t>
  </si>
  <si>
    <t xml:space="preserve">Tabulka č. 9 </t>
  </si>
  <si>
    <t xml:space="preserve">Tabulka č. 10 </t>
  </si>
  <si>
    <t xml:space="preserve">Tabulka č. 11 </t>
  </si>
  <si>
    <t xml:space="preserve">Tabulka č. 12 </t>
  </si>
  <si>
    <t xml:space="preserve">Tabulka č. 13 </t>
  </si>
  <si>
    <t>Komentář</t>
  </si>
  <si>
    <t>kategorie</t>
  </si>
  <si>
    <t>Jihočeský 
kraj</t>
  </si>
  <si>
    <t>Jihomoravský 
kraj</t>
  </si>
  <si>
    <t>Karlovarský 
kraj</t>
  </si>
  <si>
    <t>Královéhradecký 
kraj</t>
  </si>
  <si>
    <t>Liberecký 
kraj</t>
  </si>
  <si>
    <t>Moravskoslezský 
kraj</t>
  </si>
  <si>
    <t xml:space="preserve">Olomoucký 
kraj </t>
  </si>
  <si>
    <t>kraje</t>
  </si>
  <si>
    <t xml:space="preserve">Pardubický 
kraj </t>
  </si>
  <si>
    <t>Plzeňský 
kraj</t>
  </si>
  <si>
    <t>Středočeský 
kraj</t>
  </si>
  <si>
    <t xml:space="preserve">Ústecký 
kraj </t>
  </si>
  <si>
    <t>Kraj 
Vysočina</t>
  </si>
  <si>
    <t>Zlínský 
kraj</t>
  </si>
  <si>
    <t>počet 
zákazníků</t>
  </si>
  <si>
    <t>podíl %</t>
  </si>
  <si>
    <r>
      <t>tis. m</t>
    </r>
    <r>
      <rPr>
        <vertAlign val="superscript"/>
        <sz val="8"/>
        <color theme="1" tint="0.499984740745262"/>
        <rFont val="Arial"/>
        <family val="2"/>
        <charset val="238"/>
      </rPr>
      <t>3</t>
    </r>
  </si>
  <si>
    <t>spotřeba 
zemního plynu</t>
  </si>
  <si>
    <t>průměrná teplota</t>
  </si>
  <si>
    <t>plynárenské společnosti</t>
  </si>
  <si>
    <t xml:space="preserve"> Poznámka:  Prognóza zpracována v prosinci 2013</t>
  </si>
  <si>
    <t>Podíl spotřeby plynu podle území plynárenských společností v ČR</t>
  </si>
  <si>
    <t>Použité zkratky</t>
  </si>
  <si>
    <t xml:space="preserve">Použité zkratky </t>
  </si>
  <si>
    <t xml:space="preserve"> Zkratky a jejich význam</t>
  </si>
  <si>
    <t>BSD</t>
  </si>
  <si>
    <t>Zkratka</t>
  </si>
  <si>
    <t>Význam</t>
  </si>
  <si>
    <t>Bezpečnostní standard dodávky</t>
  </si>
  <si>
    <t>ČR</t>
  </si>
  <si>
    <t>Přepravní soustava</t>
  </si>
  <si>
    <t>PS</t>
  </si>
  <si>
    <t>Regionální distribuční soustava</t>
  </si>
  <si>
    <t>RDS</t>
  </si>
  <si>
    <t>LDS</t>
  </si>
  <si>
    <t>Lokální distribuční soustava</t>
  </si>
  <si>
    <t>Zásobník plynu</t>
  </si>
  <si>
    <t>ZP</t>
  </si>
  <si>
    <t>HPS</t>
  </si>
  <si>
    <t>Hraniční předávací stanice</t>
  </si>
  <si>
    <t>Přeshraniční plynovod</t>
  </si>
  <si>
    <t>PPL</t>
  </si>
  <si>
    <t>Maloodběratelé (kategorie zákazníků)</t>
  </si>
  <si>
    <t>Velkoodběratelé (kategorie zákazníků)</t>
  </si>
  <si>
    <t>Střední odběratelé (kategorie zákazníků)</t>
  </si>
  <si>
    <t>Domácnosti (kategorie zákazníků)</t>
  </si>
  <si>
    <t>OP</t>
  </si>
  <si>
    <t>Ostaní plyn (zahrnuje vlastní spotřebu, ztráty a změnu akumulace)</t>
  </si>
  <si>
    <t>podíl kategorií na spotřebě</t>
  </si>
  <si>
    <t>Měsíční skutečná dodávka chráněným zákazníkům</t>
  </si>
  <si>
    <t>MSD</t>
  </si>
  <si>
    <t>DPD</t>
  </si>
  <si>
    <t>Výpočet BSD pro případ mimořádných teplotních hodnot v průběhu sedmidenního období poptávkových špiček</t>
  </si>
  <si>
    <t>Výpočet BSD pro případ výjimečně vysoké poptávky po plynu v délce nejméně 30 dnů</t>
  </si>
  <si>
    <t>Výpočet BSD pro případ narušení jediné největší plynárenské infrastruktury v délce nejméně 30 dnů</t>
  </si>
  <si>
    <t>Denní průměrná dodávka chráněným zákazníkům</t>
  </si>
  <si>
    <t>období</t>
  </si>
  <si>
    <t xml:space="preserve"> normál</t>
  </si>
  <si>
    <t>odchylka od normálu</t>
  </si>
  <si>
    <r>
      <t>mil. m</t>
    </r>
    <r>
      <rPr>
        <vertAlign val="superscript"/>
        <sz val="8"/>
        <color theme="0"/>
        <rFont val="Arial CE"/>
        <charset val="238"/>
      </rPr>
      <t>3</t>
    </r>
  </si>
  <si>
    <t>%</t>
  </si>
  <si>
    <r>
      <t>mil. m</t>
    </r>
    <r>
      <rPr>
        <vertAlign val="superscript"/>
        <sz val="8"/>
        <color theme="1" tint="0.499984740745262"/>
        <rFont val="Arial CE"/>
        <charset val="238"/>
      </rPr>
      <t>3</t>
    </r>
  </si>
  <si>
    <t>Teplota ovzduší v ČR v roce 2014</t>
  </si>
  <si>
    <t>Kategorie</t>
  </si>
  <si>
    <r>
      <t>max</t>
    </r>
    <r>
      <rPr>
        <sz val="8"/>
        <color theme="1" tint="0.499984740745262"/>
        <rFont val="Arial CE"/>
        <charset val="238"/>
      </rPr>
      <t>imální</t>
    </r>
  </si>
  <si>
    <r>
      <t>min</t>
    </r>
    <r>
      <rPr>
        <sz val="8"/>
        <color theme="1" tint="0.499984740745262"/>
        <rFont val="Arial CE"/>
        <charset val="238"/>
      </rPr>
      <t>imální</t>
    </r>
  </si>
  <si>
    <r>
      <t>min</t>
    </r>
    <r>
      <rPr>
        <sz val="8"/>
        <color theme="0"/>
        <rFont val="Arial CE"/>
        <charset val="238"/>
      </rPr>
      <t>imální</t>
    </r>
  </si>
  <si>
    <r>
      <t>max</t>
    </r>
    <r>
      <rPr>
        <sz val="8"/>
        <color theme="0"/>
        <rFont val="Arial CE"/>
        <charset val="238"/>
      </rPr>
      <t>imální</t>
    </r>
  </si>
  <si>
    <t xml:space="preserve">Denní spotřeba zemního plynu </t>
  </si>
  <si>
    <t>DTG</t>
  </si>
  <si>
    <t>Denní teplotní gradient (změna spotřeby plynu při jednotkové změně teploty)</t>
  </si>
  <si>
    <t>TDD</t>
  </si>
  <si>
    <t>Tipové diagramy dodávek</t>
  </si>
  <si>
    <t>Typ měření</t>
  </si>
  <si>
    <t>Definovaný typ měření (A, B, C)</t>
  </si>
  <si>
    <t>ERÚ</t>
  </si>
  <si>
    <t>Energetický regulační úřad</t>
  </si>
  <si>
    <t>OTE</t>
  </si>
  <si>
    <t>Společnost OTE, a.s. (operátor trhu)</t>
  </si>
  <si>
    <t>CHZ</t>
  </si>
  <si>
    <t>Chránění zákazníci (zákazníci s odběrnými místy zařazenými do skupin C1, D, F)</t>
  </si>
  <si>
    <t>meziroční 
změna
spotřeby</t>
  </si>
  <si>
    <t>meziroční změna spotřeby</t>
  </si>
  <si>
    <t>NECHZ</t>
  </si>
  <si>
    <t>Nechránění zákazníci (zákazníci s odběrnými místy zařazenými do skupin A, B1, B2, C2, E)</t>
  </si>
  <si>
    <t xml:space="preserve"> Porovnání denní spotřeby zemního plynu v ČR mezi roky 2013 a 2014</t>
  </si>
  <si>
    <r>
      <t>Spotřeba plynu podle území plynárenských společností v ČR (tis. 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</si>
  <si>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t>maximum</t>
  </si>
  <si>
    <t>minimum</t>
  </si>
  <si>
    <t>Denní skutečná teplota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</si>
  <si>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Prognóza zpracována v prosinci 2013</t>
    </r>
  </si>
  <si>
    <t>skutečnost</t>
  </si>
  <si>
    <t>skutečná teplota (°C)</t>
  </si>
  <si>
    <t>VP</t>
  </si>
  <si>
    <t>Výroba plynu</t>
  </si>
  <si>
    <t>DS</t>
  </si>
  <si>
    <t>Distribuční soustava</t>
  </si>
  <si>
    <t>KS</t>
  </si>
  <si>
    <t>Kompresní stanice</t>
  </si>
  <si>
    <t>Tok plynu do/z 
plynárenské soustavy ČR</t>
  </si>
  <si>
    <t>do ČR</t>
  </si>
  <si>
    <t>z ČR</t>
  </si>
  <si>
    <t>saldo do/z ČR</t>
  </si>
  <si>
    <t>přes HPS</t>
  </si>
  <si>
    <t>přes PPL</t>
  </si>
  <si>
    <t>celkem</t>
  </si>
  <si>
    <t>Tok plynu ze/do 
zásobníků plynu,
 které náleží do 
plynárenské soustavy ČR</t>
  </si>
  <si>
    <t>ze ZP</t>
  </si>
  <si>
    <t>do ZP</t>
  </si>
  <si>
    <t>saldo ze/do ZP</t>
  </si>
  <si>
    <t>z VP do DS</t>
  </si>
  <si>
    <t>vlastní spotřeba</t>
  </si>
  <si>
    <t>připojena k RDS</t>
  </si>
  <si>
    <t>připojena k LDS</t>
  </si>
  <si>
    <t>spotřeba zákazníků</t>
  </si>
  <si>
    <t>ostatní plyn</t>
  </si>
  <si>
    <t>celkem ČR</t>
  </si>
  <si>
    <t>spotřeba zákazníků připojených přímo na PS</t>
  </si>
  <si>
    <t>spotřeba v RDS</t>
  </si>
  <si>
    <t>spotřeba v LDS, která není zahrnuta v RDS</t>
  </si>
  <si>
    <t>vlastní spotřeba výrobců plynu</t>
  </si>
  <si>
    <t>plyn pro pohon KS, ztráty, změna akumulace</t>
  </si>
  <si>
    <t>Tok plynu do ČR</t>
  </si>
  <si>
    <t>Tok plynu z ČR</t>
  </si>
  <si>
    <t>Tok plynu ze ZP</t>
  </si>
  <si>
    <t>Tok plynu do ZP</t>
  </si>
  <si>
    <t>Tok plynu do/z
 plynárenské soustavy ČR</t>
  </si>
  <si>
    <t>NET4GAS, s.r.o. (zákazníci připojení přímo na PS)</t>
  </si>
  <si>
    <t>Green Gas DPB, a.s. (LDS, která není zahrnuta v RDS)</t>
  </si>
  <si>
    <t>Poznámka:</t>
  </si>
  <si>
    <t>Vlastní spotřeba výrobců plynu</t>
  </si>
  <si>
    <t>OP+VS</t>
  </si>
  <si>
    <t>VS</t>
  </si>
  <si>
    <t>Ostatní společnosti</t>
  </si>
  <si>
    <t>Výrobny plynu (VS, která není zahrnutu v RDS)</t>
  </si>
  <si>
    <t xml:space="preserve">Zákazníci společností  NET4GAS, s.r.o. a Green Gas DPB, a.s. jsou rozděleny u České republiky do příslušných kategorií odběru. </t>
  </si>
  <si>
    <t>celkem VP+VS</t>
  </si>
  <si>
    <r>
      <t xml:space="preserve">Bilanční
 rozdíl
</t>
    </r>
    <r>
      <rPr>
        <sz val="8"/>
        <color theme="1" tint="0.499984740745262"/>
        <rFont val="Arial"/>
        <family val="2"/>
        <charset val="238"/>
      </rPr>
      <t>(plyn pro pohon KS, ztráty, změna akumulace)</t>
    </r>
  </si>
  <si>
    <r>
      <t xml:space="preserve">Výroba plynu
 v ČR
</t>
    </r>
    <r>
      <rPr>
        <sz val="8"/>
        <color theme="1" tint="0.499984740745262"/>
        <rFont val="Arial"/>
        <family val="2"/>
        <charset val="238"/>
      </rPr>
      <t>(celkem 
včetně VS)</t>
    </r>
  </si>
  <si>
    <t>Tok plynu ze/do zásobníků plynu, 
které náleží do plynárenské soustavy ČR</t>
  </si>
  <si>
    <t>R30</t>
  </si>
  <si>
    <t>Rmax</t>
  </si>
  <si>
    <t>RN-1</t>
  </si>
  <si>
    <t xml:space="preserve"> Měsíční zpráva o provozu plynárenské soustavy ČR</t>
  </si>
  <si>
    <t xml:space="preserve"> Měsíční bilance plynárenské soustavy ČR</t>
  </si>
  <si>
    <t xml:space="preserve">                                                                      Měsíční bilance plynárenské soustavy ČR</t>
  </si>
  <si>
    <t xml:space="preserve">     Meziroční porovnání měsíční spotřeby zemního plynu 
       podle plynárenských soustav v ČR</t>
  </si>
  <si>
    <t xml:space="preserve">          Meziroční porovnání měsíční spotřeby zemního plynu 
          podle krajů v ČR</t>
  </si>
  <si>
    <t>Denní průběh spotřeb zemního plynu v ČR</t>
  </si>
  <si>
    <r>
      <rPr>
        <b/>
        <sz val="11"/>
        <rFont val="Arial CE"/>
        <charset val="238"/>
      </rPr>
      <t>Skutečná</t>
    </r>
    <r>
      <rPr>
        <sz val="8"/>
        <rFont val="Arial CE"/>
        <charset val="238"/>
      </rPr>
      <t xml:space="preserve"> spotřeba zemního plynu v ČR</t>
    </r>
  </si>
  <si>
    <r>
      <rPr>
        <b/>
        <sz val="11"/>
        <rFont val="Arial CE"/>
        <charset val="238"/>
      </rPr>
      <t>Přepočtená</t>
    </r>
    <r>
      <rPr>
        <sz val="8"/>
        <rFont val="Arial CE"/>
        <charset val="238"/>
      </rPr>
      <t xml:space="preserve"> spotřeba zemního plynu v ČR na normál</t>
    </r>
  </si>
  <si>
    <t>Měsíční spotřeba zemního plynu 
podle plynárenských soustav a kategorií zákazníků v ČR</t>
  </si>
  <si>
    <t>Měsíční spotřeba zemního plynu podle krajů a kategorií zákazníků v ČR</t>
  </si>
  <si>
    <r>
      <t xml:space="preserve">Porovnání denní spotřeby zemního plynu v ČR mezi roky </t>
    </r>
    <r>
      <rPr>
        <b/>
        <sz val="12"/>
        <color theme="0" tint="-0.499984740745262"/>
        <rFont val="Arial"/>
        <family val="2"/>
        <charset val="238"/>
      </rPr>
      <t>2013</t>
    </r>
    <r>
      <rPr>
        <b/>
        <sz val="12"/>
        <rFont val="Arial"/>
        <family val="2"/>
        <charset val="238"/>
      </rPr>
      <t xml:space="preserve"> a </t>
    </r>
    <r>
      <rPr>
        <b/>
        <sz val="12"/>
        <color theme="9" tint="-0.249977111117893"/>
        <rFont val="Arial"/>
        <family val="2"/>
        <charset val="238"/>
      </rPr>
      <t>2014</t>
    </r>
  </si>
  <si>
    <t>Bilance plynárenské soustavy ČR v průběhu roku</t>
  </si>
  <si>
    <t>Spotřeba zemního plynu podle kategorií zákazníků v ČR v průběhu roku</t>
  </si>
  <si>
    <t>Spotřeba zemního plynu v ČR v průběhu roku</t>
  </si>
  <si>
    <t>Denní maximální a minimální spotřeba zemního plynu v ČR v průběhu roku</t>
  </si>
  <si>
    <t xml:space="preserve"> Měsíční spotřeba zemního plynu podle plynárenských soustav a kategorií zákazníků v ČR</t>
  </si>
  <si>
    <t xml:space="preserve"> Meziroční porovnání měsíční spotřeby zemního plynu podle plynárenských soustav v ČR</t>
  </si>
  <si>
    <t xml:space="preserve"> Měsíční spotřeba zemního plynu podle krajů a kategorií zákazníků v ČR</t>
  </si>
  <si>
    <t xml:space="preserve"> Meziroční porovnání měsíční spotřeby zemního plynu podle krajů v ČR</t>
  </si>
  <si>
    <t xml:space="preserve"> Denní průběh spotřeb zemního plynu v ČR</t>
  </si>
  <si>
    <t xml:space="preserve"> Spotřeba zemního plynu v ČR v průběhu roku</t>
  </si>
  <si>
    <t xml:space="preserve"> Denní maximální a minimální spotřeba zemního plynu v ČR v průběhu roku</t>
  </si>
  <si>
    <t xml:space="preserve"> Spotřeba zemního plynu podle kategorií zákazníků v ČR v průběhu roku</t>
  </si>
  <si>
    <t xml:space="preserve"> Bilance plynárenské soustavy ČR v průběhu roku</t>
  </si>
  <si>
    <t>Průměrná denní spotřeba a denní teplotní gradient</t>
  </si>
  <si>
    <t>průměrná denní spotřeba</t>
  </si>
  <si>
    <r>
      <t>mil. m</t>
    </r>
    <r>
      <rPr>
        <vertAlign val="superscript"/>
        <sz val="8"/>
        <color theme="0" tint="-0.499984740745262"/>
        <rFont val="Arial"/>
        <family val="2"/>
        <charset val="238"/>
      </rPr>
      <t>3</t>
    </r>
  </si>
  <si>
    <r>
      <t>mil. m</t>
    </r>
    <r>
      <rPr>
        <vertAlign val="superscript"/>
        <sz val="8"/>
        <color theme="0" tint="-0.499984740745262"/>
        <rFont val="Arial"/>
        <family val="2"/>
        <charset val="238"/>
      </rPr>
      <t>3</t>
    </r>
    <r>
      <rPr>
        <sz val="8"/>
        <color theme="0" tint="-0.499984740745262"/>
        <rFont val="Arial"/>
        <family val="2"/>
        <charset val="238"/>
      </rPr>
      <t>/°C/den</t>
    </r>
  </si>
  <si>
    <t>Mapa plynárenské soustavy ČR</t>
  </si>
  <si>
    <t>Mapa</t>
  </si>
  <si>
    <t xml:space="preserve">Mapa </t>
  </si>
  <si>
    <t xml:space="preserve"> Mapa plynárenské soustavy ČR</t>
  </si>
  <si>
    <r>
      <t xml:space="preserve">                                                    Spotřeba plynu podle území krajů v ČR (tis. 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</si>
  <si>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t>četnost</t>
  </si>
  <si>
    <t>Další</t>
  </si>
  <si>
    <t>Četnost</t>
  </si>
  <si>
    <t>Spotřeba</t>
  </si>
  <si>
    <t>GWh/°C/den</t>
  </si>
  <si>
    <t>Třídy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</si>
</sst>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%"/>
    <numFmt numFmtId="165" formatCode="0.0"/>
    <numFmt numFmtId="166" formatCode="#,##0.0"/>
    <numFmt numFmtId="167" formatCode="d/m;@"/>
    <numFmt numFmtId="168" formatCode="#,##0.000"/>
    <numFmt numFmtId="169" formatCode="0.000"/>
    <numFmt numFmtId="170" formatCode="0.0000"/>
  </numFmts>
  <fonts count="7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sz val="22"/>
      <color indexed="62"/>
      <name val="Impact"/>
      <family val="2"/>
      <charset val="238"/>
    </font>
    <font>
      <b/>
      <sz val="14"/>
      <color indexed="9"/>
      <name val="Impact"/>
      <family val="2"/>
      <charset val="238"/>
    </font>
    <font>
      <sz val="10"/>
      <color indexed="62"/>
      <name val="Arial"/>
      <family val="2"/>
      <charset val="238"/>
    </font>
    <font>
      <b/>
      <sz val="22"/>
      <color indexed="9"/>
      <name val="Impact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sz val="8"/>
      <name val="Arial CE"/>
      <charset val="238"/>
    </font>
    <font>
      <vertAlign val="superscript"/>
      <sz val="8"/>
      <name val="Arial CE"/>
      <charset val="238"/>
    </font>
    <font>
      <i/>
      <sz val="8"/>
      <name val="Arial CE"/>
      <charset val="238"/>
    </font>
    <font>
      <sz val="8"/>
      <color theme="0" tint="-0.499984740745262"/>
      <name val="Arial"/>
      <family val="2"/>
      <charset val="238"/>
    </font>
    <font>
      <sz val="8"/>
      <color theme="0"/>
      <name val="Arial"/>
      <family val="2"/>
      <charset val="238"/>
    </font>
    <font>
      <sz val="8"/>
      <color rgb="FFFF0000"/>
      <name val="Wingdings 3"/>
      <family val="1"/>
      <charset val="2"/>
    </font>
    <font>
      <sz val="8"/>
      <color rgb="FF0000FF"/>
      <name val="Arial"/>
      <family val="2"/>
      <charset val="238"/>
    </font>
    <font>
      <sz val="8"/>
      <color rgb="FF0000FF"/>
      <name val="Wingdings 3"/>
      <family val="1"/>
      <charset val="2"/>
    </font>
    <font>
      <sz val="8"/>
      <color rgb="FF333399"/>
      <name val="Arial"/>
      <family val="2"/>
      <charset val="238"/>
    </font>
    <font>
      <sz val="8"/>
      <color rgb="FF00B0F0"/>
      <name val="Wingdings 3"/>
      <family val="1"/>
      <charset val="2"/>
    </font>
    <font>
      <sz val="8"/>
      <color theme="0"/>
      <name val="Wingdings 3"/>
      <family val="1"/>
      <charset val="2"/>
    </font>
    <font>
      <b/>
      <sz val="8"/>
      <color rgb="FF00B0F0"/>
      <name val="Arial"/>
      <family val="2"/>
      <charset val="238"/>
    </font>
    <font>
      <sz val="10"/>
      <color theme="0"/>
      <name val="Arial"/>
      <family val="2"/>
      <charset val="238"/>
    </font>
    <font>
      <sz val="8"/>
      <color theme="0"/>
      <name val="Arial CE"/>
      <charset val="238"/>
    </font>
    <font>
      <b/>
      <sz val="8"/>
      <color theme="0"/>
      <name val="Arial"/>
      <family val="2"/>
      <charset val="238"/>
    </font>
    <font>
      <sz val="12"/>
      <color rgb="FF00B0F0"/>
      <name val="Arial"/>
      <family val="2"/>
      <charset val="238"/>
    </font>
    <font>
      <sz val="16"/>
      <color rgb="FF000099"/>
      <name val="Arial Black"/>
      <family val="2"/>
      <charset val="238"/>
    </font>
    <font>
      <b/>
      <sz val="10"/>
      <name val="Arial"/>
      <family val="2"/>
      <charset val="238"/>
    </font>
    <font>
      <b/>
      <sz val="8"/>
      <name val="Arial CE"/>
      <charset val="238"/>
    </font>
    <font>
      <sz val="10"/>
      <color theme="0" tint="-0.499984740745262"/>
      <name val="Arial"/>
      <family val="2"/>
      <charset val="238"/>
    </font>
    <font>
      <sz val="20"/>
      <color theme="0"/>
      <name val="Arial Black"/>
      <family val="2"/>
      <charset val="238"/>
    </font>
    <font>
      <b/>
      <sz val="20"/>
      <color theme="0"/>
      <name val="Arial Black"/>
      <family val="2"/>
      <charset val="238"/>
    </font>
    <font>
      <b/>
      <sz val="22"/>
      <color theme="0"/>
      <name val="Arial Black"/>
      <family val="2"/>
      <charset val="238"/>
    </font>
    <font>
      <sz val="18"/>
      <color theme="0"/>
      <name val="Arial Black"/>
      <family val="2"/>
      <charset val="238"/>
    </font>
    <font>
      <sz val="16"/>
      <color theme="0"/>
      <name val="Arial Black"/>
      <family val="2"/>
      <charset val="238"/>
    </font>
    <font>
      <sz val="10"/>
      <color theme="9" tint="-0.249977111117893"/>
      <name val="Arial Black"/>
      <family val="2"/>
      <charset val="238"/>
    </font>
    <font>
      <sz val="10"/>
      <color rgb="FFFFC000"/>
      <name val="Arial Black"/>
      <family val="2"/>
      <charset val="238"/>
    </font>
    <font>
      <sz val="8"/>
      <name val="Wingdings 3"/>
      <family val="1"/>
      <charset val="2"/>
    </font>
    <font>
      <sz val="12"/>
      <color theme="0"/>
      <name val="Arial"/>
      <family val="2"/>
      <charset val="238"/>
    </font>
    <font>
      <b/>
      <i/>
      <sz val="8"/>
      <color theme="9" tint="-0.249977111117893"/>
      <name val="Arial"/>
      <family val="2"/>
      <charset val="238"/>
    </font>
    <font>
      <sz val="8"/>
      <color theme="1" tint="0.499984740745262"/>
      <name val="Arial"/>
      <family val="2"/>
      <charset val="238"/>
    </font>
    <font>
      <vertAlign val="superscript"/>
      <sz val="8"/>
      <color theme="1" tint="0.499984740745262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i/>
      <sz val="10"/>
      <name val="Cambria"/>
      <family val="1"/>
      <charset val="238"/>
      <scheme val="major"/>
    </font>
    <font>
      <vertAlign val="superscript"/>
      <sz val="8"/>
      <color theme="0"/>
      <name val="Arial CE"/>
      <charset val="238"/>
    </font>
    <font>
      <sz val="8"/>
      <color theme="1" tint="0.499984740745262"/>
      <name val="Arial CE"/>
      <charset val="238"/>
    </font>
    <font>
      <vertAlign val="superscript"/>
      <sz val="8"/>
      <color theme="1" tint="0.499984740745262"/>
      <name val="Arial CE"/>
      <charset val="238"/>
    </font>
    <font>
      <sz val="10"/>
      <color theme="0" tint="-0.34998626667073579"/>
      <name val="Arial"/>
      <family val="2"/>
      <charset val="238"/>
    </font>
    <font>
      <sz val="8"/>
      <color theme="0" tint="-0.34998626667073579"/>
      <name val="Arial"/>
      <family val="2"/>
      <charset val="238"/>
    </font>
    <font>
      <b/>
      <sz val="11"/>
      <color theme="0"/>
      <name val="Arial CE"/>
      <charset val="238"/>
    </font>
    <font>
      <b/>
      <sz val="11"/>
      <color theme="1" tint="0.499984740745262"/>
      <name val="Arial CE"/>
      <charset val="238"/>
    </font>
    <font>
      <b/>
      <sz val="10"/>
      <color theme="1" tint="0.499984740745262"/>
      <name val="Arial"/>
      <family val="2"/>
      <charset val="238"/>
    </font>
    <font>
      <sz val="8"/>
      <color theme="9" tint="-0.249977111117893"/>
      <name val="Arial"/>
      <family val="2"/>
      <charset val="238"/>
    </font>
    <font>
      <sz val="8"/>
      <color theme="9" tint="-0.249977111117893"/>
      <name val="Arial CE"/>
      <charset val="238"/>
    </font>
    <font>
      <sz val="8"/>
      <color theme="0" tint="-4.9989318521683403E-2"/>
      <name val="Arial"/>
      <family val="2"/>
      <charset val="238"/>
    </font>
    <font>
      <sz val="8"/>
      <color theme="1" tint="0.34998626667073579"/>
      <name val="Arial"/>
      <family val="2"/>
      <charset val="238"/>
    </font>
    <font>
      <b/>
      <sz val="12"/>
      <color theme="9" tint="-0.249977111117893"/>
      <name val="Arial"/>
      <family val="2"/>
      <charset val="238"/>
    </font>
    <font>
      <sz val="11"/>
      <name val="Arial"/>
      <family val="2"/>
      <charset val="238"/>
    </font>
    <font>
      <b/>
      <i/>
      <sz val="8"/>
      <color theme="0" tint="-0.499984740745262"/>
      <name val="Arial"/>
      <family val="2"/>
      <charset val="238"/>
    </font>
    <font>
      <b/>
      <sz val="11"/>
      <name val="Arial CE"/>
      <charset val="238"/>
    </font>
    <font>
      <b/>
      <sz val="12"/>
      <color theme="9" tint="-0.249977111117893"/>
      <name val="Arial CE"/>
      <charset val="238"/>
    </font>
    <font>
      <b/>
      <sz val="12"/>
      <color theme="0" tint="-0.499984740745262"/>
      <name val="Arial"/>
      <family val="2"/>
      <charset val="238"/>
    </font>
    <font>
      <vertAlign val="superscript"/>
      <sz val="8"/>
      <color theme="0" tint="-0.499984740745262"/>
      <name val="Arial"/>
      <family val="2"/>
      <charset val="238"/>
    </font>
    <font>
      <sz val="11"/>
      <name val="Arial CE"/>
      <charset val="238"/>
    </font>
    <font>
      <i/>
      <sz val="10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9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9" fontId="3" fillId="0" borderId="0" applyFont="0" applyFill="0" applyBorder="0" applyAlignment="0" applyProtection="0"/>
    <xf numFmtId="4" fontId="16" fillId="5" borderId="19" applyNumberFormat="0" applyProtection="0">
      <alignment vertical="center"/>
    </xf>
    <xf numFmtId="4" fontId="16" fillId="6" borderId="19" applyNumberFormat="0" applyProtection="0">
      <alignment horizontal="left" vertical="center" indent="1"/>
    </xf>
    <xf numFmtId="4" fontId="16" fillId="7" borderId="0" applyNumberFormat="0" applyProtection="0">
      <alignment horizontal="left" vertical="center" indent="1"/>
    </xf>
    <xf numFmtId="4" fontId="17" fillId="8" borderId="19" applyNumberFormat="0" applyProtection="0">
      <alignment horizontal="right" vertical="center"/>
    </xf>
    <xf numFmtId="4" fontId="17" fillId="9" borderId="19" applyNumberFormat="0" applyProtection="0">
      <alignment horizontal="left" vertical="center" indent="1"/>
    </xf>
    <xf numFmtId="2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</cellStyleXfs>
  <cellXfs count="1028">
    <xf numFmtId="0" fontId="0" fillId="0" borderId="0" xfId="0"/>
    <xf numFmtId="0" fontId="0" fillId="2" borderId="0" xfId="0" applyFill="1"/>
    <xf numFmtId="0" fontId="4" fillId="2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center"/>
    </xf>
    <xf numFmtId="0" fontId="0" fillId="2" borderId="0" xfId="0" applyFill="1" applyBorder="1"/>
    <xf numFmtId="3" fontId="4" fillId="2" borderId="0" xfId="0" applyNumberFormat="1" applyFont="1" applyFill="1" applyBorder="1" applyAlignment="1"/>
    <xf numFmtId="3" fontId="4" fillId="2" borderId="0" xfId="0" applyNumberFormat="1" applyFont="1" applyFill="1" applyBorder="1"/>
    <xf numFmtId="0" fontId="6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4" fillId="2" borderId="0" xfId="0" applyFont="1" applyFill="1" applyBorder="1"/>
    <xf numFmtId="0" fontId="6" fillId="2" borderId="0" xfId="0" applyFont="1" applyFill="1" applyAlignment="1">
      <alignment horizontal="right" vertical="top"/>
    </xf>
    <xf numFmtId="0" fontId="9" fillId="2" borderId="0" xfId="0" applyFont="1" applyFill="1" applyBorder="1"/>
    <xf numFmtId="168" fontId="9" fillId="2" borderId="0" xfId="0" applyNumberFormat="1" applyFont="1" applyFill="1" applyBorder="1"/>
    <xf numFmtId="166" fontId="4" fillId="2" borderId="0" xfId="0" applyNumberFormat="1" applyFont="1" applyFill="1" applyBorder="1"/>
    <xf numFmtId="3" fontId="6" fillId="2" borderId="1" xfId="0" applyNumberFormat="1" applyFont="1" applyFill="1" applyBorder="1" applyAlignment="1"/>
    <xf numFmtId="1" fontId="4" fillId="2" borderId="0" xfId="0" applyNumberFormat="1" applyFont="1" applyFill="1" applyBorder="1"/>
    <xf numFmtId="0" fontId="4" fillId="3" borderId="0" xfId="3" applyFont="1" applyFill="1" applyBorder="1"/>
    <xf numFmtId="166" fontId="4" fillId="3" borderId="13" xfId="3" applyNumberFormat="1" applyFont="1" applyFill="1" applyBorder="1" applyAlignment="1">
      <alignment horizontal="right" vertical="center"/>
    </xf>
    <xf numFmtId="0" fontId="3" fillId="2" borderId="0" xfId="3" applyFill="1"/>
    <xf numFmtId="0" fontId="3" fillId="2" borderId="0" xfId="3" applyFill="1" applyBorder="1"/>
    <xf numFmtId="166" fontId="4" fillId="3" borderId="10" xfId="3" applyNumberFormat="1" applyFont="1" applyFill="1" applyBorder="1" applyAlignment="1">
      <alignment horizontal="right" vertical="center"/>
    </xf>
    <xf numFmtId="166" fontId="4" fillId="3" borderId="16" xfId="3" applyNumberFormat="1" applyFont="1" applyFill="1" applyBorder="1" applyAlignment="1">
      <alignment horizontal="right" vertical="center"/>
    </xf>
    <xf numFmtId="166" fontId="4" fillId="3" borderId="0" xfId="3" applyNumberFormat="1" applyFont="1" applyFill="1" applyBorder="1" applyAlignment="1">
      <alignment horizontal="right"/>
    </xf>
    <xf numFmtId="165" fontId="4" fillId="3" borderId="0" xfId="3" applyNumberFormat="1" applyFont="1" applyFill="1" applyBorder="1"/>
    <xf numFmtId="2" fontId="4" fillId="2" borderId="0" xfId="0" applyNumberFormat="1" applyFont="1" applyFill="1" applyBorder="1" applyAlignment="1">
      <alignment horizontal="right" vertical="center" wrapText="1"/>
    </xf>
    <xf numFmtId="1" fontId="4" fillId="2" borderId="0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164" fontId="6" fillId="2" borderId="0" xfId="2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wrapText="1"/>
    </xf>
    <xf numFmtId="2" fontId="4" fillId="3" borderId="0" xfId="0" applyNumberFormat="1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right"/>
    </xf>
    <xf numFmtId="0" fontId="0" fillId="2" borderId="0" xfId="0" applyFill="1" applyBorder="1" applyAlignment="1">
      <alignment horizontal="right"/>
    </xf>
    <xf numFmtId="0" fontId="4" fillId="3" borderId="0" xfId="0" applyFont="1" applyFill="1" applyBorder="1" applyAlignment="1">
      <alignment horizontal="right"/>
    </xf>
    <xf numFmtId="3" fontId="4" fillId="3" borderId="0" xfId="0" applyNumberFormat="1" applyFont="1" applyFill="1" applyBorder="1" applyAlignment="1"/>
    <xf numFmtId="164" fontId="6" fillId="3" borderId="0" xfId="2" applyNumberFormat="1" applyFont="1" applyFill="1" applyBorder="1" applyAlignment="1">
      <alignment horizontal="center"/>
    </xf>
    <xf numFmtId="3" fontId="0" fillId="2" borderId="0" xfId="0" applyNumberFormat="1" applyFill="1"/>
    <xf numFmtId="3" fontId="4" fillId="2" borderId="0" xfId="2" applyNumberFormat="1" applyFont="1" applyFill="1" applyBorder="1" applyAlignment="1">
      <alignment horizontal="right" vertical="center"/>
    </xf>
    <xf numFmtId="0" fontId="4" fillId="2" borderId="0" xfId="3" applyFont="1" applyFill="1"/>
    <xf numFmtId="0" fontId="18" fillId="2" borderId="0" xfId="3" applyFont="1" applyFill="1" applyAlignment="1">
      <alignment horizontal="center"/>
    </xf>
    <xf numFmtId="0" fontId="18" fillId="2" borderId="0" xfId="3" applyFont="1" applyFill="1" applyAlignment="1"/>
    <xf numFmtId="0" fontId="4" fillId="2" borderId="0" xfId="3" applyFont="1" applyFill="1" applyBorder="1"/>
    <xf numFmtId="0" fontId="8" fillId="2" borderId="0" xfId="1" applyFill="1" applyAlignment="1" applyProtection="1"/>
    <xf numFmtId="0" fontId="3" fillId="2" borderId="0" xfId="3" applyFont="1" applyFill="1"/>
    <xf numFmtId="0" fontId="4" fillId="2" borderId="0" xfId="0" applyFont="1" applyFill="1" applyBorder="1" applyAlignment="1">
      <alignment horizontal="center" vertical="center" wrapText="1"/>
    </xf>
    <xf numFmtId="0" fontId="4" fillId="3" borderId="0" xfId="3" applyFont="1" applyFill="1" applyBorder="1" applyAlignment="1">
      <alignment vertical="top" wrapText="1"/>
    </xf>
    <xf numFmtId="166" fontId="4" fillId="3" borderId="12" xfId="3" applyNumberFormat="1" applyFont="1" applyFill="1" applyBorder="1" applyAlignment="1">
      <alignment vertical="center"/>
    </xf>
    <xf numFmtId="3" fontId="4" fillId="3" borderId="0" xfId="3" applyNumberFormat="1" applyFont="1" applyFill="1" applyBorder="1" applyAlignment="1">
      <alignment vertical="center"/>
    </xf>
    <xf numFmtId="0" fontId="4" fillId="2" borderId="0" xfId="3" applyFont="1" applyFill="1" applyBorder="1" applyAlignment="1">
      <alignment horizontal="right"/>
    </xf>
    <xf numFmtId="0" fontId="24" fillId="2" borderId="0" xfId="0" applyFont="1" applyFill="1" applyAlignment="1">
      <alignment horizontal="left" vertical="top"/>
    </xf>
    <xf numFmtId="0" fontId="25" fillId="2" borderId="0" xfId="0" applyFont="1" applyFill="1"/>
    <xf numFmtId="0" fontId="26" fillId="2" borderId="0" xfId="0" applyFont="1" applyFill="1" applyAlignment="1">
      <alignment horizontal="left" vertical="top"/>
    </xf>
    <xf numFmtId="0" fontId="27" fillId="2" borderId="0" xfId="0" applyFont="1" applyFill="1" applyAlignment="1">
      <alignment horizontal="right" vertical="top"/>
    </xf>
    <xf numFmtId="166" fontId="4" fillId="3" borderId="14" xfId="3" applyNumberFormat="1" applyFont="1" applyFill="1" applyBorder="1" applyAlignment="1">
      <alignment horizontal="right" vertical="center"/>
    </xf>
    <xf numFmtId="166" fontId="4" fillId="3" borderId="14" xfId="3" applyNumberFormat="1" applyFont="1" applyFill="1" applyBorder="1" applyAlignment="1">
      <alignment vertical="center"/>
    </xf>
    <xf numFmtId="3" fontId="4" fillId="3" borderId="14" xfId="3" applyNumberFormat="1" applyFont="1" applyFill="1" applyBorder="1" applyAlignment="1">
      <alignment vertical="center"/>
    </xf>
    <xf numFmtId="166" fontId="4" fillId="3" borderId="7" xfId="3" applyNumberFormat="1" applyFont="1" applyFill="1" applyBorder="1" applyAlignment="1">
      <alignment vertical="center"/>
    </xf>
    <xf numFmtId="166" fontId="4" fillId="3" borderId="9" xfId="3" applyNumberFormat="1" applyFont="1" applyFill="1" applyBorder="1" applyAlignment="1">
      <alignment vertical="center"/>
    </xf>
    <xf numFmtId="3" fontId="4" fillId="3" borderId="13" xfId="3" applyNumberFormat="1" applyFont="1" applyFill="1" applyBorder="1" applyAlignment="1">
      <alignment horizontal="right" vertical="center"/>
    </xf>
    <xf numFmtId="166" fontId="4" fillId="3" borderId="13" xfId="3" applyNumberFormat="1" applyFont="1" applyFill="1" applyBorder="1" applyAlignment="1">
      <alignment vertical="center"/>
    </xf>
    <xf numFmtId="3" fontId="4" fillId="3" borderId="13" xfId="3" applyNumberFormat="1" applyFont="1" applyFill="1" applyBorder="1" applyAlignment="1">
      <alignment vertical="center"/>
    </xf>
    <xf numFmtId="166" fontId="4" fillId="3" borderId="10" xfId="3" applyNumberFormat="1" applyFont="1" applyFill="1" applyBorder="1" applyAlignment="1">
      <alignment vertical="center"/>
    </xf>
    <xf numFmtId="3" fontId="4" fillId="3" borderId="2" xfId="3" applyNumberFormat="1" applyFont="1" applyFill="1" applyBorder="1" applyAlignment="1">
      <alignment horizontal="right" vertical="center"/>
    </xf>
    <xf numFmtId="166" fontId="4" fillId="3" borderId="2" xfId="3" applyNumberFormat="1" applyFont="1" applyFill="1" applyBorder="1" applyAlignment="1">
      <alignment horizontal="right" vertical="center"/>
    </xf>
    <xf numFmtId="166" fontId="4" fillId="3" borderId="2" xfId="3" applyNumberFormat="1" applyFont="1" applyFill="1" applyBorder="1" applyAlignment="1">
      <alignment vertical="center"/>
    </xf>
    <xf numFmtId="3" fontId="4" fillId="3" borderId="2" xfId="3" applyNumberFormat="1" applyFont="1" applyFill="1" applyBorder="1" applyAlignment="1">
      <alignment vertical="center"/>
    </xf>
    <xf numFmtId="166" fontId="4" fillId="3" borderId="4" xfId="3" applyNumberFormat="1" applyFont="1" applyFill="1" applyBorder="1" applyAlignment="1">
      <alignment vertical="center"/>
    </xf>
    <xf numFmtId="3" fontId="4" fillId="3" borderId="21" xfId="3" applyNumberFormat="1" applyFont="1" applyFill="1" applyBorder="1" applyAlignment="1">
      <alignment horizontal="right" vertical="center"/>
    </xf>
    <xf numFmtId="166" fontId="4" fillId="3" borderId="21" xfId="3" applyNumberFormat="1" applyFont="1" applyFill="1" applyBorder="1" applyAlignment="1">
      <alignment horizontal="right" vertical="center"/>
    </xf>
    <xf numFmtId="166" fontId="4" fillId="3" borderId="21" xfId="3" applyNumberFormat="1" applyFont="1" applyFill="1" applyBorder="1" applyAlignment="1">
      <alignment vertical="center"/>
    </xf>
    <xf numFmtId="3" fontId="4" fillId="3" borderId="21" xfId="3" applyNumberFormat="1" applyFont="1" applyFill="1" applyBorder="1" applyAlignment="1">
      <alignment vertical="center"/>
    </xf>
    <xf numFmtId="166" fontId="4" fillId="3" borderId="22" xfId="3" applyNumberFormat="1" applyFont="1" applyFill="1" applyBorder="1" applyAlignment="1">
      <alignment vertical="center"/>
    </xf>
    <xf numFmtId="166" fontId="4" fillId="3" borderId="24" xfId="3" applyNumberFormat="1" applyFont="1" applyFill="1" applyBorder="1" applyAlignment="1">
      <alignment vertical="center"/>
    </xf>
    <xf numFmtId="166" fontId="4" fillId="3" borderId="26" xfId="3" applyNumberFormat="1" applyFont="1" applyFill="1" applyBorder="1" applyAlignment="1">
      <alignment horizontal="right" vertical="center"/>
    </xf>
    <xf numFmtId="166" fontId="4" fillId="3" borderId="4" xfId="3" applyNumberFormat="1" applyFont="1" applyFill="1" applyBorder="1" applyAlignment="1">
      <alignment horizontal="right" vertical="center"/>
    </xf>
    <xf numFmtId="166" fontId="4" fillId="3" borderId="20" xfId="3" applyNumberFormat="1" applyFont="1" applyFill="1" applyBorder="1" applyAlignment="1">
      <alignment horizontal="right" vertical="center"/>
    </xf>
    <xf numFmtId="166" fontId="4" fillId="3" borderId="22" xfId="3" applyNumberFormat="1" applyFont="1" applyFill="1" applyBorder="1" applyAlignment="1">
      <alignment horizontal="right" vertical="center"/>
    </xf>
    <xf numFmtId="166" fontId="4" fillId="3" borderId="23" xfId="3" applyNumberFormat="1" applyFont="1" applyFill="1" applyBorder="1" applyAlignment="1">
      <alignment horizontal="right" vertical="center"/>
    </xf>
    <xf numFmtId="166" fontId="4" fillId="3" borderId="27" xfId="3" applyNumberFormat="1" applyFont="1" applyFill="1" applyBorder="1" applyAlignment="1">
      <alignment horizontal="right" vertical="center"/>
    </xf>
    <xf numFmtId="166" fontId="4" fillId="3" borderId="25" xfId="3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3" fontId="3" fillId="2" borderId="0" xfId="3" applyNumberFormat="1" applyFill="1"/>
    <xf numFmtId="0" fontId="3" fillId="2" borderId="0" xfId="3" applyFill="1" applyAlignment="1">
      <alignment horizontal="right"/>
    </xf>
    <xf numFmtId="49" fontId="7" fillId="2" borderId="0" xfId="3" applyNumberFormat="1" applyFont="1" applyFill="1" applyAlignment="1">
      <alignment horizontal="center"/>
    </xf>
    <xf numFmtId="3" fontId="4" fillId="2" borderId="0" xfId="3" applyNumberFormat="1" applyFont="1" applyFill="1" applyBorder="1" applyAlignment="1">
      <alignment horizontal="right" vertical="center"/>
    </xf>
    <xf numFmtId="0" fontId="4" fillId="2" borderId="0" xfId="3" applyFont="1" applyFill="1" applyBorder="1" applyAlignment="1">
      <alignment horizontal="right" vertical="center"/>
    </xf>
    <xf numFmtId="2" fontId="4" fillId="3" borderId="0" xfId="3" applyNumberFormat="1" applyFont="1" applyFill="1" applyBorder="1" applyAlignment="1">
      <alignment horizontal="right" vertical="center" wrapText="1"/>
    </xf>
    <xf numFmtId="0" fontId="4" fillId="3" borderId="0" xfId="3" applyFont="1" applyFill="1" applyBorder="1" applyAlignment="1">
      <alignment horizontal="right" vertical="center" wrapText="1"/>
    </xf>
    <xf numFmtId="3" fontId="4" fillId="2" borderId="0" xfId="3" applyNumberFormat="1" applyFont="1" applyFill="1" applyBorder="1" applyAlignment="1"/>
    <xf numFmtId="3" fontId="3" fillId="2" borderId="0" xfId="3" applyNumberFormat="1" applyFill="1" applyBorder="1" applyAlignment="1">
      <alignment horizontal="right" vertical="center"/>
    </xf>
    <xf numFmtId="0" fontId="3" fillId="2" borderId="0" xfId="3" applyFill="1" applyBorder="1" applyAlignment="1">
      <alignment horizontal="right"/>
    </xf>
    <xf numFmtId="3" fontId="3" fillId="2" borderId="0" xfId="3" applyNumberFormat="1" applyFill="1" applyAlignment="1">
      <alignment horizontal="right" vertical="center"/>
    </xf>
    <xf numFmtId="2" fontId="3" fillId="2" borderId="0" xfId="3" applyNumberFormat="1" applyFill="1"/>
    <xf numFmtId="166" fontId="4" fillId="3" borderId="0" xfId="3" applyNumberFormat="1" applyFont="1" applyFill="1" applyBorder="1"/>
    <xf numFmtId="168" fontId="4" fillId="3" borderId="0" xfId="3" applyNumberFormat="1" applyFont="1" applyFill="1" applyBorder="1" applyAlignment="1">
      <alignment horizontal="right"/>
    </xf>
    <xf numFmtId="3" fontId="4" fillId="3" borderId="26" xfId="3" applyNumberFormat="1" applyFont="1" applyFill="1" applyBorder="1" applyAlignment="1">
      <alignment horizontal="right" vertical="center"/>
    </xf>
    <xf numFmtId="3" fontId="4" fillId="2" borderId="1" xfId="3" applyNumberFormat="1" applyFont="1" applyFill="1" applyBorder="1" applyAlignment="1">
      <alignment horizontal="right"/>
    </xf>
    <xf numFmtId="3" fontId="4" fillId="2" borderId="3" xfId="3" applyNumberFormat="1" applyFont="1" applyFill="1" applyBorder="1" applyAlignment="1">
      <alignment horizontal="right"/>
    </xf>
    <xf numFmtId="0" fontId="15" fillId="2" borderId="0" xfId="0" applyFont="1" applyFill="1" applyAlignment="1">
      <alignment vertical="top"/>
    </xf>
    <xf numFmtId="0" fontId="3" fillId="2" borderId="0" xfId="3" applyFont="1" applyFill="1" applyBorder="1"/>
    <xf numFmtId="3" fontId="4" fillId="2" borderId="2" xfId="3" applyNumberFormat="1" applyFont="1" applyFill="1" applyBorder="1" applyAlignment="1">
      <alignment vertical="center"/>
    </xf>
    <xf numFmtId="49" fontId="7" fillId="2" borderId="0" xfId="3" applyNumberFormat="1" applyFont="1" applyFill="1" applyBorder="1" applyAlignment="1">
      <alignment horizontal="center"/>
    </xf>
    <xf numFmtId="49" fontId="7" fillId="2" borderId="0" xfId="3" applyNumberFormat="1" applyFont="1" applyFill="1" applyBorder="1" applyAlignment="1">
      <alignment horizontal="right"/>
    </xf>
    <xf numFmtId="0" fontId="3" fillId="3" borderId="0" xfId="3" applyFill="1" applyBorder="1"/>
    <xf numFmtId="0" fontId="0" fillId="2" borderId="2" xfId="0" applyFill="1" applyBorder="1"/>
    <xf numFmtId="0" fontId="3" fillId="2" borderId="2" xfId="0" applyFont="1" applyFill="1" applyBorder="1"/>
    <xf numFmtId="0" fontId="0" fillId="3" borderId="0" xfId="0" applyFill="1"/>
    <xf numFmtId="0" fontId="0" fillId="3" borderId="0" xfId="0" applyFill="1" applyBorder="1" applyAlignment="1"/>
    <xf numFmtId="166" fontId="6" fillId="2" borderId="3" xfId="0" applyNumberFormat="1" applyFont="1" applyFill="1" applyBorder="1" applyAlignment="1">
      <alignment horizontal="center"/>
    </xf>
    <xf numFmtId="3" fontId="6" fillId="2" borderId="14" xfId="0" applyNumberFormat="1" applyFont="1" applyFill="1" applyBorder="1" applyAlignment="1"/>
    <xf numFmtId="166" fontId="6" fillId="2" borderId="7" xfId="0" applyNumberFormat="1" applyFont="1" applyFill="1" applyBorder="1" applyAlignment="1">
      <alignment horizontal="center"/>
    </xf>
    <xf numFmtId="166" fontId="19" fillId="3" borderId="7" xfId="3" applyNumberFormat="1" applyFont="1" applyFill="1" applyBorder="1" applyAlignment="1">
      <alignment horizontal="center"/>
    </xf>
    <xf numFmtId="166" fontId="19" fillId="3" borderId="14" xfId="3" applyNumberFormat="1" applyFont="1" applyFill="1" applyBorder="1" applyAlignment="1">
      <alignment horizontal="center"/>
    </xf>
    <xf numFmtId="166" fontId="19" fillId="3" borderId="5" xfId="3" applyNumberFormat="1" applyFont="1" applyFill="1" applyBorder="1" applyAlignment="1">
      <alignment horizontal="right"/>
    </xf>
    <xf numFmtId="166" fontId="19" fillId="3" borderId="8" xfId="3" applyNumberFormat="1" applyFont="1" applyFill="1" applyBorder="1" applyAlignment="1">
      <alignment horizontal="right"/>
    </xf>
    <xf numFmtId="166" fontId="19" fillId="3" borderId="7" xfId="3" applyNumberFormat="1" applyFont="1" applyFill="1" applyBorder="1" applyAlignment="1">
      <alignment horizontal="right"/>
    </xf>
    <xf numFmtId="166" fontId="19" fillId="3" borderId="4" xfId="3" applyNumberFormat="1" applyFont="1" applyFill="1" applyBorder="1" applyAlignment="1">
      <alignment horizontal="center"/>
    </xf>
    <xf numFmtId="166" fontId="19" fillId="3" borderId="2" xfId="3" applyNumberFormat="1" applyFont="1" applyFill="1" applyBorder="1" applyAlignment="1">
      <alignment horizontal="center"/>
    </xf>
    <xf numFmtId="166" fontId="19" fillId="3" borderId="0" xfId="3" applyNumberFormat="1" applyFont="1" applyFill="1" applyBorder="1" applyAlignment="1">
      <alignment horizontal="right"/>
    </xf>
    <xf numFmtId="166" fontId="19" fillId="3" borderId="9" xfId="3" applyNumberFormat="1" applyFont="1" applyFill="1" applyBorder="1" applyAlignment="1">
      <alignment horizontal="right"/>
    </xf>
    <xf numFmtId="166" fontId="19" fillId="3" borderId="4" xfId="3" applyNumberFormat="1" applyFont="1" applyFill="1" applyBorder="1" applyAlignment="1">
      <alignment horizontal="right"/>
    </xf>
    <xf numFmtId="166" fontId="19" fillId="3" borderId="10" xfId="3" applyNumberFormat="1" applyFont="1" applyFill="1" applyBorder="1" applyAlignment="1">
      <alignment horizontal="center"/>
    </xf>
    <xf numFmtId="166" fontId="19" fillId="3" borderId="13" xfId="3" applyNumberFormat="1" applyFont="1" applyFill="1" applyBorder="1" applyAlignment="1">
      <alignment horizontal="center"/>
    </xf>
    <xf numFmtId="166" fontId="19" fillId="3" borderId="10" xfId="3" applyNumberFormat="1" applyFont="1" applyFill="1" applyBorder="1" applyAlignment="1">
      <alignment horizontal="right"/>
    </xf>
    <xf numFmtId="166" fontId="19" fillId="3" borderId="12" xfId="3" applyNumberFormat="1" applyFont="1" applyFill="1" applyBorder="1" applyAlignment="1">
      <alignment horizontal="right"/>
    </xf>
    <xf numFmtId="166" fontId="19" fillId="3" borderId="11" xfId="3" applyNumberFormat="1" applyFont="1" applyFill="1" applyBorder="1" applyAlignment="1">
      <alignment horizontal="right"/>
    </xf>
    <xf numFmtId="166" fontId="19" fillId="3" borderId="7" xfId="0" applyNumberFormat="1" applyFont="1" applyFill="1" applyBorder="1" applyAlignment="1">
      <alignment horizontal="right"/>
    </xf>
    <xf numFmtId="166" fontId="19" fillId="3" borderId="8" xfId="0" applyNumberFormat="1" applyFont="1" applyFill="1" applyBorder="1" applyAlignment="1">
      <alignment horizontal="right"/>
    </xf>
    <xf numFmtId="166" fontId="19" fillId="3" borderId="4" xfId="0" applyNumberFormat="1" applyFont="1" applyFill="1" applyBorder="1" applyAlignment="1">
      <alignment horizontal="right"/>
    </xf>
    <xf numFmtId="166" fontId="19" fillId="3" borderId="9" xfId="0" applyNumberFormat="1" applyFont="1" applyFill="1" applyBorder="1" applyAlignment="1">
      <alignment horizontal="right"/>
    </xf>
    <xf numFmtId="166" fontId="19" fillId="3" borderId="10" xfId="0" applyNumberFormat="1" applyFont="1" applyFill="1" applyBorder="1" applyAlignment="1">
      <alignment horizontal="right"/>
    </xf>
    <xf numFmtId="166" fontId="19" fillId="3" borderId="12" xfId="0" applyNumberFormat="1" applyFont="1" applyFill="1" applyBorder="1" applyAlignment="1">
      <alignment horizontal="right"/>
    </xf>
    <xf numFmtId="0" fontId="19" fillId="3" borderId="0" xfId="3" applyFont="1" applyFill="1" applyBorder="1" applyAlignment="1">
      <alignment horizontal="right"/>
    </xf>
    <xf numFmtId="165" fontId="19" fillId="3" borderId="0" xfId="3" applyNumberFormat="1" applyFont="1" applyFill="1" applyBorder="1" applyAlignment="1">
      <alignment horizontal="right"/>
    </xf>
    <xf numFmtId="164" fontId="21" fillId="3" borderId="0" xfId="2" applyNumberFormat="1" applyFont="1" applyFill="1" applyBorder="1" applyAlignment="1">
      <alignment horizontal="center"/>
    </xf>
    <xf numFmtId="0" fontId="3" fillId="3" borderId="0" xfId="3" applyFont="1" applyFill="1"/>
    <xf numFmtId="0" fontId="4" fillId="3" borderId="2" xfId="3" applyFont="1" applyFill="1" applyBorder="1"/>
    <xf numFmtId="0" fontId="4" fillId="3" borderId="4" xfId="3" applyFont="1" applyFill="1" applyBorder="1"/>
    <xf numFmtId="0" fontId="4" fillId="3" borderId="20" xfId="3" applyFont="1" applyFill="1" applyBorder="1"/>
    <xf numFmtId="3" fontId="18" fillId="2" borderId="32" xfId="3" applyNumberFormat="1" applyFont="1" applyFill="1" applyBorder="1" applyAlignment="1">
      <alignment horizontal="right"/>
    </xf>
    <xf numFmtId="0" fontId="4" fillId="3" borderId="0" xfId="3" applyFont="1" applyFill="1" applyBorder="1" applyAlignment="1">
      <alignment horizontal="center" wrapText="1"/>
    </xf>
    <xf numFmtId="3" fontId="18" fillId="2" borderId="0" xfId="3" applyNumberFormat="1" applyFont="1" applyFill="1" applyBorder="1" applyAlignment="1">
      <alignment horizontal="right"/>
    </xf>
    <xf numFmtId="10" fontId="4" fillId="2" borderId="3" xfId="2" applyNumberFormat="1" applyFont="1" applyFill="1" applyBorder="1" applyAlignment="1">
      <alignment horizontal="center"/>
    </xf>
    <xf numFmtId="0" fontId="4" fillId="2" borderId="4" xfId="3" applyFont="1" applyFill="1" applyBorder="1"/>
    <xf numFmtId="0" fontId="6" fillId="2" borderId="0" xfId="0" applyFont="1" applyFill="1" applyBorder="1" applyAlignment="1">
      <alignment horizontal="left" vertical="top" wrapText="1"/>
    </xf>
    <xf numFmtId="0" fontId="28" fillId="3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4" fillId="2" borderId="2" xfId="3" applyFont="1" applyFill="1" applyBorder="1"/>
    <xf numFmtId="0" fontId="4" fillId="2" borderId="34" xfId="3" applyFont="1" applyFill="1" applyBorder="1"/>
    <xf numFmtId="0" fontId="4" fillId="2" borderId="9" xfId="3" applyFont="1" applyFill="1" applyBorder="1"/>
    <xf numFmtId="3" fontId="9" fillId="2" borderId="0" xfId="0" applyNumberFormat="1" applyFont="1" applyFill="1"/>
    <xf numFmtId="3" fontId="4" fillId="3" borderId="0" xfId="3" applyNumberFormat="1" applyFont="1" applyFill="1" applyBorder="1" applyAlignment="1">
      <alignment horizontal="right"/>
    </xf>
    <xf numFmtId="3" fontId="4" fillId="3" borderId="0" xfId="3" applyNumberFormat="1" applyFont="1" applyFill="1" applyBorder="1"/>
    <xf numFmtId="0" fontId="3" fillId="2" borderId="2" xfId="3" applyFont="1" applyFill="1" applyBorder="1"/>
    <xf numFmtId="0" fontId="3" fillId="2" borderId="4" xfId="3" applyFont="1" applyFill="1" applyBorder="1"/>
    <xf numFmtId="0" fontId="4" fillId="2" borderId="0" xfId="0" applyFont="1" applyFill="1"/>
    <xf numFmtId="3" fontId="4" fillId="3" borderId="2" xfId="3" applyNumberFormat="1" applyFont="1" applyFill="1" applyBorder="1" applyAlignment="1">
      <alignment horizontal="right" vertical="center" wrapText="1"/>
    </xf>
    <xf numFmtId="3" fontId="4" fillId="3" borderId="4" xfId="3" applyNumberFormat="1" applyFont="1" applyFill="1" applyBorder="1" applyAlignment="1">
      <alignment horizontal="right" vertical="center" wrapText="1"/>
    </xf>
    <xf numFmtId="0" fontId="4" fillId="3" borderId="10" xfId="3" applyFont="1" applyFill="1" applyBorder="1" applyAlignment="1">
      <alignment horizontal="right" vertical="center" wrapText="1"/>
    </xf>
    <xf numFmtId="3" fontId="4" fillId="3" borderId="4" xfId="3" applyNumberFormat="1" applyFont="1" applyFill="1" applyBorder="1" applyAlignment="1">
      <alignment vertical="center"/>
    </xf>
    <xf numFmtId="3" fontId="4" fillId="2" borderId="4" xfId="3" applyNumberFormat="1" applyFont="1" applyFill="1" applyBorder="1" applyAlignment="1">
      <alignment vertical="center"/>
    </xf>
    <xf numFmtId="166" fontId="3" fillId="2" borderId="0" xfId="3" applyNumberFormat="1" applyFont="1" applyFill="1"/>
    <xf numFmtId="3" fontId="4" fillId="2" borderId="0" xfId="0" applyNumberFormat="1" applyFont="1" applyFill="1"/>
    <xf numFmtId="0" fontId="37" fillId="3" borderId="0" xfId="3" applyFont="1" applyFill="1" applyBorder="1" applyAlignment="1">
      <alignment vertical="center"/>
    </xf>
    <xf numFmtId="0" fontId="19" fillId="3" borderId="4" xfId="3" applyFont="1" applyFill="1" applyBorder="1" applyAlignment="1">
      <alignment horizontal="right" vertical="top"/>
    </xf>
    <xf numFmtId="0" fontId="19" fillId="3" borderId="9" xfId="3" applyFont="1" applyFill="1" applyBorder="1" applyAlignment="1">
      <alignment vertical="top"/>
    </xf>
    <xf numFmtId="0" fontId="19" fillId="3" borderId="0" xfId="3" applyFont="1" applyFill="1" applyBorder="1" applyAlignment="1">
      <alignment vertical="top"/>
    </xf>
    <xf numFmtId="165" fontId="19" fillId="3" borderId="4" xfId="3" applyNumberFormat="1" applyFont="1" applyFill="1" applyBorder="1" applyAlignment="1">
      <alignment horizontal="right"/>
    </xf>
    <xf numFmtId="164" fontId="21" fillId="3" borderId="4" xfId="2" applyNumberFormat="1" applyFont="1" applyFill="1" applyBorder="1" applyAlignment="1">
      <alignment horizontal="center"/>
    </xf>
    <xf numFmtId="165" fontId="19" fillId="3" borderId="2" xfId="3" applyNumberFormat="1" applyFont="1" applyFill="1" applyBorder="1" applyAlignment="1">
      <alignment horizontal="right"/>
    </xf>
    <xf numFmtId="166" fontId="19" fillId="3" borderId="7" xfId="2" applyNumberFormat="1" applyFont="1" applyFill="1" applyBorder="1" applyAlignment="1">
      <alignment horizontal="right"/>
    </xf>
    <xf numFmtId="166" fontId="19" fillId="3" borderId="5" xfId="2" applyNumberFormat="1" applyFont="1" applyFill="1" applyBorder="1" applyAlignment="1">
      <alignment horizontal="right"/>
    </xf>
    <xf numFmtId="166" fontId="19" fillId="3" borderId="4" xfId="2" applyNumberFormat="1" applyFont="1" applyFill="1" applyBorder="1" applyAlignment="1">
      <alignment horizontal="right"/>
    </xf>
    <xf numFmtId="166" fontId="19" fillId="3" borderId="0" xfId="2" applyNumberFormat="1" applyFont="1" applyFill="1" applyBorder="1" applyAlignment="1">
      <alignment horizontal="right"/>
    </xf>
    <xf numFmtId="166" fontId="19" fillId="3" borderId="10" xfId="2" applyNumberFormat="1" applyFont="1" applyFill="1" applyBorder="1" applyAlignment="1">
      <alignment horizontal="right"/>
    </xf>
    <xf numFmtId="166" fontId="19" fillId="3" borderId="11" xfId="2" applyNumberFormat="1" applyFont="1" applyFill="1" applyBorder="1" applyAlignment="1">
      <alignment horizontal="right"/>
    </xf>
    <xf numFmtId="166" fontId="19" fillId="3" borderId="5" xfId="0" applyNumberFormat="1" applyFont="1" applyFill="1" applyBorder="1" applyAlignment="1">
      <alignment horizontal="right"/>
    </xf>
    <xf numFmtId="166" fontId="19" fillId="3" borderId="0" xfId="0" applyNumberFormat="1" applyFont="1" applyFill="1" applyBorder="1" applyAlignment="1">
      <alignment horizontal="right"/>
    </xf>
    <xf numFmtId="166" fontId="4" fillId="2" borderId="0" xfId="3" applyNumberFormat="1" applyFont="1" applyFill="1"/>
    <xf numFmtId="0" fontId="37" fillId="3" borderId="0" xfId="3" applyFont="1" applyFill="1" applyBorder="1" applyAlignment="1">
      <alignment horizontal="center"/>
    </xf>
    <xf numFmtId="0" fontId="19" fillId="3" borderId="5" xfId="3" applyFont="1" applyFill="1" applyBorder="1" applyAlignment="1">
      <alignment horizontal="right"/>
    </xf>
    <xf numFmtId="0" fontId="19" fillId="3" borderId="11" xfId="3" applyFont="1" applyFill="1" applyBorder="1" applyAlignment="1">
      <alignment horizontal="right"/>
    </xf>
    <xf numFmtId="166" fontId="19" fillId="3" borderId="0" xfId="3" applyNumberFormat="1" applyFont="1" applyFill="1" applyBorder="1" applyAlignment="1">
      <alignment horizontal="center"/>
    </xf>
    <xf numFmtId="0" fontId="3" fillId="3" borderId="0" xfId="3" applyFont="1" applyFill="1" applyBorder="1"/>
    <xf numFmtId="0" fontId="7" fillId="2" borderId="0" xfId="3" applyFont="1" applyFill="1" applyAlignment="1"/>
    <xf numFmtId="0" fontId="38" fillId="2" borderId="0" xfId="3" applyFont="1" applyFill="1"/>
    <xf numFmtId="0" fontId="22" fillId="2" borderId="0" xfId="3" applyFont="1" applyFill="1" applyAlignment="1">
      <alignment horizontal="center"/>
    </xf>
    <xf numFmtId="167" fontId="22" fillId="2" borderId="0" xfId="3" applyNumberFormat="1" applyFont="1" applyFill="1"/>
    <xf numFmtId="169" fontId="22" fillId="2" borderId="0" xfId="3" applyNumberFormat="1" applyFont="1" applyFill="1"/>
    <xf numFmtId="168" fontId="22" fillId="2" borderId="0" xfId="3" applyNumberFormat="1" applyFont="1" applyFill="1"/>
    <xf numFmtId="169" fontId="22" fillId="2" borderId="0" xfId="3" applyNumberFormat="1" applyFont="1" applyFill="1" applyAlignment="1">
      <alignment horizontal="right"/>
    </xf>
    <xf numFmtId="168" fontId="19" fillId="3" borderId="0" xfId="2" applyNumberFormat="1" applyFont="1" applyFill="1" applyBorder="1" applyAlignment="1">
      <alignment horizontal="right"/>
    </xf>
    <xf numFmtId="166" fontId="4" fillId="3" borderId="0" xfId="3" applyNumberFormat="1" applyFont="1" applyFill="1"/>
    <xf numFmtId="0" fontId="7" fillId="2" borderId="0" xfId="3" applyFont="1" applyFill="1" applyAlignment="1">
      <alignment horizontal="center"/>
    </xf>
    <xf numFmtId="166" fontId="19" fillId="3" borderId="2" xfId="3" applyNumberFormat="1" applyFont="1" applyFill="1" applyBorder="1" applyAlignment="1">
      <alignment horizontal="right"/>
    </xf>
    <xf numFmtId="168" fontId="19" fillId="3" borderId="2" xfId="2" applyNumberFormat="1" applyFont="1" applyFill="1" applyBorder="1" applyAlignment="1">
      <alignment horizontal="right"/>
    </xf>
    <xf numFmtId="0" fontId="7" fillId="2" borderId="0" xfId="3" applyFont="1" applyFill="1" applyBorder="1" applyAlignment="1">
      <alignment horizontal="center"/>
    </xf>
    <xf numFmtId="0" fontId="4" fillId="2" borderId="0" xfId="0" applyFont="1" applyFill="1" applyBorder="1" applyAlignment="1">
      <alignment horizontal="left" vertical="center" wrapText="1"/>
    </xf>
    <xf numFmtId="3" fontId="4" fillId="3" borderId="0" xfId="3" applyNumberFormat="1" applyFont="1" applyFill="1" applyBorder="1" applyAlignment="1">
      <alignment horizontal="right" vertical="center" wrapText="1"/>
    </xf>
    <xf numFmtId="17" fontId="3" fillId="2" borderId="0" xfId="3" applyNumberFormat="1" applyFill="1" applyAlignment="1">
      <alignment horizontal="right"/>
    </xf>
    <xf numFmtId="0" fontId="3" fillId="2" borderId="0" xfId="3" applyFill="1" applyAlignment="1">
      <alignment horizontal="left"/>
    </xf>
    <xf numFmtId="0" fontId="11" fillId="2" borderId="0" xfId="3" applyFont="1" applyFill="1" applyBorder="1" applyAlignment="1"/>
    <xf numFmtId="0" fontId="3" fillId="10" borderId="0" xfId="3" applyFill="1"/>
    <xf numFmtId="0" fontId="3" fillId="11" borderId="0" xfId="3" applyFill="1"/>
    <xf numFmtId="0" fontId="11" fillId="2" borderId="0" xfId="3" applyFont="1" applyFill="1" applyAlignment="1"/>
    <xf numFmtId="0" fontId="3" fillId="3" borderId="0" xfId="3" applyFill="1" applyBorder="1" applyAlignment="1"/>
    <xf numFmtId="0" fontId="11" fillId="3" borderId="0" xfId="3" applyFont="1" applyFill="1" applyBorder="1" applyAlignment="1"/>
    <xf numFmtId="1" fontId="41" fillId="3" borderId="0" xfId="3" applyNumberFormat="1" applyFont="1" applyFill="1" applyBorder="1" applyAlignment="1">
      <alignment vertical="center" wrapText="1"/>
    </xf>
    <xf numFmtId="0" fontId="8" fillId="3" borderId="0" xfId="1" applyFill="1" applyBorder="1" applyAlignment="1" applyProtection="1"/>
    <xf numFmtId="0" fontId="3" fillId="4" borderId="0" xfId="3" applyFill="1" applyBorder="1" applyAlignment="1"/>
    <xf numFmtId="0" fontId="3" fillId="11" borderId="0" xfId="3" applyFill="1" applyBorder="1"/>
    <xf numFmtId="0" fontId="3" fillId="14" borderId="0" xfId="3" applyFill="1" applyBorder="1"/>
    <xf numFmtId="0" fontId="3" fillId="4" borderId="0" xfId="3" applyFill="1"/>
    <xf numFmtId="0" fontId="3" fillId="10" borderId="0" xfId="3" applyFill="1" applyBorder="1"/>
    <xf numFmtId="0" fontId="42" fillId="3" borderId="0" xfId="3" applyFont="1" applyFill="1" applyBorder="1" applyAlignment="1">
      <alignment vertical="center" wrapText="1"/>
    </xf>
    <xf numFmtId="0" fontId="13" fillId="2" borderId="0" xfId="3" applyFont="1" applyFill="1" applyBorder="1"/>
    <xf numFmtId="0" fontId="11" fillId="3" borderId="0" xfId="3" applyFont="1" applyFill="1" applyBorder="1" applyAlignment="1">
      <alignment vertical="center"/>
    </xf>
    <xf numFmtId="0" fontId="45" fillId="2" borderId="0" xfId="3" applyFont="1" applyFill="1"/>
    <xf numFmtId="0" fontId="42" fillId="3" borderId="0" xfId="3" applyFont="1" applyFill="1" applyBorder="1" applyAlignment="1">
      <alignment vertical="center"/>
    </xf>
    <xf numFmtId="0" fontId="3" fillId="11" borderId="0" xfId="3" applyFill="1" applyBorder="1" applyAlignment="1"/>
    <xf numFmtId="1" fontId="12" fillId="3" borderId="0" xfId="3" applyNumberFormat="1" applyFont="1" applyFill="1" applyBorder="1" applyAlignment="1">
      <alignment vertical="center" wrapText="1"/>
    </xf>
    <xf numFmtId="1" fontId="14" fillId="3" borderId="0" xfId="3" applyNumberFormat="1" applyFont="1" applyFill="1" applyBorder="1" applyAlignment="1">
      <alignment vertical="center" wrapText="1"/>
    </xf>
    <xf numFmtId="0" fontId="15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right" vertical="top"/>
    </xf>
    <xf numFmtId="0" fontId="4" fillId="2" borderId="0" xfId="0" applyFont="1" applyFill="1" applyBorder="1" applyAlignment="1">
      <alignment vertical="top" wrapText="1"/>
    </xf>
    <xf numFmtId="0" fontId="46" fillId="2" borderId="0" xfId="0" applyFont="1" applyFill="1" applyBorder="1" applyAlignment="1">
      <alignment horizontal="left" vertical="top"/>
    </xf>
    <xf numFmtId="0" fontId="23" fillId="13" borderId="0" xfId="0" applyFont="1" applyFill="1" applyBorder="1"/>
    <xf numFmtId="0" fontId="29" fillId="13" borderId="0" xfId="0" applyFont="1" applyFill="1" applyBorder="1" applyAlignment="1">
      <alignment horizontal="left" vertical="center"/>
    </xf>
    <xf numFmtId="3" fontId="23" fillId="12" borderId="13" xfId="3" applyNumberFormat="1" applyFont="1" applyFill="1" applyBorder="1" applyAlignment="1">
      <alignment vertical="center" wrapText="1"/>
    </xf>
    <xf numFmtId="3" fontId="23" fillId="12" borderId="10" xfId="3" applyNumberFormat="1" applyFont="1" applyFill="1" applyBorder="1" applyAlignment="1">
      <alignment vertical="center" wrapText="1"/>
    </xf>
    <xf numFmtId="3" fontId="23" fillId="12" borderId="13" xfId="3" applyNumberFormat="1" applyFont="1" applyFill="1" applyBorder="1" applyAlignment="1">
      <alignment vertical="center"/>
    </xf>
    <xf numFmtId="3" fontId="23" fillId="12" borderId="10" xfId="3" applyNumberFormat="1" applyFont="1" applyFill="1" applyBorder="1" applyAlignment="1">
      <alignment vertical="center"/>
    </xf>
    <xf numFmtId="3" fontId="23" fillId="12" borderId="13" xfId="3" applyNumberFormat="1" applyFont="1" applyFill="1" applyBorder="1" applyAlignment="1">
      <alignment horizontal="right" vertical="center"/>
    </xf>
    <xf numFmtId="3" fontId="23" fillId="12" borderId="10" xfId="3" applyNumberFormat="1" applyFont="1" applyFill="1" applyBorder="1" applyAlignment="1">
      <alignment horizontal="right" vertical="center"/>
    </xf>
    <xf numFmtId="3" fontId="23" fillId="12" borderId="2" xfId="2" applyNumberFormat="1" applyFont="1" applyFill="1" applyBorder="1" applyAlignment="1">
      <alignment horizontal="right" vertical="center"/>
    </xf>
    <xf numFmtId="1" fontId="0" fillId="2" borderId="0" xfId="0" applyNumberFormat="1" applyFill="1"/>
    <xf numFmtId="3" fontId="4" fillId="2" borderId="2" xfId="0" applyNumberFormat="1" applyFont="1" applyFill="1" applyBorder="1" applyAlignment="1">
      <alignment horizontal="right"/>
    </xf>
    <xf numFmtId="1" fontId="36" fillId="2" borderId="0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horizontal="right"/>
    </xf>
    <xf numFmtId="0" fontId="4" fillId="2" borderId="14" xfId="0" applyFont="1" applyFill="1" applyBorder="1" applyAlignment="1">
      <alignment horizontal="right" vertical="center"/>
    </xf>
    <xf numFmtId="3" fontId="4" fillId="2" borderId="14" xfId="0" applyNumberFormat="1" applyFont="1" applyFill="1" applyBorder="1" applyAlignment="1">
      <alignment horizontal="right" vertical="center"/>
    </xf>
    <xf numFmtId="3" fontId="4" fillId="2" borderId="7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4" xfId="0" applyNumberFormat="1" applyFont="1" applyFill="1" applyBorder="1" applyAlignment="1">
      <alignment horizontal="right" vertical="center"/>
    </xf>
    <xf numFmtId="0" fontId="23" fillId="12" borderId="2" xfId="0" applyFont="1" applyFill="1" applyBorder="1" applyAlignment="1">
      <alignment horizontal="right" vertical="center"/>
    </xf>
    <xf numFmtId="3" fontId="23" fillId="12" borderId="2" xfId="0" applyNumberFormat="1" applyFont="1" applyFill="1" applyBorder="1" applyAlignment="1">
      <alignment horizontal="right" vertical="center"/>
    </xf>
    <xf numFmtId="3" fontId="23" fillId="12" borderId="14" xfId="3" applyNumberFormat="1" applyFont="1" applyFill="1" applyBorder="1"/>
    <xf numFmtId="3" fontId="23" fillId="12" borderId="7" xfId="3" applyNumberFormat="1" applyFont="1" applyFill="1" applyBorder="1"/>
    <xf numFmtId="3" fontId="33" fillId="12" borderId="33" xfId="3" applyNumberFormat="1" applyFont="1" applyFill="1" applyBorder="1" applyAlignment="1">
      <alignment horizontal="right"/>
    </xf>
    <xf numFmtId="3" fontId="23" fillId="12" borderId="8" xfId="3" applyNumberFormat="1" applyFont="1" applyFill="1" applyBorder="1"/>
    <xf numFmtId="10" fontId="23" fillId="12" borderId="7" xfId="2" applyNumberFormat="1" applyFont="1" applyFill="1" applyBorder="1" applyAlignment="1">
      <alignment horizontal="center"/>
    </xf>
    <xf numFmtId="166" fontId="23" fillId="12" borderId="14" xfId="3" applyNumberFormat="1" applyFont="1" applyFill="1" applyBorder="1" applyAlignment="1">
      <alignment horizontal="right" vertical="center"/>
    </xf>
    <xf numFmtId="166" fontId="23" fillId="12" borderId="7" xfId="3" applyNumberFormat="1" applyFont="1" applyFill="1" applyBorder="1" applyAlignment="1">
      <alignment horizontal="right" vertical="center"/>
    </xf>
    <xf numFmtId="166" fontId="23" fillId="12" borderId="30" xfId="3" applyNumberFormat="1" applyFont="1" applyFill="1" applyBorder="1" applyAlignment="1">
      <alignment horizontal="right" vertical="center"/>
    </xf>
    <xf numFmtId="3" fontId="23" fillId="12" borderId="14" xfId="3" applyNumberFormat="1" applyFont="1" applyFill="1" applyBorder="1" applyAlignment="1">
      <alignment horizontal="right" vertical="center"/>
    </xf>
    <xf numFmtId="3" fontId="23" fillId="12" borderId="1" xfId="0" applyNumberFormat="1" applyFont="1" applyFill="1" applyBorder="1" applyAlignment="1"/>
    <xf numFmtId="166" fontId="23" fillId="12" borderId="3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wrapText="1"/>
    </xf>
    <xf numFmtId="0" fontId="18" fillId="3" borderId="0" xfId="0" applyFont="1" applyFill="1" applyBorder="1" applyAlignment="1">
      <alignment wrapText="1"/>
    </xf>
    <xf numFmtId="3" fontId="4" fillId="2" borderId="2" xfId="0" applyNumberFormat="1" applyFont="1" applyFill="1" applyBorder="1" applyAlignment="1"/>
    <xf numFmtId="0" fontId="31" fillId="3" borderId="0" xfId="0" applyFont="1" applyFill="1" applyBorder="1" applyAlignment="1"/>
    <xf numFmtId="0" fontId="0" fillId="2" borderId="11" xfId="0" applyFill="1" applyBorder="1"/>
    <xf numFmtId="3" fontId="4" fillId="2" borderId="2" xfId="0" applyNumberFormat="1" applyFont="1" applyFill="1" applyBorder="1"/>
    <xf numFmtId="3" fontId="23" fillId="12" borderId="13" xfId="0" applyNumberFormat="1" applyFont="1" applyFill="1" applyBorder="1" applyAlignment="1"/>
    <xf numFmtId="3" fontId="23" fillId="12" borderId="11" xfId="0" applyNumberFormat="1" applyFont="1" applyFill="1" applyBorder="1" applyAlignment="1"/>
    <xf numFmtId="3" fontId="23" fillId="3" borderId="0" xfId="0" applyNumberFormat="1" applyFont="1" applyFill="1" applyBorder="1" applyAlignment="1"/>
    <xf numFmtId="3" fontId="23" fillId="3" borderId="11" xfId="0" applyNumberFormat="1" applyFont="1" applyFill="1" applyBorder="1" applyAlignment="1"/>
    <xf numFmtId="0" fontId="7" fillId="2" borderId="0" xfId="0" applyFont="1" applyFill="1" applyAlignment="1">
      <alignment horizontal="right" wrapText="1"/>
    </xf>
    <xf numFmtId="0" fontId="7" fillId="2" borderId="0" xfId="0" applyFont="1" applyFill="1" applyAlignment="1">
      <alignment horizontal="left" wrapText="1"/>
    </xf>
    <xf numFmtId="0" fontId="4" fillId="2" borderId="0" xfId="0" applyFont="1" applyFill="1" applyAlignment="1">
      <alignment wrapText="1"/>
    </xf>
    <xf numFmtId="0" fontId="49" fillId="2" borderId="2" xfId="0" applyFont="1" applyFill="1" applyBorder="1" applyAlignment="1">
      <alignment horizontal="right" vertical="center"/>
    </xf>
    <xf numFmtId="3" fontId="49" fillId="2" borderId="2" xfId="0" applyNumberFormat="1" applyFont="1" applyFill="1" applyBorder="1" applyAlignment="1">
      <alignment horizontal="right" vertical="center"/>
    </xf>
    <xf numFmtId="3" fontId="49" fillId="2" borderId="4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right" wrapText="1"/>
    </xf>
    <xf numFmtId="0" fontId="7" fillId="2" borderId="0" xfId="0" applyFont="1" applyFill="1" applyAlignment="1">
      <alignment horizontal="left" wrapText="1"/>
    </xf>
    <xf numFmtId="0" fontId="4" fillId="3" borderId="0" xfId="0" applyFont="1" applyFill="1" applyBorder="1" applyAlignment="1">
      <alignment horizontal="center" vertical="center" wrapText="1"/>
    </xf>
    <xf numFmtId="0" fontId="37" fillId="3" borderId="0" xfId="3" applyFont="1" applyFill="1" applyBorder="1" applyAlignment="1">
      <alignment horizontal="center" vertical="center"/>
    </xf>
    <xf numFmtId="0" fontId="7" fillId="3" borderId="0" xfId="3" applyFont="1" applyFill="1" applyBorder="1" applyAlignment="1">
      <alignment horizontal="center" vertical="top" wrapText="1"/>
    </xf>
    <xf numFmtId="0" fontId="3" fillId="2" borderId="4" xfId="0" applyFont="1" applyFill="1" applyBorder="1"/>
    <xf numFmtId="0" fontId="4" fillId="2" borderId="9" xfId="0" applyFont="1" applyFill="1" applyBorder="1" applyAlignment="1">
      <alignment horizontal="right"/>
    </xf>
    <xf numFmtId="0" fontId="51" fillId="2" borderId="0" xfId="0" applyFont="1" applyFill="1" applyBorder="1" applyAlignment="1"/>
    <xf numFmtId="0" fontId="3" fillId="2" borderId="0" xfId="0" applyFont="1" applyFill="1" applyBorder="1"/>
    <xf numFmtId="0" fontId="29" fillId="10" borderId="0" xfId="0" applyFont="1" applyFill="1" applyBorder="1" applyAlignment="1">
      <alignment horizontal="left" vertical="top"/>
    </xf>
    <xf numFmtId="0" fontId="29" fillId="12" borderId="0" xfId="0" applyFont="1" applyFill="1" applyBorder="1" applyAlignment="1">
      <alignment horizontal="left" vertical="top"/>
    </xf>
    <xf numFmtId="0" fontId="29" fillId="11" borderId="0" xfId="0" applyFont="1" applyFill="1" applyBorder="1" applyAlignment="1">
      <alignment horizontal="left" vertical="top"/>
    </xf>
    <xf numFmtId="0" fontId="47" fillId="11" borderId="0" xfId="0" applyFont="1" applyFill="1" applyBorder="1" applyAlignment="1">
      <alignment vertical="top"/>
    </xf>
    <xf numFmtId="0" fontId="23" fillId="15" borderId="0" xfId="0" applyFont="1" applyFill="1" applyBorder="1"/>
    <xf numFmtId="0" fontId="30" fillId="3" borderId="0" xfId="3" applyFont="1" applyFill="1" applyBorder="1" applyAlignment="1">
      <alignment horizontal="center" wrapText="1"/>
    </xf>
    <xf numFmtId="0" fontId="19" fillId="3" borderId="2" xfId="3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4" fillId="3" borderId="0" xfId="0" applyFont="1" applyFill="1" applyBorder="1" applyAlignment="1">
      <alignment vertical="center"/>
    </xf>
    <xf numFmtId="3" fontId="4" fillId="3" borderId="14" xfId="0" applyNumberFormat="1" applyFont="1" applyFill="1" applyBorder="1" applyAlignment="1">
      <alignment horizontal="right" vertical="center"/>
    </xf>
    <xf numFmtId="0" fontId="46" fillId="1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 wrapText="1"/>
    </xf>
    <xf numFmtId="166" fontId="19" fillId="3" borderId="11" xfId="0" applyNumberFormat="1" applyFont="1" applyFill="1" applyBorder="1" applyAlignment="1">
      <alignment horizontal="right"/>
    </xf>
    <xf numFmtId="0" fontId="4" fillId="3" borderId="0" xfId="3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10" fillId="3" borderId="0" xfId="3" applyFont="1" applyFill="1" applyAlignment="1">
      <alignment horizontal="center" vertical="center" textRotation="180"/>
    </xf>
    <xf numFmtId="0" fontId="19" fillId="3" borderId="4" xfId="3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3" fontId="4" fillId="2" borderId="0" xfId="0" applyNumberFormat="1" applyFont="1" applyFill="1" applyBorder="1" applyAlignment="1">
      <alignment horizontal="right" vertical="center"/>
    </xf>
    <xf numFmtId="3" fontId="49" fillId="2" borderId="0" xfId="0" applyNumberFormat="1" applyFont="1" applyFill="1" applyBorder="1" applyAlignment="1">
      <alignment horizontal="right" vertical="center"/>
    </xf>
    <xf numFmtId="3" fontId="23" fillId="3" borderId="4" xfId="0" applyNumberFormat="1" applyFont="1" applyFill="1" applyBorder="1" applyAlignment="1">
      <alignment horizontal="right" vertical="center"/>
    </xf>
    <xf numFmtId="0" fontId="7" fillId="2" borderId="11" xfId="0" applyFont="1" applyFill="1" applyBorder="1" applyAlignment="1">
      <alignment horizontal="left" vertical="center" wrapText="1"/>
    </xf>
    <xf numFmtId="166" fontId="19" fillId="16" borderId="8" xfId="3" applyNumberFormat="1" applyFont="1" applyFill="1" applyBorder="1" applyAlignment="1">
      <alignment horizontal="right"/>
    </xf>
    <xf numFmtId="166" fontId="19" fillId="16" borderId="9" xfId="3" applyNumberFormat="1" applyFont="1" applyFill="1" applyBorder="1" applyAlignment="1">
      <alignment horizontal="right"/>
    </xf>
    <xf numFmtId="166" fontId="19" fillId="16" borderId="12" xfId="3" applyNumberFormat="1" applyFont="1" applyFill="1" applyBorder="1" applyAlignment="1">
      <alignment horizontal="right"/>
    </xf>
    <xf numFmtId="0" fontId="0" fillId="3" borderId="0" xfId="0" applyFill="1" applyBorder="1"/>
    <xf numFmtId="0" fontId="19" fillId="3" borderId="14" xfId="3" applyFont="1" applyFill="1" applyBorder="1" applyAlignment="1">
      <alignment horizontal="center" vertical="center" wrapText="1"/>
    </xf>
    <xf numFmtId="0" fontId="19" fillId="2" borderId="0" xfId="3" applyFont="1" applyFill="1" applyBorder="1" applyAlignment="1">
      <alignment horizontal="center" vertical="center"/>
    </xf>
    <xf numFmtId="0" fontId="19" fillId="2" borderId="0" xfId="3" applyFont="1" applyFill="1" applyBorder="1" applyAlignment="1">
      <alignment horizontal="center"/>
    </xf>
    <xf numFmtId="165" fontId="19" fillId="3" borderId="7" xfId="3" applyNumberFormat="1" applyFont="1" applyFill="1" applyBorder="1" applyAlignment="1">
      <alignment horizontal="center"/>
    </xf>
    <xf numFmtId="165" fontId="19" fillId="2" borderId="0" xfId="3" applyNumberFormat="1" applyFont="1" applyFill="1" applyBorder="1" applyAlignment="1">
      <alignment horizontal="center"/>
    </xf>
    <xf numFmtId="165" fontId="3" fillId="2" borderId="0" xfId="3" applyNumberFormat="1" applyFont="1" applyFill="1"/>
    <xf numFmtId="166" fontId="19" fillId="2" borderId="4" xfId="3" applyNumberFormat="1" applyFont="1" applyFill="1" applyBorder="1" applyAlignment="1">
      <alignment horizontal="right"/>
    </xf>
    <xf numFmtId="166" fontId="19" fillId="2" borderId="9" xfId="3" applyNumberFormat="1" applyFont="1" applyFill="1" applyBorder="1" applyAlignment="1">
      <alignment horizontal="right"/>
    </xf>
    <xf numFmtId="165" fontId="19" fillId="3" borderId="4" xfId="3" applyNumberFormat="1" applyFont="1" applyFill="1" applyBorder="1" applyAlignment="1">
      <alignment horizontal="center"/>
    </xf>
    <xf numFmtId="165" fontId="19" fillId="2" borderId="4" xfId="3" applyNumberFormat="1" applyFont="1" applyFill="1" applyBorder="1" applyAlignment="1">
      <alignment horizontal="center"/>
    </xf>
    <xf numFmtId="165" fontId="19" fillId="3" borderId="10" xfId="3" applyNumberFormat="1" applyFont="1" applyFill="1" applyBorder="1" applyAlignment="1">
      <alignment horizontal="center"/>
    </xf>
    <xf numFmtId="165" fontId="19" fillId="3" borderId="13" xfId="3" applyNumberFormat="1" applyFont="1" applyFill="1" applyBorder="1" applyAlignment="1">
      <alignment horizontal="center"/>
    </xf>
    <xf numFmtId="165" fontId="19" fillId="2" borderId="10" xfId="3" applyNumberFormat="1" applyFont="1" applyFill="1" applyBorder="1" applyAlignment="1">
      <alignment horizontal="center"/>
    </xf>
    <xf numFmtId="165" fontId="19" fillId="3" borderId="14" xfId="3" applyNumberFormat="1" applyFont="1" applyFill="1" applyBorder="1" applyAlignment="1">
      <alignment horizontal="center"/>
    </xf>
    <xf numFmtId="165" fontId="19" fillId="3" borderId="2" xfId="3" applyNumberFormat="1" applyFont="1" applyFill="1" applyBorder="1" applyAlignment="1">
      <alignment horizontal="center"/>
    </xf>
    <xf numFmtId="165" fontId="19" fillId="3" borderId="0" xfId="3" applyNumberFormat="1" applyFont="1" applyFill="1" applyBorder="1" applyAlignment="1">
      <alignment horizontal="center"/>
    </xf>
    <xf numFmtId="0" fontId="19" fillId="2" borderId="0" xfId="3" applyFont="1" applyFill="1" applyBorder="1" applyAlignment="1">
      <alignment horizontal="right"/>
    </xf>
    <xf numFmtId="165" fontId="19" fillId="2" borderId="0" xfId="3" applyNumberFormat="1" applyFont="1" applyFill="1" applyBorder="1" applyAlignment="1">
      <alignment horizontal="right"/>
    </xf>
    <xf numFmtId="165" fontId="3" fillId="2" borderId="0" xfId="3" applyNumberFormat="1" applyFont="1" applyFill="1" applyBorder="1"/>
    <xf numFmtId="169" fontId="19" fillId="3" borderId="0" xfId="3" applyNumberFormat="1" applyFont="1" applyFill="1" applyBorder="1" applyAlignment="1">
      <alignment horizontal="center"/>
    </xf>
    <xf numFmtId="0" fontId="19" fillId="2" borderId="0" xfId="3" applyFont="1" applyFill="1" applyBorder="1" applyAlignment="1">
      <alignment horizontal="center" vertical="center" wrapText="1"/>
    </xf>
    <xf numFmtId="166" fontId="19" fillId="2" borderId="0" xfId="3" applyNumberFormat="1" applyFont="1" applyFill="1" applyBorder="1" applyAlignment="1">
      <alignment horizontal="center"/>
    </xf>
    <xf numFmtId="166" fontId="19" fillId="2" borderId="2" xfId="3" applyNumberFormat="1" applyFont="1" applyFill="1" applyBorder="1" applyAlignment="1">
      <alignment horizontal="right"/>
    </xf>
    <xf numFmtId="164" fontId="21" fillId="2" borderId="2" xfId="2" applyNumberFormat="1" applyFont="1" applyFill="1" applyBorder="1" applyAlignment="1">
      <alignment horizontal="center"/>
    </xf>
    <xf numFmtId="165" fontId="19" fillId="2" borderId="4" xfId="3" applyNumberFormat="1" applyFont="1" applyFill="1" applyBorder="1" applyAlignment="1">
      <alignment horizontal="right"/>
    </xf>
    <xf numFmtId="165" fontId="19" fillId="2" borderId="9" xfId="3" applyNumberFormat="1" applyFont="1" applyFill="1" applyBorder="1" applyAlignment="1">
      <alignment horizontal="right"/>
    </xf>
    <xf numFmtId="164" fontId="21" fillId="2" borderId="9" xfId="2" applyNumberFormat="1" applyFont="1" applyFill="1" applyBorder="1" applyAlignment="1">
      <alignment horizontal="center"/>
    </xf>
    <xf numFmtId="0" fontId="25" fillId="2" borderId="0" xfId="3" applyFont="1" applyFill="1" applyAlignment="1"/>
    <xf numFmtId="0" fontId="57" fillId="2" borderId="0" xfId="3" applyFont="1" applyFill="1"/>
    <xf numFmtId="0" fontId="58" fillId="2" borderId="0" xfId="3" applyFont="1" applyFill="1" applyAlignment="1">
      <alignment horizontal="center"/>
    </xf>
    <xf numFmtId="0" fontId="19" fillId="2" borderId="4" xfId="3" applyFont="1" applyFill="1" applyBorder="1" applyAlignment="1">
      <alignment horizontal="center"/>
    </xf>
    <xf numFmtId="167" fontId="58" fillId="2" borderId="0" xfId="3" applyNumberFormat="1" applyFont="1" applyFill="1"/>
    <xf numFmtId="169" fontId="58" fillId="2" borderId="0" xfId="3" applyNumberFormat="1" applyFont="1" applyFill="1"/>
    <xf numFmtId="165" fontId="58" fillId="2" borderId="0" xfId="3" applyNumberFormat="1" applyFont="1" applyFill="1"/>
    <xf numFmtId="169" fontId="3" fillId="2" borderId="0" xfId="3" applyNumberFormat="1" applyFont="1" applyFill="1"/>
    <xf numFmtId="169" fontId="58" fillId="2" borderId="0" xfId="3" applyNumberFormat="1" applyFont="1" applyFill="1" applyAlignment="1">
      <alignment horizontal="right"/>
    </xf>
    <xf numFmtId="0" fontId="58" fillId="2" borderId="0" xfId="3" applyFont="1" applyFill="1"/>
    <xf numFmtId="0" fontId="7" fillId="2" borderId="0" xfId="3" applyFont="1" applyFill="1" applyAlignment="1">
      <alignment vertical="center"/>
    </xf>
    <xf numFmtId="0" fontId="3" fillId="2" borderId="0" xfId="3" applyFont="1" applyFill="1" applyAlignment="1">
      <alignment horizontal="right"/>
    </xf>
    <xf numFmtId="0" fontId="19" fillId="2" borderId="0" xfId="3" applyFont="1" applyFill="1" applyBorder="1" applyAlignment="1">
      <alignment horizontal="right" vertical="center" wrapText="1"/>
    </xf>
    <xf numFmtId="169" fontId="19" fillId="2" borderId="0" xfId="3" applyNumberFormat="1" applyFont="1" applyFill="1" applyBorder="1" applyAlignment="1">
      <alignment horizontal="right"/>
    </xf>
    <xf numFmtId="169" fontId="19" fillId="3" borderId="0" xfId="3" applyNumberFormat="1" applyFont="1" applyFill="1" applyBorder="1" applyAlignment="1">
      <alignment horizontal="right"/>
    </xf>
    <xf numFmtId="169" fontId="19" fillId="2" borderId="11" xfId="3" applyNumberFormat="1" applyFont="1" applyFill="1" applyBorder="1" applyAlignment="1">
      <alignment horizontal="right"/>
    </xf>
    <xf numFmtId="0" fontId="19" fillId="3" borderId="0" xfId="3" applyFont="1" applyFill="1" applyBorder="1" applyAlignment="1">
      <alignment wrapText="1"/>
    </xf>
    <xf numFmtId="0" fontId="32" fillId="12" borderId="0" xfId="3" applyFont="1" applyFill="1" applyBorder="1" applyAlignment="1">
      <alignment horizontal="center"/>
    </xf>
    <xf numFmtId="0" fontId="32" fillId="12" borderId="9" xfId="3" applyFont="1" applyFill="1" applyBorder="1" applyAlignment="1">
      <alignment horizontal="center"/>
    </xf>
    <xf numFmtId="169" fontId="32" fillId="12" borderId="0" xfId="3" applyNumberFormat="1" applyFont="1" applyFill="1" applyBorder="1" applyAlignment="1">
      <alignment horizontal="right"/>
    </xf>
    <xf numFmtId="0" fontId="55" fillId="3" borderId="8" xfId="3" applyFont="1" applyFill="1" applyBorder="1" applyAlignment="1">
      <alignment horizontal="center"/>
    </xf>
    <xf numFmtId="0" fontId="55" fillId="3" borderId="5" xfId="3" applyFont="1" applyFill="1" applyBorder="1" applyAlignment="1">
      <alignment horizontal="center"/>
    </xf>
    <xf numFmtId="169" fontId="55" fillId="3" borderId="7" xfId="3" applyNumberFormat="1" applyFont="1" applyFill="1" applyBorder="1" applyAlignment="1">
      <alignment horizontal="right"/>
    </xf>
    <xf numFmtId="169" fontId="55" fillId="3" borderId="5" xfId="3" applyNumberFormat="1" applyFont="1" applyFill="1" applyBorder="1" applyAlignment="1">
      <alignment horizontal="right"/>
    </xf>
    <xf numFmtId="169" fontId="55" fillId="3" borderId="4" xfId="3" applyNumberFormat="1" applyFont="1" applyFill="1" applyBorder="1" applyAlignment="1">
      <alignment horizontal="right"/>
    </xf>
    <xf numFmtId="169" fontId="55" fillId="3" borderId="0" xfId="3" applyNumberFormat="1" applyFont="1" applyFill="1" applyBorder="1" applyAlignment="1">
      <alignment horizontal="right"/>
    </xf>
    <xf numFmtId="0" fontId="4" fillId="3" borderId="4" xfId="3" applyFont="1" applyFill="1" applyBorder="1" applyAlignment="1">
      <alignment horizontal="right" vertical="center" wrapText="1"/>
    </xf>
    <xf numFmtId="3" fontId="4" fillId="3" borderId="7" xfId="3" applyNumberFormat="1" applyFont="1" applyFill="1" applyBorder="1" applyAlignment="1">
      <alignment horizontal="right" vertical="center" wrapText="1"/>
    </xf>
    <xf numFmtId="3" fontId="4" fillId="2" borderId="4" xfId="3" applyNumberFormat="1" applyFont="1" applyFill="1" applyBorder="1" applyAlignment="1">
      <alignment horizontal="right" vertical="center" wrapText="1"/>
    </xf>
    <xf numFmtId="3" fontId="4" fillId="3" borderId="10" xfId="3" applyNumberFormat="1" applyFont="1" applyFill="1" applyBorder="1" applyAlignment="1">
      <alignment horizontal="right" vertical="center" wrapText="1"/>
    </xf>
    <xf numFmtId="3" fontId="4" fillId="3" borderId="20" xfId="3" applyNumberFormat="1" applyFont="1" applyFill="1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23" fillId="12" borderId="0" xfId="0" applyFont="1" applyFill="1" applyBorder="1" applyAlignment="1">
      <alignment horizontal="right"/>
    </xf>
    <xf numFmtId="3" fontId="4" fillId="2" borderId="16" xfId="0" applyNumberFormat="1" applyFont="1" applyFill="1" applyBorder="1" applyAlignment="1"/>
    <xf numFmtId="3" fontId="4" fillId="2" borderId="26" xfId="0" applyNumberFormat="1" applyFont="1" applyFill="1" applyBorder="1" applyAlignment="1">
      <alignment horizontal="right" vertical="center"/>
    </xf>
    <xf numFmtId="0" fontId="7" fillId="2" borderId="35" xfId="0" applyFont="1" applyFill="1" applyBorder="1" applyAlignment="1">
      <alignment horizontal="right" vertical="center" wrapText="1"/>
    </xf>
    <xf numFmtId="3" fontId="4" fillId="2" borderId="38" xfId="0" applyNumberFormat="1" applyFont="1" applyFill="1" applyBorder="1" applyAlignment="1">
      <alignment horizontal="right" vertical="center"/>
    </xf>
    <xf numFmtId="3" fontId="23" fillId="3" borderId="0" xfId="0" applyNumberFormat="1" applyFont="1" applyFill="1" applyBorder="1" applyAlignment="1">
      <alignment horizontal="right" vertical="center"/>
    </xf>
    <xf numFmtId="0" fontId="0" fillId="2" borderId="35" xfId="0" applyFill="1" applyBorder="1"/>
    <xf numFmtId="0" fontId="4" fillId="3" borderId="35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wrapText="1"/>
    </xf>
    <xf numFmtId="0" fontId="4" fillId="2" borderId="9" xfId="0" applyFont="1" applyFill="1" applyBorder="1" applyAlignment="1">
      <alignment horizontal="right" wrapText="1"/>
    </xf>
    <xf numFmtId="0" fontId="23" fillId="12" borderId="12" xfId="0" applyFont="1" applyFill="1" applyBorder="1" applyAlignment="1">
      <alignment horizontal="right"/>
    </xf>
    <xf numFmtId="0" fontId="0" fillId="2" borderId="9" xfId="0" applyFill="1" applyBorder="1"/>
    <xf numFmtId="0" fontId="0" fillId="2" borderId="39" xfId="0" applyFill="1" applyBorder="1"/>
    <xf numFmtId="0" fontId="4" fillId="2" borderId="8" xfId="0" applyFont="1" applyFill="1" applyBorder="1" applyAlignment="1">
      <alignment horizontal="right" wrapText="1"/>
    </xf>
    <xf numFmtId="0" fontId="4" fillId="3" borderId="8" xfId="0" applyFont="1" applyFill="1" applyBorder="1" applyAlignment="1">
      <alignment horizontal="right" wrapText="1"/>
    </xf>
    <xf numFmtId="3" fontId="4" fillId="2" borderId="9" xfId="0" applyNumberFormat="1" applyFont="1" applyFill="1" applyBorder="1" applyAlignment="1"/>
    <xf numFmtId="3" fontId="6" fillId="2" borderId="36" xfId="0" applyNumberFormat="1" applyFont="1" applyFill="1" applyBorder="1" applyAlignment="1"/>
    <xf numFmtId="3" fontId="4" fillId="2" borderId="9" xfId="0" applyNumberFormat="1" applyFont="1" applyFill="1" applyBorder="1"/>
    <xf numFmtId="3" fontId="23" fillId="12" borderId="36" xfId="0" applyNumberFormat="1" applyFont="1" applyFill="1" applyBorder="1" applyAlignment="1"/>
    <xf numFmtId="3" fontId="6" fillId="2" borderId="30" xfId="0" applyNumberFormat="1" applyFont="1" applyFill="1" applyBorder="1" applyAlignment="1"/>
    <xf numFmtId="167" fontId="6" fillId="2" borderId="11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3" fontId="6" fillId="2" borderId="13" xfId="0" applyNumberFormat="1" applyFont="1" applyFill="1" applyBorder="1" applyAlignment="1"/>
    <xf numFmtId="166" fontId="6" fillId="2" borderId="10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32" fillId="12" borderId="22" xfId="3" applyFont="1" applyFill="1" applyBorder="1" applyAlignment="1">
      <alignment horizontal="center"/>
    </xf>
    <xf numFmtId="0" fontId="32" fillId="12" borderId="35" xfId="3" applyFont="1" applyFill="1" applyBorder="1" applyAlignment="1">
      <alignment horizontal="center"/>
    </xf>
    <xf numFmtId="0" fontId="19" fillId="3" borderId="22" xfId="3" applyFont="1" applyFill="1" applyBorder="1" applyAlignment="1">
      <alignment horizontal="center"/>
    </xf>
    <xf numFmtId="0" fontId="19" fillId="3" borderId="21" xfId="3" applyFont="1" applyFill="1" applyBorder="1" applyAlignment="1">
      <alignment horizontal="center"/>
    </xf>
    <xf numFmtId="0" fontId="19" fillId="2" borderId="35" xfId="3" applyFont="1" applyFill="1" applyBorder="1" applyAlignment="1">
      <alignment horizontal="center"/>
    </xf>
    <xf numFmtId="0" fontId="19" fillId="2" borderId="11" xfId="3" applyFont="1" applyFill="1" applyBorder="1" applyAlignment="1">
      <alignment horizontal="right"/>
    </xf>
    <xf numFmtId="0" fontId="19" fillId="2" borderId="5" xfId="3" applyFont="1" applyFill="1" applyBorder="1" applyAlignment="1">
      <alignment horizontal="right"/>
    </xf>
    <xf numFmtId="0" fontId="32" fillId="12" borderId="37" xfId="3" applyFont="1" applyFill="1" applyBorder="1" applyAlignment="1">
      <alignment horizontal="center"/>
    </xf>
    <xf numFmtId="165" fontId="19" fillId="2" borderId="29" xfId="3" applyNumberFormat="1" applyFont="1" applyFill="1" applyBorder="1" applyAlignment="1">
      <alignment horizontal="right"/>
    </xf>
    <xf numFmtId="0" fontId="32" fillId="12" borderId="22" xfId="3" applyFont="1" applyFill="1" applyBorder="1" applyAlignment="1">
      <alignment horizontal="center" vertical="center"/>
    </xf>
    <xf numFmtId="0" fontId="32" fillId="12" borderId="35" xfId="3" applyFont="1" applyFill="1" applyBorder="1" applyAlignment="1">
      <alignment horizontal="center" vertical="center"/>
    </xf>
    <xf numFmtId="0" fontId="32" fillId="12" borderId="24" xfId="3" applyFont="1" applyFill="1" applyBorder="1" applyAlignment="1">
      <alignment horizontal="center" vertical="center"/>
    </xf>
    <xf numFmtId="0" fontId="55" fillId="3" borderId="22" xfId="3" applyFont="1" applyFill="1" applyBorder="1" applyAlignment="1">
      <alignment horizontal="center" vertical="center"/>
    </xf>
    <xf numFmtId="0" fontId="55" fillId="3" borderId="35" xfId="3" applyFont="1" applyFill="1" applyBorder="1" applyAlignment="1">
      <alignment horizontal="center" vertical="center"/>
    </xf>
    <xf numFmtId="0" fontId="55" fillId="3" borderId="24" xfId="3" applyFont="1" applyFill="1" applyBorder="1" applyAlignment="1">
      <alignment horizontal="center" vertical="center"/>
    </xf>
    <xf numFmtId="0" fontId="19" fillId="3" borderId="35" xfId="3" applyFont="1" applyFill="1" applyBorder="1" applyAlignment="1">
      <alignment horizontal="center" vertical="center" wrapText="1"/>
    </xf>
    <xf numFmtId="0" fontId="32" fillId="12" borderId="37" xfId="3" applyFont="1" applyFill="1" applyBorder="1" applyAlignment="1">
      <alignment horizontal="center" vertical="center"/>
    </xf>
    <xf numFmtId="169" fontId="19" fillId="2" borderId="29" xfId="3" applyNumberFormat="1" applyFont="1" applyFill="1" applyBorder="1" applyAlignment="1">
      <alignment horizontal="right"/>
    </xf>
    <xf numFmtId="169" fontId="19" fillId="2" borderId="17" xfId="3" applyNumberFormat="1" applyFont="1" applyFill="1" applyBorder="1" applyAlignment="1">
      <alignment horizontal="right"/>
    </xf>
    <xf numFmtId="169" fontId="32" fillId="12" borderId="29" xfId="3" applyNumberFormat="1" applyFont="1" applyFill="1" applyBorder="1" applyAlignment="1">
      <alignment horizontal="right"/>
    </xf>
    <xf numFmtId="0" fontId="4" fillId="3" borderId="22" xfId="3" applyFont="1" applyFill="1" applyBorder="1" applyAlignment="1">
      <alignment horizontal="center" vertical="center" wrapText="1"/>
    </xf>
    <xf numFmtId="0" fontId="4" fillId="3" borderId="21" xfId="3" applyFont="1" applyFill="1" applyBorder="1" applyAlignment="1">
      <alignment horizontal="center" wrapText="1"/>
    </xf>
    <xf numFmtId="0" fontId="4" fillId="3" borderId="35" xfId="3" applyFont="1" applyFill="1" applyBorder="1" applyAlignment="1">
      <alignment horizontal="center" wrapText="1"/>
    </xf>
    <xf numFmtId="0" fontId="4" fillId="3" borderId="24" xfId="3" applyFont="1" applyFill="1" applyBorder="1" applyAlignment="1">
      <alignment horizontal="center" wrapText="1"/>
    </xf>
    <xf numFmtId="0" fontId="4" fillId="3" borderId="0" xfId="3" applyFont="1" applyFill="1" applyBorder="1" applyAlignment="1">
      <alignment horizontal="right" vertical="center"/>
    </xf>
    <xf numFmtId="0" fontId="4" fillId="3" borderId="11" xfId="3" applyFont="1" applyFill="1" applyBorder="1" applyAlignment="1">
      <alignment horizontal="right" vertical="center"/>
    </xf>
    <xf numFmtId="0" fontId="4" fillId="3" borderId="5" xfId="3" applyFont="1" applyFill="1" applyBorder="1" applyAlignment="1">
      <alignment horizontal="right" vertical="center"/>
    </xf>
    <xf numFmtId="0" fontId="4" fillId="3" borderId="35" xfId="3" applyFont="1" applyFill="1" applyBorder="1" applyAlignment="1">
      <alignment horizontal="right" vertical="center"/>
    </xf>
    <xf numFmtId="0" fontId="4" fillId="3" borderId="38" xfId="3" applyFont="1" applyFill="1" applyBorder="1" applyAlignment="1">
      <alignment horizontal="right" vertical="center"/>
    </xf>
    <xf numFmtId="0" fontId="23" fillId="12" borderId="5" xfId="3" applyFont="1" applyFill="1" applyBorder="1" applyAlignment="1">
      <alignment horizontal="right" vertical="center"/>
    </xf>
    <xf numFmtId="0" fontId="4" fillId="3" borderId="23" xfId="3" applyFont="1" applyFill="1" applyBorder="1" applyAlignment="1">
      <alignment horizontal="center" vertical="center" wrapText="1"/>
    </xf>
    <xf numFmtId="3" fontId="4" fillId="3" borderId="16" xfId="3" applyNumberFormat="1" applyFont="1" applyFill="1" applyBorder="1" applyAlignment="1">
      <alignment horizontal="right" vertical="center"/>
    </xf>
    <xf numFmtId="3" fontId="4" fillId="3" borderId="30" xfId="3" applyNumberFormat="1" applyFont="1" applyFill="1" applyBorder="1" applyAlignment="1">
      <alignment horizontal="right" vertical="center"/>
    </xf>
    <xf numFmtId="3" fontId="4" fillId="3" borderId="23" xfId="3" applyNumberFormat="1" applyFont="1" applyFill="1" applyBorder="1" applyAlignment="1">
      <alignment horizontal="right" vertical="center"/>
    </xf>
    <xf numFmtId="3" fontId="4" fillId="3" borderId="25" xfId="3" applyNumberFormat="1" applyFont="1" applyFill="1" applyBorder="1" applyAlignment="1">
      <alignment horizontal="right" vertical="center"/>
    </xf>
    <xf numFmtId="3" fontId="23" fillId="12" borderId="30" xfId="3" applyNumberFormat="1" applyFont="1" applyFill="1" applyBorder="1" applyAlignment="1">
      <alignment horizontal="right" vertical="center"/>
    </xf>
    <xf numFmtId="0" fontId="4" fillId="3" borderId="22" xfId="3" applyFont="1" applyFill="1" applyBorder="1" applyAlignment="1">
      <alignment horizontal="center" wrapText="1"/>
    </xf>
    <xf numFmtId="0" fontId="4" fillId="3" borderId="44" xfId="3" applyFont="1" applyFill="1" applyBorder="1" applyAlignment="1">
      <alignment horizontal="center" vertical="center" wrapText="1"/>
    </xf>
    <xf numFmtId="3" fontId="4" fillId="3" borderId="45" xfId="3" applyNumberFormat="1" applyFont="1" applyFill="1" applyBorder="1" applyAlignment="1">
      <alignment vertical="center"/>
    </xf>
    <xf numFmtId="3" fontId="4" fillId="3" borderId="46" xfId="3" applyNumberFormat="1" applyFont="1" applyFill="1" applyBorder="1" applyAlignment="1">
      <alignment vertical="center"/>
    </xf>
    <xf numFmtId="3" fontId="4" fillId="3" borderId="47" xfId="3" applyNumberFormat="1" applyFont="1" applyFill="1" applyBorder="1" applyAlignment="1">
      <alignment vertical="center"/>
    </xf>
    <xf numFmtId="3" fontId="4" fillId="3" borderId="45" xfId="3" applyNumberFormat="1" applyFont="1" applyFill="1" applyBorder="1" applyAlignment="1">
      <alignment horizontal="right" vertical="center"/>
    </xf>
    <xf numFmtId="3" fontId="4" fillId="3" borderId="47" xfId="3" applyNumberFormat="1" applyFont="1" applyFill="1" applyBorder="1" applyAlignment="1">
      <alignment horizontal="right" vertical="center"/>
    </xf>
    <xf numFmtId="3" fontId="4" fillId="3" borderId="48" xfId="3" applyNumberFormat="1" applyFont="1" applyFill="1" applyBorder="1" applyAlignment="1">
      <alignment horizontal="right" vertical="center"/>
    </xf>
    <xf numFmtId="3" fontId="4" fillId="3" borderId="46" xfId="3" applyNumberFormat="1" applyFont="1" applyFill="1" applyBorder="1" applyAlignment="1">
      <alignment horizontal="right" vertical="center"/>
    </xf>
    <xf numFmtId="3" fontId="23" fillId="12" borderId="49" xfId="3" applyNumberFormat="1" applyFont="1" applyFill="1" applyBorder="1" applyAlignment="1">
      <alignment horizontal="right" vertical="center"/>
    </xf>
    <xf numFmtId="0" fontId="4" fillId="3" borderId="45" xfId="3" applyFont="1" applyFill="1" applyBorder="1"/>
    <xf numFmtId="0" fontId="4" fillId="3" borderId="37" xfId="3" applyFont="1" applyFill="1" applyBorder="1" applyAlignment="1">
      <alignment horizontal="center" wrapText="1"/>
    </xf>
    <xf numFmtId="0" fontId="4" fillId="3" borderId="44" xfId="3" applyFont="1" applyFill="1" applyBorder="1" applyAlignment="1">
      <alignment horizontal="center" wrapText="1"/>
    </xf>
    <xf numFmtId="166" fontId="4" fillId="3" borderId="43" xfId="3" applyNumberFormat="1" applyFont="1" applyFill="1" applyBorder="1" applyAlignment="1">
      <alignment vertical="center"/>
    </xf>
    <xf numFmtId="166" fontId="4" fillId="3" borderId="30" xfId="3" applyNumberFormat="1" applyFont="1" applyFill="1" applyBorder="1" applyAlignment="1">
      <alignment horizontal="right" vertical="center"/>
    </xf>
    <xf numFmtId="3" fontId="4" fillId="2" borderId="13" xfId="3" applyNumberFormat="1" applyFont="1" applyFill="1" applyBorder="1" applyAlignment="1">
      <alignment horizontal="right"/>
    </xf>
    <xf numFmtId="3" fontId="4" fillId="2" borderId="10" xfId="3" applyNumberFormat="1" applyFont="1" applyFill="1" applyBorder="1" applyAlignment="1">
      <alignment horizontal="right"/>
    </xf>
    <xf numFmtId="3" fontId="18" fillId="2" borderId="31" xfId="3" applyNumberFormat="1" applyFont="1" applyFill="1" applyBorder="1" applyAlignment="1">
      <alignment horizontal="right"/>
    </xf>
    <xf numFmtId="3" fontId="4" fillId="2" borderId="12" xfId="3" applyNumberFormat="1" applyFont="1" applyFill="1" applyBorder="1" applyAlignment="1">
      <alignment horizontal="right"/>
    </xf>
    <xf numFmtId="10" fontId="4" fillId="2" borderId="10" xfId="2" applyNumberFormat="1" applyFont="1" applyFill="1" applyBorder="1" applyAlignment="1">
      <alignment horizontal="center"/>
    </xf>
    <xf numFmtId="0" fontId="4" fillId="2" borderId="35" xfId="3" applyFont="1" applyFill="1" applyBorder="1" applyAlignment="1">
      <alignment horizontal="center"/>
    </xf>
    <xf numFmtId="0" fontId="4" fillId="2" borderId="11" xfId="3" applyFont="1" applyFill="1" applyBorder="1" applyAlignment="1">
      <alignment horizontal="center"/>
    </xf>
    <xf numFmtId="0" fontId="4" fillId="2" borderId="6" xfId="3" applyFont="1" applyFill="1" applyBorder="1" applyAlignment="1">
      <alignment horizontal="center"/>
    </xf>
    <xf numFmtId="0" fontId="23" fillId="12" borderId="5" xfId="3" applyFont="1" applyFill="1" applyBorder="1" applyAlignment="1">
      <alignment horizontal="center"/>
    </xf>
    <xf numFmtId="0" fontId="4" fillId="3" borderId="23" xfId="3" applyFont="1" applyFill="1" applyBorder="1" applyAlignment="1">
      <alignment horizontal="center" wrapText="1"/>
    </xf>
    <xf numFmtId="3" fontId="4" fillId="2" borderId="16" xfId="3" applyNumberFormat="1" applyFont="1" applyFill="1" applyBorder="1" applyAlignment="1">
      <alignment horizontal="right"/>
    </xf>
    <xf numFmtId="3" fontId="4" fillId="2" borderId="36" xfId="3" applyNumberFormat="1" applyFont="1" applyFill="1" applyBorder="1" applyAlignment="1">
      <alignment horizontal="right"/>
    </xf>
    <xf numFmtId="3" fontId="23" fillId="12" borderId="30" xfId="3" applyNumberFormat="1" applyFont="1" applyFill="1" applyBorder="1"/>
    <xf numFmtId="0" fontId="4" fillId="2" borderId="20" xfId="3" applyFont="1" applyFill="1" applyBorder="1"/>
    <xf numFmtId="0" fontId="37" fillId="3" borderId="35" xfId="3" applyFont="1" applyFill="1" applyBorder="1" applyAlignment="1">
      <alignment vertical="center"/>
    </xf>
    <xf numFmtId="0" fontId="20" fillId="3" borderId="0" xfId="3" applyFont="1" applyFill="1" applyBorder="1" applyAlignment="1">
      <alignment horizontal="left"/>
    </xf>
    <xf numFmtId="0" fontId="20" fillId="3" borderId="11" xfId="3" applyFont="1" applyFill="1" applyBorder="1" applyAlignment="1">
      <alignment horizontal="left"/>
    </xf>
    <xf numFmtId="0" fontId="3" fillId="2" borderId="29" xfId="3" applyFont="1" applyFill="1" applyBorder="1"/>
    <xf numFmtId="0" fontId="3" fillId="2" borderId="9" xfId="3" applyFont="1" applyFill="1" applyBorder="1"/>
    <xf numFmtId="0" fontId="19" fillId="16" borderId="29" xfId="3" applyFont="1" applyFill="1" applyBorder="1" applyAlignment="1">
      <alignment horizontal="right" vertical="top"/>
    </xf>
    <xf numFmtId="0" fontId="19" fillId="16" borderId="9" xfId="3" applyFont="1" applyFill="1" applyBorder="1" applyAlignment="1">
      <alignment horizontal="left" vertical="top"/>
    </xf>
    <xf numFmtId="0" fontId="19" fillId="16" borderId="37" xfId="3" applyFont="1" applyFill="1" applyBorder="1" applyAlignment="1">
      <alignment horizontal="center"/>
    </xf>
    <xf numFmtId="0" fontId="19" fillId="16" borderId="24" xfId="3" applyFont="1" applyFill="1" applyBorder="1" applyAlignment="1">
      <alignment horizontal="center"/>
    </xf>
    <xf numFmtId="166" fontId="19" fillId="16" borderId="29" xfId="3" applyNumberFormat="1" applyFont="1" applyFill="1" applyBorder="1" applyAlignment="1">
      <alignment horizontal="right"/>
    </xf>
    <xf numFmtId="166" fontId="19" fillId="16" borderId="17" xfId="3" applyNumberFormat="1" applyFont="1" applyFill="1" applyBorder="1" applyAlignment="1">
      <alignment horizontal="right"/>
    </xf>
    <xf numFmtId="166" fontId="19" fillId="16" borderId="18" xfId="3" applyNumberFormat="1" applyFont="1" applyFill="1" applyBorder="1" applyAlignment="1">
      <alignment horizontal="right"/>
    </xf>
    <xf numFmtId="166" fontId="19" fillId="16" borderId="18" xfId="0" applyNumberFormat="1" applyFont="1" applyFill="1" applyBorder="1" applyAlignment="1">
      <alignment horizontal="right"/>
    </xf>
    <xf numFmtId="166" fontId="19" fillId="16" borderId="8" xfId="0" applyNumberFormat="1" applyFont="1" applyFill="1" applyBorder="1" applyAlignment="1">
      <alignment horizontal="right"/>
    </xf>
    <xf numFmtId="166" fontId="19" fillId="16" borderId="29" xfId="0" applyNumberFormat="1" applyFont="1" applyFill="1" applyBorder="1" applyAlignment="1">
      <alignment horizontal="right"/>
    </xf>
    <xf numFmtId="166" fontId="19" fillId="16" borderId="9" xfId="0" applyNumberFormat="1" applyFont="1" applyFill="1" applyBorder="1" applyAlignment="1">
      <alignment horizontal="right"/>
    </xf>
    <xf numFmtId="166" fontId="19" fillId="16" borderId="17" xfId="0" applyNumberFormat="1" applyFont="1" applyFill="1" applyBorder="1" applyAlignment="1">
      <alignment horizontal="right"/>
    </xf>
    <xf numFmtId="166" fontId="19" fillId="16" borderId="12" xfId="0" applyNumberFormat="1" applyFont="1" applyFill="1" applyBorder="1" applyAlignment="1">
      <alignment horizontal="right"/>
    </xf>
    <xf numFmtId="166" fontId="19" fillId="3" borderId="29" xfId="3" applyNumberFormat="1" applyFont="1" applyFill="1" applyBorder="1" applyAlignment="1">
      <alignment horizontal="right"/>
    </xf>
    <xf numFmtId="49" fontId="4" fillId="3" borderId="21" xfId="3" applyNumberFormat="1" applyFont="1" applyFill="1" applyBorder="1" applyAlignment="1">
      <alignment horizontal="center" vertical="center"/>
    </xf>
    <xf numFmtId="166" fontId="19" fillId="3" borderId="9" xfId="3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right" vertical="center"/>
    </xf>
    <xf numFmtId="0" fontId="4" fillId="2" borderId="50" xfId="0" applyFont="1" applyFill="1" applyBorder="1" applyAlignment="1">
      <alignment horizontal="right" vertical="center"/>
    </xf>
    <xf numFmtId="0" fontId="4" fillId="2" borderId="29" xfId="0" applyFont="1" applyFill="1" applyBorder="1" applyAlignment="1">
      <alignment horizontal="right" vertical="center"/>
    </xf>
    <xf numFmtId="0" fontId="49" fillId="2" borderId="29" xfId="0" applyFont="1" applyFill="1" applyBorder="1" applyAlignment="1">
      <alignment horizontal="right" vertical="center"/>
    </xf>
    <xf numFmtId="0" fontId="23" fillId="12" borderId="29" xfId="0" applyFont="1" applyFill="1" applyBorder="1" applyAlignment="1">
      <alignment horizontal="right" vertical="center"/>
    </xf>
    <xf numFmtId="0" fontId="4" fillId="2" borderId="29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 vertical="center" wrapText="1"/>
    </xf>
    <xf numFmtId="0" fontId="3" fillId="2" borderId="10" xfId="3" applyFont="1" applyFill="1" applyBorder="1" applyAlignment="1">
      <alignment horizontal="right"/>
    </xf>
    <xf numFmtId="0" fontId="3" fillId="2" borderId="11" xfId="3" applyFont="1" applyFill="1" applyBorder="1" applyAlignment="1">
      <alignment horizontal="right"/>
    </xf>
    <xf numFmtId="0" fontId="3" fillId="2" borderId="12" xfId="3" applyFont="1" applyFill="1" applyBorder="1" applyAlignment="1">
      <alignment horizontal="right"/>
    </xf>
    <xf numFmtId="0" fontId="4" fillId="2" borderId="0" xfId="3" applyFont="1" applyFill="1" applyBorder="1" applyAlignment="1">
      <alignment vertical="top"/>
    </xf>
    <xf numFmtId="0" fontId="3" fillId="2" borderId="0" xfId="3" applyFont="1" applyFill="1" applyBorder="1" applyAlignment="1">
      <alignment horizontal="right"/>
    </xf>
    <xf numFmtId="0" fontId="4" fillId="2" borderId="11" xfId="3" applyFont="1" applyFill="1" applyBorder="1" applyAlignment="1">
      <alignment vertical="top" wrapText="1"/>
    </xf>
    <xf numFmtId="0" fontId="4" fillId="2" borderId="12" xfId="3" applyFont="1" applyFill="1" applyBorder="1" applyAlignment="1">
      <alignment vertical="top" wrapText="1"/>
    </xf>
    <xf numFmtId="0" fontId="4" fillId="2" borderId="11" xfId="3" applyFont="1" applyFill="1" applyBorder="1" applyAlignment="1">
      <alignment horizontal="left" vertical="center" wrapText="1"/>
    </xf>
    <xf numFmtId="0" fontId="3" fillId="2" borderId="0" xfId="3" applyFont="1" applyFill="1" applyBorder="1" applyAlignment="1">
      <alignment horizontal="center"/>
    </xf>
    <xf numFmtId="0" fontId="3" fillId="2" borderId="22" xfId="3" applyFont="1" applyFill="1" applyBorder="1" applyAlignment="1">
      <alignment horizontal="right"/>
    </xf>
    <xf numFmtId="0" fontId="3" fillId="2" borderId="35" xfId="3" applyFont="1" applyFill="1" applyBorder="1" applyAlignment="1">
      <alignment horizontal="right"/>
    </xf>
    <xf numFmtId="0" fontId="3" fillId="2" borderId="24" xfId="3" applyFont="1" applyFill="1" applyBorder="1" applyAlignment="1">
      <alignment horizontal="right"/>
    </xf>
    <xf numFmtId="0" fontId="19" fillId="2" borderId="22" xfId="3" applyFont="1" applyFill="1" applyBorder="1" applyAlignment="1">
      <alignment horizontal="center" vertical="center"/>
    </xf>
    <xf numFmtId="49" fontId="4" fillId="3" borderId="22" xfId="3" applyNumberFormat="1" applyFont="1" applyFill="1" applyBorder="1" applyAlignment="1">
      <alignment horizontal="center" vertical="center"/>
    </xf>
    <xf numFmtId="0" fontId="19" fillId="2" borderId="0" xfId="3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right" wrapText="1"/>
    </xf>
    <xf numFmtId="0" fontId="7" fillId="2" borderId="0" xfId="0" applyFont="1" applyFill="1" applyAlignment="1">
      <alignment horizontal="left" wrapText="1"/>
    </xf>
    <xf numFmtId="0" fontId="6" fillId="2" borderId="0" xfId="0" applyFont="1" applyFill="1" applyBorder="1" applyAlignment="1">
      <alignment horizontal="right" vertical="top"/>
    </xf>
    <xf numFmtId="0" fontId="25" fillId="2" borderId="0" xfId="0" applyFont="1" applyFill="1" applyBorder="1"/>
    <xf numFmtId="0" fontId="6" fillId="2" borderId="0" xfId="0" applyFont="1" applyFill="1" applyBorder="1"/>
    <xf numFmtId="0" fontId="34" fillId="3" borderId="0" xfId="0" applyFont="1" applyFill="1" applyBorder="1" applyAlignment="1">
      <alignment vertical="top"/>
    </xf>
    <xf numFmtId="0" fontId="3" fillId="17" borderId="0" xfId="3" applyFill="1"/>
    <xf numFmtId="0" fontId="44" fillId="2" borderId="0" xfId="3" applyFont="1" applyFill="1" applyBorder="1"/>
    <xf numFmtId="3" fontId="4" fillId="2" borderId="17" xfId="0" applyNumberFormat="1" applyFont="1" applyFill="1" applyBorder="1" applyAlignment="1"/>
    <xf numFmtId="3" fontId="4" fillId="2" borderId="52" xfId="0" applyNumberFormat="1" applyFont="1" applyFill="1" applyBorder="1" applyAlignment="1"/>
    <xf numFmtId="3" fontId="23" fillId="12" borderId="29" xfId="0" applyNumberFormat="1" applyFont="1" applyFill="1" applyBorder="1" applyAlignment="1"/>
    <xf numFmtId="0" fontId="0" fillId="2" borderId="29" xfId="0" applyFill="1" applyBorder="1"/>
    <xf numFmtId="0" fontId="3" fillId="2" borderId="9" xfId="0" applyFont="1" applyFill="1" applyBorder="1"/>
    <xf numFmtId="3" fontId="4" fillId="2" borderId="6" xfId="0" applyNumberFormat="1" applyFont="1" applyFill="1" applyBorder="1" applyAlignment="1"/>
    <xf numFmtId="3" fontId="23" fillId="12" borderId="0" xfId="0" applyNumberFormat="1" applyFont="1" applyFill="1" applyBorder="1" applyAlignment="1"/>
    <xf numFmtId="164" fontId="4" fillId="2" borderId="12" xfId="2" applyNumberFormat="1" applyFont="1" applyFill="1" applyBorder="1" applyAlignment="1">
      <alignment horizontal="right"/>
    </xf>
    <xf numFmtId="164" fontId="4" fillId="2" borderId="15" xfId="2" applyNumberFormat="1" applyFont="1" applyFill="1" applyBorder="1" applyAlignment="1">
      <alignment horizontal="right"/>
    </xf>
    <xf numFmtId="164" fontId="23" fillId="12" borderId="8" xfId="2" applyNumberFormat="1" applyFont="1" applyFill="1" applyBorder="1" applyAlignment="1">
      <alignment horizontal="right"/>
    </xf>
    <xf numFmtId="0" fontId="4" fillId="3" borderId="37" xfId="0" applyFont="1" applyFill="1" applyBorder="1" applyAlignment="1">
      <alignment horizontal="right" vertical="center" wrapText="1"/>
    </xf>
    <xf numFmtId="0" fontId="4" fillId="3" borderId="35" xfId="0" applyFont="1" applyFill="1" applyBorder="1" applyAlignment="1">
      <alignment horizontal="right" vertical="center" wrapText="1"/>
    </xf>
    <xf numFmtId="0" fontId="4" fillId="3" borderId="24" xfId="0" applyFont="1" applyFill="1" applyBorder="1" applyAlignment="1">
      <alignment horizontal="right" vertical="center" wrapText="1"/>
    </xf>
    <xf numFmtId="0" fontId="49" fillId="3" borderId="22" xfId="0" applyFont="1" applyFill="1" applyBorder="1" applyAlignment="1">
      <alignment horizontal="right" vertical="center" wrapText="1"/>
    </xf>
    <xf numFmtId="3" fontId="49" fillId="2" borderId="10" xfId="0" applyNumberFormat="1" applyFont="1" applyFill="1" applyBorder="1"/>
    <xf numFmtId="3" fontId="49" fillId="2" borderId="3" xfId="0" applyNumberFormat="1" applyFont="1" applyFill="1" applyBorder="1"/>
    <xf numFmtId="0" fontId="0" fillId="2" borderId="4" xfId="0" applyFill="1" applyBorder="1"/>
    <xf numFmtId="0" fontId="49" fillId="3" borderId="24" xfId="0" applyFont="1" applyFill="1" applyBorder="1" applyAlignment="1">
      <alignment horizontal="right" vertical="center" wrapText="1"/>
    </xf>
    <xf numFmtId="164" fontId="49" fillId="2" borderId="12" xfId="2" applyNumberFormat="1" applyFont="1" applyFill="1" applyBorder="1" applyAlignment="1">
      <alignment horizontal="right"/>
    </xf>
    <xf numFmtId="0" fontId="49" fillId="3" borderId="35" xfId="0" applyFont="1" applyFill="1" applyBorder="1" applyAlignment="1">
      <alignment horizontal="right" vertical="center" wrapText="1"/>
    </xf>
    <xf numFmtId="3" fontId="49" fillId="2" borderId="11" xfId="0" applyNumberFormat="1" applyFont="1" applyFill="1" applyBorder="1"/>
    <xf numFmtId="3" fontId="49" fillId="2" borderId="6" xfId="0" applyNumberFormat="1" applyFont="1" applyFill="1" applyBorder="1"/>
    <xf numFmtId="0" fontId="7" fillId="2" borderId="2" xfId="0" applyFont="1" applyFill="1" applyBorder="1" applyAlignment="1">
      <alignment horizontal="right" wrapText="1"/>
    </xf>
    <xf numFmtId="0" fontId="7" fillId="2" borderId="29" xfId="0" applyFont="1" applyFill="1" applyBorder="1" applyAlignment="1">
      <alignment horizontal="right" wrapText="1"/>
    </xf>
    <xf numFmtId="3" fontId="4" fillId="2" borderId="17" xfId="0" applyNumberFormat="1" applyFont="1" applyFill="1" applyBorder="1" applyAlignment="1">
      <alignment horizontal="right"/>
    </xf>
    <xf numFmtId="3" fontId="4" fillId="2" borderId="11" xfId="0" applyNumberFormat="1" applyFont="1" applyFill="1" applyBorder="1" applyAlignment="1">
      <alignment horizontal="right"/>
    </xf>
    <xf numFmtId="3" fontId="4" fillId="2" borderId="52" xfId="0" applyNumberFormat="1" applyFont="1" applyFill="1" applyBorder="1" applyAlignment="1">
      <alignment horizontal="right"/>
    </xf>
    <xf numFmtId="3" fontId="4" fillId="2" borderId="6" xfId="0" applyNumberFormat="1" applyFont="1" applyFill="1" applyBorder="1" applyAlignment="1">
      <alignment horizontal="right"/>
    </xf>
    <xf numFmtId="3" fontId="4" fillId="2" borderId="52" xfId="0" applyNumberFormat="1" applyFont="1" applyFill="1" applyBorder="1" applyAlignment="1">
      <alignment horizontal="right" wrapText="1"/>
    </xf>
    <xf numFmtId="3" fontId="4" fillId="2" borderId="6" xfId="0" applyNumberFormat="1" applyFont="1" applyFill="1" applyBorder="1" applyAlignment="1">
      <alignment horizontal="right" wrapText="1"/>
    </xf>
    <xf numFmtId="3" fontId="22" fillId="2" borderId="29" xfId="0" applyNumberFormat="1" applyFont="1" applyFill="1" applyBorder="1" applyAlignment="1">
      <alignment horizontal="right"/>
    </xf>
    <xf numFmtId="3" fontId="22" fillId="2" borderId="0" xfId="0" applyNumberFormat="1" applyFont="1" applyFill="1" applyBorder="1" applyAlignment="1">
      <alignment horizontal="right"/>
    </xf>
    <xf numFmtId="164" fontId="4" fillId="2" borderId="9" xfId="2" applyNumberFormat="1" applyFont="1" applyFill="1" applyBorder="1" applyAlignment="1">
      <alignment horizontal="right"/>
    </xf>
    <xf numFmtId="3" fontId="23" fillId="12" borderId="29" xfId="0" applyNumberFormat="1" applyFont="1" applyFill="1" applyBorder="1" applyAlignment="1">
      <alignment horizontal="right"/>
    </xf>
    <xf numFmtId="3" fontId="23" fillId="12" borderId="0" xfId="0" applyNumberFormat="1" applyFont="1" applyFill="1" applyBorder="1" applyAlignment="1">
      <alignment horizontal="right"/>
    </xf>
    <xf numFmtId="164" fontId="23" fillId="12" borderId="9" xfId="2" applyNumberFormat="1" applyFont="1" applyFill="1" applyBorder="1" applyAlignment="1">
      <alignment horizontal="right"/>
    </xf>
    <xf numFmtId="3" fontId="4" fillId="18" borderId="5" xfId="0" applyNumberFormat="1" applyFont="1" applyFill="1" applyBorder="1" applyAlignment="1">
      <alignment horizontal="right"/>
    </xf>
    <xf numFmtId="3" fontId="4" fillId="18" borderId="18" xfId="0" applyNumberFormat="1" applyFont="1" applyFill="1" applyBorder="1" applyAlignment="1">
      <alignment horizontal="right"/>
    </xf>
    <xf numFmtId="164" fontId="4" fillId="18" borderId="8" xfId="2" applyNumberFormat="1" applyFont="1" applyFill="1" applyBorder="1" applyAlignment="1">
      <alignment horizontal="right"/>
    </xf>
    <xf numFmtId="3" fontId="49" fillId="2" borderId="10" xfId="0" applyNumberFormat="1" applyFont="1" applyFill="1" applyBorder="1" applyAlignment="1">
      <alignment horizontal="right"/>
    </xf>
    <xf numFmtId="3" fontId="49" fillId="2" borderId="11" xfId="0" applyNumberFormat="1" applyFont="1" applyFill="1" applyBorder="1" applyAlignment="1">
      <alignment horizontal="right"/>
    </xf>
    <xf numFmtId="3" fontId="49" fillId="2" borderId="3" xfId="0" applyNumberFormat="1" applyFont="1" applyFill="1" applyBorder="1" applyAlignment="1">
      <alignment horizontal="right"/>
    </xf>
    <xf numFmtId="3" fontId="49" fillId="2" borderId="6" xfId="0" applyNumberFormat="1" applyFont="1" applyFill="1" applyBorder="1" applyAlignment="1">
      <alignment horizontal="right"/>
    </xf>
    <xf numFmtId="3" fontId="49" fillId="2" borderId="4" xfId="0" applyNumberFormat="1" applyFont="1" applyFill="1" applyBorder="1" applyAlignment="1">
      <alignment horizontal="right"/>
    </xf>
    <xf numFmtId="3" fontId="49" fillId="2" borderId="0" xfId="0" applyNumberFormat="1" applyFont="1" applyFill="1" applyBorder="1" applyAlignment="1">
      <alignment horizontal="right"/>
    </xf>
    <xf numFmtId="164" fontId="49" fillId="2" borderId="9" xfId="2" applyNumberFormat="1" applyFont="1" applyFill="1" applyBorder="1" applyAlignment="1">
      <alignment horizontal="right"/>
    </xf>
    <xf numFmtId="49" fontId="4" fillId="3" borderId="24" xfId="3" applyNumberFormat="1" applyFont="1" applyFill="1" applyBorder="1" applyAlignment="1">
      <alignment horizontal="center" vertical="center"/>
    </xf>
    <xf numFmtId="168" fontId="4" fillId="3" borderId="9" xfId="3" applyNumberFormat="1" applyFont="1" applyFill="1" applyBorder="1" applyAlignment="1">
      <alignment horizontal="right" vertical="center"/>
    </xf>
    <xf numFmtId="169" fontId="4" fillId="3" borderId="12" xfId="3" applyNumberFormat="1" applyFont="1" applyFill="1" applyBorder="1" applyAlignment="1">
      <alignment vertical="center"/>
    </xf>
    <xf numFmtId="0" fontId="3" fillId="2" borderId="39" xfId="3" applyFont="1" applyFill="1" applyBorder="1"/>
    <xf numFmtId="0" fontId="3" fillId="3" borderId="39" xfId="3" applyFont="1" applyFill="1" applyBorder="1"/>
    <xf numFmtId="166" fontId="19" fillId="3" borderId="39" xfId="3" applyNumberFormat="1" applyFont="1" applyFill="1" applyBorder="1" applyAlignment="1">
      <alignment horizontal="center"/>
    </xf>
    <xf numFmtId="166" fontId="19" fillId="2" borderId="29" xfId="3" applyNumberFormat="1" applyFont="1" applyFill="1" applyBorder="1" applyAlignment="1"/>
    <xf numFmtId="166" fontId="19" fillId="2" borderId="17" xfId="3" applyNumberFormat="1" applyFont="1" applyFill="1" applyBorder="1" applyAlignment="1"/>
    <xf numFmtId="166" fontId="19" fillId="2" borderId="18" xfId="3" applyNumberFormat="1" applyFont="1" applyFill="1" applyBorder="1" applyAlignment="1"/>
    <xf numFmtId="166" fontId="32" fillId="12" borderId="18" xfId="3" applyNumberFormat="1" applyFont="1" applyFill="1" applyBorder="1" applyAlignment="1"/>
    <xf numFmtId="0" fontId="7" fillId="3" borderId="0" xfId="0" applyFont="1" applyFill="1" applyBorder="1" applyAlignment="1">
      <alignment horizontal="right" wrapText="1"/>
    </xf>
    <xf numFmtId="0" fontId="19" fillId="3" borderId="35" xfId="3" applyFont="1" applyFill="1" applyBorder="1" applyAlignment="1">
      <alignment horizontal="center"/>
    </xf>
    <xf numFmtId="0" fontId="48" fillId="2" borderId="0" xfId="0" applyFont="1" applyFill="1" applyBorder="1" applyAlignment="1">
      <alignment horizontal="right"/>
    </xf>
    <xf numFmtId="0" fontId="19" fillId="3" borderId="0" xfId="3" applyFont="1" applyFill="1" applyBorder="1" applyAlignment="1">
      <alignment horizontal="center" vertical="center"/>
    </xf>
    <xf numFmtId="166" fontId="19" fillId="2" borderId="38" xfId="3" applyNumberFormat="1" applyFont="1" applyFill="1" applyBorder="1" applyAlignment="1"/>
    <xf numFmtId="166" fontId="19" fillId="2" borderId="0" xfId="3" applyNumberFormat="1" applyFont="1" applyFill="1" applyBorder="1" applyAlignment="1"/>
    <xf numFmtId="166" fontId="19" fillId="2" borderId="11" xfId="3" applyNumberFormat="1" applyFont="1" applyFill="1" applyBorder="1" applyAlignment="1"/>
    <xf numFmtId="166" fontId="19" fillId="2" borderId="5" xfId="3" applyNumberFormat="1" applyFont="1" applyFill="1" applyBorder="1" applyAlignment="1"/>
    <xf numFmtId="166" fontId="32" fillId="12" borderId="5" xfId="3" applyNumberFormat="1" applyFont="1" applyFill="1" applyBorder="1" applyAlignment="1"/>
    <xf numFmtId="0" fontId="7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3" applyFont="1" applyFill="1" applyBorder="1" applyAlignment="1">
      <alignment horizontal="right" vertical="center" wrapText="1"/>
    </xf>
    <xf numFmtId="3" fontId="4" fillId="2" borderId="0" xfId="3" applyNumberFormat="1" applyFont="1" applyFill="1" applyBorder="1" applyAlignment="1">
      <alignment horizontal="right" vertical="center" wrapText="1"/>
    </xf>
    <xf numFmtId="0" fontId="4" fillId="3" borderId="0" xfId="3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top" wrapText="1"/>
    </xf>
    <xf numFmtId="3" fontId="4" fillId="3" borderId="3" xfId="3" applyNumberFormat="1" applyFont="1" applyFill="1" applyBorder="1" applyAlignment="1">
      <alignment horizontal="center" vertical="center" wrapText="1"/>
    </xf>
    <xf numFmtId="0" fontId="4" fillId="18" borderId="29" xfId="0" applyFont="1" applyFill="1" applyBorder="1" applyAlignment="1">
      <alignment horizontal="right" vertical="center"/>
    </xf>
    <xf numFmtId="3" fontId="4" fillId="18" borderId="2" xfId="0" applyNumberFormat="1" applyFont="1" applyFill="1" applyBorder="1" applyAlignment="1">
      <alignment horizontal="right" vertical="center"/>
    </xf>
    <xf numFmtId="3" fontId="23" fillId="2" borderId="38" xfId="0" applyNumberFormat="1" applyFont="1" applyFill="1" applyBorder="1" applyAlignment="1">
      <alignment horizontal="right" vertical="center"/>
    </xf>
    <xf numFmtId="3" fontId="23" fillId="2" borderId="0" xfId="0" applyNumberFormat="1" applyFont="1" applyFill="1" applyBorder="1" applyAlignment="1">
      <alignment horizontal="left"/>
    </xf>
    <xf numFmtId="3" fontId="23" fillId="2" borderId="4" xfId="0" applyNumberFormat="1" applyFont="1" applyFill="1" applyBorder="1" applyAlignment="1">
      <alignment horizontal="right" vertical="center"/>
    </xf>
    <xf numFmtId="0" fontId="7" fillId="2" borderId="0" xfId="3" applyFont="1" applyFill="1" applyAlignment="1">
      <alignment vertical="top"/>
    </xf>
    <xf numFmtId="0" fontId="3" fillId="2" borderId="10" xfId="3" applyFill="1" applyBorder="1"/>
    <xf numFmtId="0" fontId="3" fillId="2" borderId="5" xfId="3" applyFill="1" applyBorder="1" applyAlignment="1">
      <alignment vertical="center"/>
    </xf>
    <xf numFmtId="0" fontId="4" fillId="3" borderId="1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3" fontId="23" fillId="12" borderId="11" xfId="3" applyNumberFormat="1" applyFont="1" applyFill="1" applyBorder="1" applyAlignment="1">
      <alignment vertical="center" wrapText="1"/>
    </xf>
    <xf numFmtId="0" fontId="4" fillId="3" borderId="7" xfId="3" applyFont="1" applyFill="1" applyBorder="1" applyAlignment="1">
      <alignment horizontal="right" vertical="center" wrapText="1"/>
    </xf>
    <xf numFmtId="3" fontId="4" fillId="3" borderId="1" xfId="3" applyNumberFormat="1" applyFont="1" applyFill="1" applyBorder="1" applyAlignment="1">
      <alignment horizontal="center" vertical="center" wrapText="1"/>
    </xf>
    <xf numFmtId="3" fontId="4" fillId="3" borderId="2" xfId="3" applyNumberFormat="1" applyFont="1" applyFill="1" applyBorder="1" applyAlignment="1">
      <alignment vertical="center" wrapText="1"/>
    </xf>
    <xf numFmtId="3" fontId="4" fillId="3" borderId="3" xfId="3" applyNumberFormat="1" applyFont="1" applyFill="1" applyBorder="1" applyAlignment="1">
      <alignment horizontal="center" vertical="center"/>
    </xf>
    <xf numFmtId="3" fontId="4" fillId="3" borderId="1" xfId="3" applyNumberFormat="1" applyFont="1" applyFill="1" applyBorder="1" applyAlignment="1">
      <alignment horizontal="center" vertical="center"/>
    </xf>
    <xf numFmtId="3" fontId="4" fillId="3" borderId="15" xfId="3" applyNumberFormat="1" applyFont="1" applyFill="1" applyBorder="1" applyAlignment="1">
      <alignment horizontal="center" vertical="center"/>
    </xf>
    <xf numFmtId="3" fontId="23" fillId="12" borderId="10" xfId="2" applyNumberFormat="1" applyFont="1" applyFill="1" applyBorder="1" applyAlignment="1">
      <alignment horizontal="right" vertical="center"/>
    </xf>
    <xf numFmtId="3" fontId="4" fillId="3" borderId="3" xfId="3" applyNumberFormat="1" applyFont="1" applyFill="1" applyBorder="1" applyAlignment="1">
      <alignment horizontal="right" vertical="center" wrapText="1"/>
    </xf>
    <xf numFmtId="3" fontId="4" fillId="3" borderId="3" xfId="3" applyNumberFormat="1" applyFont="1" applyFill="1" applyBorder="1" applyAlignment="1">
      <alignment vertical="center"/>
    </xf>
    <xf numFmtId="3" fontId="4" fillId="3" borderId="6" xfId="3" applyNumberFormat="1" applyFont="1" applyFill="1" applyBorder="1" applyAlignment="1">
      <alignment vertical="center"/>
    </xf>
    <xf numFmtId="3" fontId="4" fillId="3" borderId="15" xfId="3" applyNumberFormat="1" applyFont="1" applyFill="1" applyBorder="1" applyAlignment="1">
      <alignment horizontal="right" vertical="center"/>
    </xf>
    <xf numFmtId="3" fontId="4" fillId="2" borderId="3" xfId="3" applyNumberFormat="1" applyFont="1" applyFill="1" applyBorder="1" applyAlignment="1">
      <alignment vertical="center"/>
    </xf>
    <xf numFmtId="3" fontId="4" fillId="2" borderId="6" xfId="3" applyNumberFormat="1" applyFont="1" applyFill="1" applyBorder="1" applyAlignment="1">
      <alignment vertical="center"/>
    </xf>
    <xf numFmtId="3" fontId="4" fillId="3" borderId="6" xfId="3" applyNumberFormat="1" applyFont="1" applyFill="1" applyBorder="1" applyAlignment="1">
      <alignment horizontal="right" vertical="center"/>
    </xf>
    <xf numFmtId="0" fontId="3" fillId="2" borderId="7" xfId="3" applyFill="1" applyBorder="1"/>
    <xf numFmtId="0" fontId="3" fillId="2" borderId="4" xfId="3" applyFill="1" applyBorder="1"/>
    <xf numFmtId="3" fontId="4" fillId="2" borderId="8" xfId="3" applyNumberFormat="1" applyFont="1" applyFill="1" applyBorder="1" applyAlignment="1">
      <alignment horizontal="right" vertical="center"/>
    </xf>
    <xf numFmtId="3" fontId="4" fillId="2" borderId="0" xfId="3" applyNumberFormat="1" applyFont="1" applyFill="1" applyAlignment="1">
      <alignment vertical="center" wrapText="1"/>
    </xf>
    <xf numFmtId="166" fontId="4" fillId="3" borderId="27" xfId="3" applyNumberFormat="1" applyFont="1" applyFill="1" applyBorder="1" applyAlignment="1">
      <alignment vertical="center"/>
    </xf>
    <xf numFmtId="166" fontId="4" fillId="3" borderId="45" xfId="3" applyNumberFormat="1" applyFont="1" applyFill="1" applyBorder="1" applyAlignment="1">
      <alignment vertical="center"/>
    </xf>
    <xf numFmtId="166" fontId="4" fillId="3" borderId="46" xfId="3" applyNumberFormat="1" applyFont="1" applyFill="1" applyBorder="1" applyAlignment="1">
      <alignment vertical="center"/>
    </xf>
    <xf numFmtId="166" fontId="4" fillId="3" borderId="47" xfId="3" applyNumberFormat="1" applyFont="1" applyFill="1" applyBorder="1" applyAlignment="1">
      <alignment vertical="center"/>
    </xf>
    <xf numFmtId="166" fontId="23" fillId="12" borderId="43" xfId="3" applyNumberFormat="1" applyFont="1" applyFill="1" applyBorder="1" applyAlignment="1">
      <alignment vertical="center"/>
    </xf>
    <xf numFmtId="166" fontId="23" fillId="12" borderId="4" xfId="3" applyNumberFormat="1" applyFont="1" applyFill="1" applyBorder="1" applyAlignment="1">
      <alignment vertical="center"/>
    </xf>
    <xf numFmtId="3" fontId="23" fillId="3" borderId="2" xfId="0" applyNumberFormat="1" applyFont="1" applyFill="1" applyBorder="1" applyAlignment="1">
      <alignment horizontal="right" vertical="center"/>
    </xf>
    <xf numFmtId="3" fontId="4" fillId="3" borderId="2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0" xfId="0" applyFont="1" applyFill="1" applyBorder="1" applyAlignment="1"/>
    <xf numFmtId="3" fontId="23" fillId="3" borderId="5" xfId="0" applyNumberFormat="1" applyFont="1" applyFill="1" applyBorder="1" applyAlignment="1">
      <alignment horizontal="right" vertical="center"/>
    </xf>
    <xf numFmtId="0" fontId="23" fillId="3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wrapText="1"/>
    </xf>
    <xf numFmtId="3" fontId="49" fillId="3" borderId="2" xfId="0" applyNumberFormat="1" applyFont="1" applyFill="1" applyBorder="1" applyAlignment="1">
      <alignment horizontal="right" vertical="center"/>
    </xf>
    <xf numFmtId="3" fontId="4" fillId="2" borderId="55" xfId="0" applyNumberFormat="1" applyFont="1" applyFill="1" applyBorder="1" applyAlignment="1"/>
    <xf numFmtId="166" fontId="4" fillId="2" borderId="10" xfId="0" applyNumberFormat="1" applyFont="1" applyFill="1" applyBorder="1" applyAlignment="1">
      <alignment horizontal="center"/>
    </xf>
    <xf numFmtId="166" fontId="4" fillId="2" borderId="11" xfId="0" applyNumberFormat="1" applyFont="1" applyFill="1" applyBorder="1" applyAlignment="1">
      <alignment horizontal="center"/>
    </xf>
    <xf numFmtId="166" fontId="4" fillId="2" borderId="12" xfId="0" applyNumberFormat="1" applyFont="1" applyFill="1" applyBorder="1" applyAlignment="1">
      <alignment horizontal="center"/>
    </xf>
    <xf numFmtId="166" fontId="4" fillId="2" borderId="3" xfId="0" applyNumberFormat="1" applyFont="1" applyFill="1" applyBorder="1" applyAlignment="1">
      <alignment horizontal="center"/>
    </xf>
    <xf numFmtId="166" fontId="4" fillId="2" borderId="6" xfId="0" applyNumberFormat="1" applyFont="1" applyFill="1" applyBorder="1" applyAlignment="1">
      <alignment horizontal="center"/>
    </xf>
    <xf numFmtId="166" fontId="4" fillId="2" borderId="15" xfId="0" applyNumberFormat="1" applyFont="1" applyFill="1" applyBorder="1" applyAlignment="1">
      <alignment horizontal="center"/>
    </xf>
    <xf numFmtId="166" fontId="23" fillId="12" borderId="7" xfId="0" applyNumberFormat="1" applyFont="1" applyFill="1" applyBorder="1" applyAlignment="1">
      <alignment horizontal="center"/>
    </xf>
    <xf numFmtId="166" fontId="23" fillId="12" borderId="5" xfId="0" applyNumberFormat="1" applyFont="1" applyFill="1" applyBorder="1" applyAlignment="1">
      <alignment horizontal="center"/>
    </xf>
    <xf numFmtId="166" fontId="23" fillId="12" borderId="8" xfId="0" applyNumberFormat="1" applyFont="1" applyFill="1" applyBorder="1" applyAlignment="1">
      <alignment horizontal="center"/>
    </xf>
    <xf numFmtId="0" fontId="49" fillId="3" borderId="22" xfId="0" applyFont="1" applyFill="1" applyBorder="1" applyAlignment="1">
      <alignment horizontal="center" vertical="center" wrapText="1"/>
    </xf>
    <xf numFmtId="0" fontId="49" fillId="3" borderId="35" xfId="0" applyFont="1" applyFill="1" applyBorder="1" applyAlignment="1">
      <alignment horizontal="center" vertical="center" wrapText="1"/>
    </xf>
    <xf numFmtId="166" fontId="49" fillId="2" borderId="10" xfId="0" applyNumberFormat="1" applyFont="1" applyFill="1" applyBorder="1" applyAlignment="1">
      <alignment horizontal="center"/>
    </xf>
    <xf numFmtId="166" fontId="49" fillId="2" borderId="11" xfId="0" applyNumberFormat="1" applyFont="1" applyFill="1" applyBorder="1" applyAlignment="1">
      <alignment horizontal="center"/>
    </xf>
    <xf numFmtId="166" fontId="49" fillId="2" borderId="3" xfId="0" applyNumberFormat="1" applyFont="1" applyFill="1" applyBorder="1" applyAlignment="1">
      <alignment horizontal="center"/>
    </xf>
    <xf numFmtId="166" fontId="49" fillId="2" borderId="6" xfId="0" applyNumberFormat="1" applyFont="1" applyFill="1" applyBorder="1" applyAlignment="1">
      <alignment horizontal="center"/>
    </xf>
    <xf numFmtId="166" fontId="4" fillId="2" borderId="3" xfId="0" applyNumberFormat="1" applyFont="1" applyFill="1" applyBorder="1" applyAlignment="1">
      <alignment horizontal="center" wrapText="1"/>
    </xf>
    <xf numFmtId="166" fontId="4" fillId="2" borderId="6" xfId="0" applyNumberFormat="1" applyFont="1" applyFill="1" applyBorder="1" applyAlignment="1">
      <alignment horizontal="center" wrapText="1"/>
    </xf>
    <xf numFmtId="166" fontId="4" fillId="2" borderId="15" xfId="0" applyNumberFormat="1" applyFont="1" applyFill="1" applyBorder="1" applyAlignment="1">
      <alignment horizontal="center" wrapText="1"/>
    </xf>
    <xf numFmtId="166" fontId="4" fillId="18" borderId="7" xfId="0" applyNumberFormat="1" applyFont="1" applyFill="1" applyBorder="1" applyAlignment="1">
      <alignment horizontal="center"/>
    </xf>
    <xf numFmtId="166" fontId="4" fillId="18" borderId="5" xfId="0" applyNumberFormat="1" applyFont="1" applyFill="1" applyBorder="1" applyAlignment="1">
      <alignment horizontal="center"/>
    </xf>
    <xf numFmtId="166" fontId="4" fillId="18" borderId="8" xfId="0" applyNumberFormat="1" applyFont="1" applyFill="1" applyBorder="1" applyAlignment="1">
      <alignment horizontal="center"/>
    </xf>
    <xf numFmtId="166" fontId="4" fillId="2" borderId="4" xfId="0" applyNumberFormat="1" applyFont="1" applyFill="1" applyBorder="1" applyAlignment="1">
      <alignment horizontal="center"/>
    </xf>
    <xf numFmtId="166" fontId="4" fillId="2" borderId="0" xfId="0" applyNumberFormat="1" applyFont="1" applyFill="1" applyBorder="1" applyAlignment="1">
      <alignment horizontal="center"/>
    </xf>
    <xf numFmtId="166" fontId="4" fillId="2" borderId="9" xfId="0" applyNumberFormat="1" applyFont="1" applyFill="1" applyBorder="1" applyAlignment="1">
      <alignment horizontal="center"/>
    </xf>
    <xf numFmtId="166" fontId="23" fillId="12" borderId="4" xfId="0" applyNumberFormat="1" applyFont="1" applyFill="1" applyBorder="1" applyAlignment="1">
      <alignment horizontal="center"/>
    </xf>
    <xf numFmtId="166" fontId="23" fillId="12" borderId="0" xfId="0" applyNumberFormat="1" applyFont="1" applyFill="1" applyBorder="1" applyAlignment="1">
      <alignment horizontal="center"/>
    </xf>
    <xf numFmtId="166" fontId="23" fillId="12" borderId="9" xfId="0" applyNumberFormat="1" applyFont="1" applyFill="1" applyBorder="1" applyAlignment="1">
      <alignment horizontal="center"/>
    </xf>
    <xf numFmtId="166" fontId="49" fillId="2" borderId="3" xfId="0" applyNumberFormat="1" applyFont="1" applyFill="1" applyBorder="1" applyAlignment="1">
      <alignment horizontal="center" wrapText="1"/>
    </xf>
    <xf numFmtId="166" fontId="49" fillId="2" borderId="6" xfId="0" applyNumberFormat="1" applyFont="1" applyFill="1" applyBorder="1" applyAlignment="1">
      <alignment horizontal="center" wrapText="1"/>
    </xf>
    <xf numFmtId="166" fontId="49" fillId="2" borderId="4" xfId="0" applyNumberFormat="1" applyFont="1" applyFill="1" applyBorder="1" applyAlignment="1">
      <alignment horizontal="center"/>
    </xf>
    <xf numFmtId="166" fontId="49" fillId="2" borderId="0" xfId="0" applyNumberFormat="1" applyFont="1" applyFill="1" applyBorder="1" applyAlignment="1">
      <alignment horizontal="center"/>
    </xf>
    <xf numFmtId="0" fontId="23" fillId="2" borderId="0" xfId="0" applyFont="1" applyFill="1" applyBorder="1" applyAlignment="1">
      <alignment horizontal="right" vertical="center"/>
    </xf>
    <xf numFmtId="0" fontId="29" fillId="13" borderId="0" xfId="0" applyFont="1" applyFill="1" applyBorder="1" applyAlignment="1">
      <alignment horizontal="left" vertical="top"/>
    </xf>
    <xf numFmtId="0" fontId="61" fillId="2" borderId="0" xfId="0" applyFont="1" applyFill="1" applyBorder="1" applyAlignment="1">
      <alignment horizontal="right"/>
    </xf>
    <xf numFmtId="0" fontId="61" fillId="15" borderId="0" xfId="0" applyFont="1" applyFill="1" applyBorder="1"/>
    <xf numFmtId="0" fontId="61" fillId="2" borderId="0" xfId="0" applyFont="1" applyFill="1" applyBorder="1"/>
    <xf numFmtId="164" fontId="23" fillId="12" borderId="5" xfId="2" applyNumberFormat="1" applyFont="1" applyFill="1" applyBorder="1" applyAlignment="1">
      <alignment horizontal="right"/>
    </xf>
    <xf numFmtId="164" fontId="62" fillId="3" borderId="11" xfId="2" applyNumberFormat="1" applyFont="1" applyFill="1" applyBorder="1" applyAlignment="1">
      <alignment horizontal="right"/>
    </xf>
    <xf numFmtId="164" fontId="62" fillId="3" borderId="6" xfId="2" applyNumberFormat="1" applyFont="1" applyFill="1" applyBorder="1" applyAlignment="1">
      <alignment horizontal="right"/>
    </xf>
    <xf numFmtId="164" fontId="62" fillId="3" borderId="10" xfId="2" applyNumberFormat="1" applyFont="1" applyFill="1" applyBorder="1" applyAlignment="1">
      <alignment horizontal="right"/>
    </xf>
    <xf numFmtId="164" fontId="62" fillId="3" borderId="3" xfId="2" applyNumberFormat="1" applyFont="1" applyFill="1" applyBorder="1" applyAlignment="1">
      <alignment horizontal="right"/>
    </xf>
    <xf numFmtId="164" fontId="62" fillId="3" borderId="4" xfId="2" applyNumberFormat="1" applyFont="1" applyFill="1" applyBorder="1" applyAlignment="1">
      <alignment horizontal="right"/>
    </xf>
    <xf numFmtId="164" fontId="4" fillId="18" borderId="7" xfId="2" applyNumberFormat="1" applyFont="1" applyFill="1" applyBorder="1" applyAlignment="1">
      <alignment horizontal="right"/>
    </xf>
    <xf numFmtId="164" fontId="23" fillId="12" borderId="4" xfId="2" applyNumberFormat="1" applyFont="1" applyFill="1" applyBorder="1" applyAlignment="1">
      <alignment horizontal="right"/>
    </xf>
    <xf numFmtId="0" fontId="62" fillId="3" borderId="14" xfId="3" applyFont="1" applyFill="1" applyBorder="1" applyAlignment="1">
      <alignment horizontal="center" vertical="center" wrapText="1"/>
    </xf>
    <xf numFmtId="0" fontId="62" fillId="3" borderId="21" xfId="3" applyFont="1" applyFill="1" applyBorder="1" applyAlignment="1">
      <alignment horizontal="center"/>
    </xf>
    <xf numFmtId="164" fontId="63" fillId="3" borderId="4" xfId="2" applyNumberFormat="1" applyFont="1" applyFill="1" applyBorder="1" applyAlignment="1"/>
    <xf numFmtId="164" fontId="63" fillId="3" borderId="10" xfId="2" applyNumberFormat="1" applyFont="1" applyFill="1" applyBorder="1" applyAlignment="1"/>
    <xf numFmtId="0" fontId="62" fillId="3" borderId="7" xfId="3" applyFont="1" applyFill="1" applyBorder="1" applyAlignment="1">
      <alignment horizontal="center" vertical="center" wrapText="1"/>
    </xf>
    <xf numFmtId="0" fontId="62" fillId="3" borderId="22" xfId="3" applyFont="1" applyFill="1" applyBorder="1" applyAlignment="1">
      <alignment horizontal="center"/>
    </xf>
    <xf numFmtId="0" fontId="55" fillId="3" borderId="22" xfId="3" applyFont="1" applyFill="1" applyBorder="1" applyAlignment="1">
      <alignment horizontal="center"/>
    </xf>
    <xf numFmtId="0" fontId="55" fillId="3" borderId="35" xfId="3" applyFont="1" applyFill="1" applyBorder="1" applyAlignment="1">
      <alignment horizontal="center"/>
    </xf>
    <xf numFmtId="166" fontId="55" fillId="2" borderId="27" xfId="3" applyNumberFormat="1" applyFont="1" applyFill="1" applyBorder="1" applyAlignment="1"/>
    <xf numFmtId="166" fontId="55" fillId="2" borderId="53" xfId="3" applyNumberFormat="1" applyFont="1" applyFill="1" applyBorder="1" applyAlignment="1"/>
    <xf numFmtId="166" fontId="55" fillId="2" borderId="4" xfId="3" applyNumberFormat="1" applyFont="1" applyFill="1" applyBorder="1" applyAlignment="1"/>
    <xf numFmtId="166" fontId="55" fillId="2" borderId="9" xfId="3" applyNumberFormat="1" applyFont="1" applyFill="1" applyBorder="1" applyAlignment="1"/>
    <xf numFmtId="166" fontId="55" fillId="2" borderId="10" xfId="3" applyNumberFormat="1" applyFont="1" applyFill="1" applyBorder="1" applyAlignment="1"/>
    <xf numFmtId="166" fontId="55" fillId="2" borderId="12" xfId="3" applyNumberFormat="1" applyFont="1" applyFill="1" applyBorder="1" applyAlignment="1"/>
    <xf numFmtId="166" fontId="55" fillId="2" borderId="7" xfId="3" applyNumberFormat="1" applyFont="1" applyFill="1" applyBorder="1" applyAlignment="1"/>
    <xf numFmtId="166" fontId="55" fillId="2" borderId="8" xfId="3" applyNumberFormat="1" applyFont="1" applyFill="1" applyBorder="1" applyAlignment="1"/>
    <xf numFmtId="166" fontId="55" fillId="3" borderId="7" xfId="3" applyNumberFormat="1" applyFont="1" applyFill="1" applyBorder="1" applyAlignment="1"/>
    <xf numFmtId="166" fontId="55" fillId="3" borderId="8" xfId="3" applyNumberFormat="1" applyFont="1" applyFill="1" applyBorder="1" applyAlignment="1"/>
    <xf numFmtId="166" fontId="55" fillId="2" borderId="38" xfId="3" applyNumberFormat="1" applyFont="1" applyFill="1" applyBorder="1" applyAlignment="1"/>
    <xf numFmtId="166" fontId="55" fillId="2" borderId="0" xfId="3" applyNumberFormat="1" applyFont="1" applyFill="1" applyBorder="1" applyAlignment="1"/>
    <xf numFmtId="166" fontId="55" fillId="2" borderId="11" xfId="3" applyNumberFormat="1" applyFont="1" applyFill="1" applyBorder="1" applyAlignment="1"/>
    <xf numFmtId="166" fontId="55" fillId="2" borderId="5" xfId="3" applyNumberFormat="1" applyFont="1" applyFill="1" applyBorder="1" applyAlignment="1"/>
    <xf numFmtId="166" fontId="55" fillId="3" borderId="5" xfId="3" applyNumberFormat="1" applyFont="1" applyFill="1" applyBorder="1" applyAlignment="1"/>
    <xf numFmtId="3" fontId="64" fillId="12" borderId="4" xfId="0" applyNumberFormat="1" applyFont="1" applyFill="1" applyBorder="1" applyAlignment="1"/>
    <xf numFmtId="166" fontId="64" fillId="12" borderId="7" xfId="0" applyNumberFormat="1" applyFont="1" applyFill="1" applyBorder="1" applyAlignment="1">
      <alignment horizontal="center"/>
    </xf>
    <xf numFmtId="166" fontId="64" fillId="12" borderId="5" xfId="0" applyNumberFormat="1" applyFont="1" applyFill="1" applyBorder="1" applyAlignment="1">
      <alignment horizontal="center"/>
    </xf>
    <xf numFmtId="3" fontId="64" fillId="12" borderId="4" xfId="0" applyNumberFormat="1" applyFont="1" applyFill="1" applyBorder="1" applyAlignment="1">
      <alignment horizontal="right"/>
    </xf>
    <xf numFmtId="3" fontId="64" fillId="12" borderId="0" xfId="0" applyNumberFormat="1" applyFont="1" applyFill="1" applyBorder="1" applyAlignment="1">
      <alignment horizontal="right"/>
    </xf>
    <xf numFmtId="164" fontId="64" fillId="12" borderId="9" xfId="2" applyNumberFormat="1" applyFont="1" applyFill="1" applyBorder="1" applyAlignment="1">
      <alignment horizontal="right"/>
    </xf>
    <xf numFmtId="166" fontId="64" fillId="12" borderId="4" xfId="0" applyNumberFormat="1" applyFont="1" applyFill="1" applyBorder="1" applyAlignment="1">
      <alignment horizontal="center"/>
    </xf>
    <xf numFmtId="166" fontId="64" fillId="12" borderId="0" xfId="0" applyNumberFormat="1" applyFont="1" applyFill="1" applyBorder="1" applyAlignment="1">
      <alignment horizontal="center"/>
    </xf>
    <xf numFmtId="3" fontId="65" fillId="18" borderId="7" xfId="0" applyNumberFormat="1" applyFont="1" applyFill="1" applyBorder="1" applyAlignment="1">
      <alignment horizontal="right"/>
    </xf>
    <xf numFmtId="3" fontId="65" fillId="18" borderId="5" xfId="0" applyNumberFormat="1" applyFont="1" applyFill="1" applyBorder="1" applyAlignment="1">
      <alignment horizontal="right"/>
    </xf>
    <xf numFmtId="166" fontId="65" fillId="18" borderId="7" xfId="0" applyNumberFormat="1" applyFont="1" applyFill="1" applyBorder="1" applyAlignment="1">
      <alignment horizontal="center"/>
    </xf>
    <xf numFmtId="166" fontId="65" fillId="18" borderId="5" xfId="0" applyNumberFormat="1" applyFont="1" applyFill="1" applyBorder="1" applyAlignment="1">
      <alignment horizontal="center"/>
    </xf>
    <xf numFmtId="165" fontId="19" fillId="2" borderId="9" xfId="3" applyNumberFormat="1" applyFont="1" applyFill="1" applyBorder="1" applyAlignment="1">
      <alignment horizontal="center"/>
    </xf>
    <xf numFmtId="165" fontId="19" fillId="2" borderId="12" xfId="3" applyNumberFormat="1" applyFont="1" applyFill="1" applyBorder="1" applyAlignment="1">
      <alignment horizontal="center"/>
    </xf>
    <xf numFmtId="165" fontId="32" fillId="12" borderId="9" xfId="3" applyNumberFormat="1" applyFont="1" applyFill="1" applyBorder="1" applyAlignment="1">
      <alignment horizontal="center"/>
    </xf>
    <xf numFmtId="0" fontId="3" fillId="2" borderId="0" xfId="3" applyFont="1" applyFill="1" applyAlignment="1">
      <alignment horizontal="center"/>
    </xf>
    <xf numFmtId="165" fontId="55" fillId="3" borderId="9" xfId="3" applyNumberFormat="1" applyFont="1" applyFill="1" applyBorder="1" applyAlignment="1">
      <alignment horizontal="center"/>
    </xf>
    <xf numFmtId="165" fontId="55" fillId="3" borderId="8" xfId="3" applyNumberFormat="1" applyFont="1" applyFill="1" applyBorder="1" applyAlignment="1">
      <alignment horizontal="center"/>
    </xf>
    <xf numFmtId="165" fontId="55" fillId="3" borderId="0" xfId="3" applyNumberFormat="1" applyFont="1" applyFill="1" applyBorder="1" applyAlignment="1">
      <alignment horizontal="center"/>
    </xf>
    <xf numFmtId="165" fontId="55" fillId="3" borderId="5" xfId="3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left" vertical="center" wrapText="1"/>
    </xf>
    <xf numFmtId="0" fontId="19" fillId="2" borderId="37" xfId="3" applyFont="1" applyFill="1" applyBorder="1" applyAlignment="1">
      <alignment horizontal="center" vertical="center"/>
    </xf>
    <xf numFmtId="169" fontId="19" fillId="3" borderId="18" xfId="3" applyNumberFormat="1" applyFont="1" applyFill="1" applyBorder="1" applyAlignment="1">
      <alignment horizontal="center"/>
    </xf>
    <xf numFmtId="0" fontId="19" fillId="2" borderId="24" xfId="3" applyFont="1" applyFill="1" applyBorder="1" applyAlignment="1">
      <alignment horizontal="center" vertical="center"/>
    </xf>
    <xf numFmtId="169" fontId="19" fillId="2" borderId="9" xfId="3" applyNumberFormat="1" applyFont="1" applyFill="1" applyBorder="1" applyAlignment="1">
      <alignment horizontal="right"/>
    </xf>
    <xf numFmtId="169" fontId="19" fillId="2" borderId="12" xfId="3" applyNumberFormat="1" applyFont="1" applyFill="1" applyBorder="1" applyAlignment="1">
      <alignment horizontal="right"/>
    </xf>
    <xf numFmtId="169" fontId="19" fillId="3" borderId="8" xfId="3" applyNumberFormat="1" applyFont="1" applyFill="1" applyBorder="1" applyAlignment="1">
      <alignment horizontal="center"/>
    </xf>
    <xf numFmtId="169" fontId="19" fillId="2" borderId="4" xfId="3" applyNumberFormat="1" applyFont="1" applyFill="1" applyBorder="1" applyAlignment="1">
      <alignment horizontal="right"/>
    </xf>
    <xf numFmtId="169" fontId="19" fillId="2" borderId="10" xfId="3" applyNumberFormat="1" applyFont="1" applyFill="1" applyBorder="1" applyAlignment="1">
      <alignment horizontal="right"/>
    </xf>
    <xf numFmtId="169" fontId="19" fillId="2" borderId="4" xfId="3" applyNumberFormat="1" applyFont="1" applyFill="1" applyBorder="1" applyAlignment="1">
      <alignment horizontal="center"/>
    </xf>
    <xf numFmtId="169" fontId="19" fillId="2" borderId="10" xfId="3" applyNumberFormat="1" applyFont="1" applyFill="1" applyBorder="1" applyAlignment="1">
      <alignment horizontal="center"/>
    </xf>
    <xf numFmtId="169" fontId="19" fillId="3" borderId="7" xfId="3" applyNumberFormat="1" applyFont="1" applyFill="1" applyBorder="1" applyAlignment="1">
      <alignment horizontal="center"/>
    </xf>
    <xf numFmtId="169" fontId="19" fillId="2" borderId="9" xfId="3" applyNumberFormat="1" applyFont="1" applyFill="1" applyBorder="1" applyAlignment="1">
      <alignment horizontal="center"/>
    </xf>
    <xf numFmtId="169" fontId="19" fillId="2" borderId="12" xfId="3" applyNumberFormat="1" applyFont="1" applyFill="1" applyBorder="1" applyAlignment="1">
      <alignment horizontal="center"/>
    </xf>
    <xf numFmtId="0" fontId="19" fillId="2" borderId="35" xfId="3" applyFont="1" applyFill="1" applyBorder="1" applyAlignment="1">
      <alignment horizontal="center" vertical="center"/>
    </xf>
    <xf numFmtId="165" fontId="19" fillId="2" borderId="11" xfId="3" applyNumberFormat="1" applyFont="1" applyFill="1" applyBorder="1" applyAlignment="1">
      <alignment horizontal="center"/>
    </xf>
    <xf numFmtId="166" fontId="19" fillId="3" borderId="53" xfId="3" applyNumberFormat="1" applyFont="1" applyFill="1" applyBorder="1" applyAlignment="1">
      <alignment horizontal="right"/>
    </xf>
    <xf numFmtId="166" fontId="19" fillId="3" borderId="53" xfId="2" applyNumberFormat="1" applyFont="1" applyFill="1" applyBorder="1" applyAlignment="1">
      <alignment horizontal="right"/>
    </xf>
    <xf numFmtId="168" fontId="4" fillId="16" borderId="2" xfId="3" applyNumberFormat="1" applyFont="1" applyFill="1" applyBorder="1" applyAlignment="1">
      <alignment horizontal="right" vertical="center"/>
    </xf>
    <xf numFmtId="168" fontId="4" fillId="16" borderId="4" xfId="3" applyNumberFormat="1" applyFont="1" applyFill="1" applyBorder="1" applyAlignment="1">
      <alignment horizontal="right" vertical="center"/>
    </xf>
    <xf numFmtId="169" fontId="4" fillId="16" borderId="13" xfId="3" applyNumberFormat="1" applyFont="1" applyFill="1" applyBorder="1" applyAlignment="1">
      <alignment vertical="center"/>
    </xf>
    <xf numFmtId="169" fontId="4" fillId="16" borderId="10" xfId="3" applyNumberFormat="1" applyFont="1" applyFill="1" applyBorder="1" applyAlignment="1">
      <alignment vertical="center"/>
    </xf>
    <xf numFmtId="169" fontId="32" fillId="12" borderId="4" xfId="3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left" vertical="center" wrapText="1"/>
    </xf>
    <xf numFmtId="0" fontId="7" fillId="2" borderId="0" xfId="3" applyFont="1" applyFill="1" applyAlignment="1">
      <alignment horizontal="center"/>
    </xf>
    <xf numFmtId="0" fontId="7" fillId="3" borderId="0" xfId="3" applyFont="1" applyFill="1" applyBorder="1" applyAlignment="1">
      <alignment vertical="top" wrapText="1"/>
    </xf>
    <xf numFmtId="0" fontId="51" fillId="2" borderId="0" xfId="0" applyFont="1" applyFill="1" applyBorder="1" applyAlignment="1">
      <alignment horizontal="right"/>
    </xf>
    <xf numFmtId="0" fontId="51" fillId="2" borderId="0" xfId="0" applyFont="1" applyFill="1" applyBorder="1" applyAlignment="1">
      <alignment horizontal="left"/>
    </xf>
    <xf numFmtId="0" fontId="66" fillId="2" borderId="0" xfId="3" applyFont="1" applyFill="1" applyAlignment="1">
      <alignment horizontal="right" vertical="top"/>
    </xf>
    <xf numFmtId="0" fontId="66" fillId="2" borderId="0" xfId="3" applyFont="1" applyFill="1" applyAlignment="1">
      <alignment horizontal="left" vertical="top"/>
    </xf>
    <xf numFmtId="0" fontId="68" fillId="3" borderId="0" xfId="0" applyFont="1" applyFill="1" applyBorder="1" applyAlignment="1">
      <alignment horizontal="right"/>
    </xf>
    <xf numFmtId="0" fontId="68" fillId="2" borderId="0" xfId="3" applyFont="1" applyFill="1" applyAlignment="1">
      <alignment horizontal="right"/>
    </xf>
    <xf numFmtId="0" fontId="66" fillId="3" borderId="0" xfId="3" applyFont="1" applyFill="1" applyBorder="1" applyAlignment="1">
      <alignment horizontal="left" vertical="top" wrapText="1"/>
    </xf>
    <xf numFmtId="0" fontId="4" fillId="3" borderId="28" xfId="3" applyFont="1" applyFill="1" applyBorder="1" applyAlignment="1">
      <alignment horizontal="right" vertical="center"/>
    </xf>
    <xf numFmtId="0" fontId="4" fillId="3" borderId="51" xfId="3" applyFont="1" applyFill="1" applyBorder="1" applyAlignment="1">
      <alignment horizontal="right" vertical="center"/>
    </xf>
    <xf numFmtId="0" fontId="4" fillId="2" borderId="56" xfId="3" applyFont="1" applyFill="1" applyBorder="1" applyAlignment="1">
      <alignment horizontal="right"/>
    </xf>
    <xf numFmtId="0" fontId="4" fillId="2" borderId="51" xfId="3" applyFont="1" applyFill="1" applyBorder="1" applyAlignment="1">
      <alignment horizontal="right"/>
    </xf>
    <xf numFmtId="0" fontId="22" fillId="2" borderId="51" xfId="3" applyFont="1" applyFill="1" applyBorder="1" applyAlignment="1">
      <alignment horizontal="right"/>
    </xf>
    <xf numFmtId="0" fontId="22" fillId="3" borderId="28" xfId="3" applyFont="1" applyFill="1" applyBorder="1" applyAlignment="1">
      <alignment horizontal="right" vertical="center"/>
    </xf>
    <xf numFmtId="168" fontId="22" fillId="3" borderId="8" xfId="3" applyNumberFormat="1" applyFont="1" applyFill="1" applyBorder="1" applyAlignment="1">
      <alignment horizontal="right" vertical="center"/>
    </xf>
    <xf numFmtId="168" fontId="22" fillId="3" borderId="14" xfId="3" applyNumberFormat="1" applyFont="1" applyFill="1" applyBorder="1" applyAlignment="1">
      <alignment horizontal="right" vertical="center"/>
    </xf>
    <xf numFmtId="168" fontId="22" fillId="3" borderId="7" xfId="3" applyNumberFormat="1" applyFont="1" applyFill="1" applyBorder="1" applyAlignment="1">
      <alignment horizontal="right" vertical="center"/>
    </xf>
    <xf numFmtId="0" fontId="22" fillId="3" borderId="51" xfId="3" applyFont="1" applyFill="1" applyBorder="1" applyAlignment="1">
      <alignment horizontal="right" vertical="center"/>
    </xf>
    <xf numFmtId="168" fontId="22" fillId="3" borderId="12" xfId="3" applyNumberFormat="1" applyFont="1" applyFill="1" applyBorder="1" applyAlignment="1">
      <alignment horizontal="right" vertical="center"/>
    </xf>
    <xf numFmtId="168" fontId="22" fillId="3" borderId="13" xfId="3" applyNumberFormat="1" applyFont="1" applyFill="1" applyBorder="1" applyAlignment="1">
      <alignment horizontal="right" vertical="center"/>
    </xf>
    <xf numFmtId="168" fontId="22" fillId="3" borderId="10" xfId="3" applyNumberFormat="1" applyFont="1" applyFill="1" applyBorder="1" applyAlignment="1">
      <alignment horizontal="right" vertical="center"/>
    </xf>
    <xf numFmtId="0" fontId="22" fillId="2" borderId="28" xfId="3" applyFont="1" applyFill="1" applyBorder="1" applyAlignment="1">
      <alignment horizontal="right"/>
    </xf>
    <xf numFmtId="4" fontId="3" fillId="2" borderId="0" xfId="3" applyNumberFormat="1" applyFont="1" applyFill="1"/>
    <xf numFmtId="0" fontId="0" fillId="3" borderId="0" xfId="0" applyFill="1" applyBorder="1" applyAlignment="1">
      <alignment horizontal="right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right" vertical="center"/>
    </xf>
    <xf numFmtId="3" fontId="4" fillId="3" borderId="0" xfId="0" applyNumberFormat="1" applyFont="1" applyFill="1" applyBorder="1" applyAlignment="1">
      <alignment horizontal="right" vertical="center"/>
    </xf>
    <xf numFmtId="0" fontId="53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vertical="center"/>
    </xf>
    <xf numFmtId="170" fontId="4" fillId="3" borderId="0" xfId="0" applyNumberFormat="1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horizontal="center" vertical="center"/>
    </xf>
    <xf numFmtId="0" fontId="4" fillId="3" borderId="35" xfId="3" applyFont="1" applyFill="1" applyBorder="1" applyAlignment="1">
      <alignment horizontal="center" wrapText="1"/>
    </xf>
    <xf numFmtId="4" fontId="19" fillId="3" borderId="0" xfId="3" applyNumberFormat="1" applyFont="1" applyFill="1" applyBorder="1" applyAlignment="1">
      <alignment horizontal="center"/>
    </xf>
    <xf numFmtId="165" fontId="22" fillId="2" borderId="0" xfId="3" applyNumberFormat="1" applyFont="1" applyFill="1"/>
    <xf numFmtId="0" fontId="4" fillId="3" borderId="35" xfId="3" applyFont="1" applyFill="1" applyBorder="1" applyAlignment="1">
      <alignment horizontal="center"/>
    </xf>
    <xf numFmtId="0" fontId="19" fillId="3" borderId="35" xfId="3" applyFont="1" applyFill="1" applyBorder="1" applyAlignment="1">
      <alignment horizontal="right" vertical="center"/>
    </xf>
    <xf numFmtId="166" fontId="19" fillId="3" borderId="9" xfId="2" applyNumberFormat="1" applyFont="1" applyFill="1" applyBorder="1" applyAlignment="1">
      <alignment horizontal="right"/>
    </xf>
    <xf numFmtId="166" fontId="19" fillId="3" borderId="27" xfId="2" applyNumberFormat="1" applyFont="1" applyFill="1" applyBorder="1" applyAlignment="1">
      <alignment horizontal="right"/>
    </xf>
    <xf numFmtId="168" fontId="4" fillId="3" borderId="2" xfId="3" applyNumberFormat="1" applyFont="1" applyFill="1" applyBorder="1" applyAlignment="1">
      <alignment horizontal="right" vertical="center"/>
    </xf>
    <xf numFmtId="169" fontId="4" fillId="3" borderId="13" xfId="3" applyNumberFormat="1" applyFont="1" applyFill="1" applyBorder="1" applyAlignment="1">
      <alignment vertical="center"/>
    </xf>
    <xf numFmtId="165" fontId="3" fillId="2" borderId="0" xfId="3" applyNumberFormat="1" applyFill="1"/>
    <xf numFmtId="0" fontId="22" fillId="2" borderId="0" xfId="3" applyFont="1" applyFill="1"/>
    <xf numFmtId="166" fontId="22" fillId="2" borderId="0" xfId="3" applyNumberFormat="1" applyFont="1" applyFill="1"/>
    <xf numFmtId="0" fontId="0" fillId="0" borderId="0" xfId="0" applyFill="1" applyBorder="1" applyAlignment="1"/>
    <xf numFmtId="0" fontId="0" fillId="0" borderId="35" xfId="0" applyFill="1" applyBorder="1" applyAlignment="1"/>
    <xf numFmtId="0" fontId="74" fillId="0" borderId="55" xfId="0" applyFont="1" applyFill="1" applyBorder="1" applyAlignment="1">
      <alignment horizontal="center"/>
    </xf>
    <xf numFmtId="3" fontId="0" fillId="0" borderId="0" xfId="0" applyNumberFormat="1" applyFill="1" applyBorder="1" applyAlignment="1"/>
    <xf numFmtId="0" fontId="7" fillId="3" borderId="11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right" wrapText="1"/>
    </xf>
    <xf numFmtId="0" fontId="7" fillId="3" borderId="12" xfId="0" applyFont="1" applyFill="1" applyBorder="1" applyAlignment="1">
      <alignment horizontal="right" wrapText="1"/>
    </xf>
    <xf numFmtId="164" fontId="3" fillId="2" borderId="0" xfId="2" applyNumberFormat="1" applyFont="1" applyFill="1"/>
    <xf numFmtId="3" fontId="64" fillId="12" borderId="5" xfId="0" applyNumberFormat="1" applyFont="1" applyFill="1" applyBorder="1" applyAlignment="1"/>
    <xf numFmtId="164" fontId="49" fillId="18" borderId="8" xfId="2" applyNumberFormat="1" applyFont="1" applyFill="1" applyBorder="1" applyAlignment="1">
      <alignment horizontal="right"/>
    </xf>
    <xf numFmtId="4" fontId="0" fillId="2" borderId="0" xfId="0" applyNumberFormat="1" applyFill="1"/>
    <xf numFmtId="0" fontId="4" fillId="2" borderId="0" xfId="0" applyFont="1" applyFill="1" applyBorder="1" applyAlignment="1">
      <alignment horizontal="left" vertical="center" wrapText="1"/>
    </xf>
    <xf numFmtId="9" fontId="0" fillId="2" borderId="0" xfId="2" applyFont="1" applyFill="1"/>
    <xf numFmtId="9" fontId="0" fillId="2" borderId="0" xfId="0" applyNumberFormat="1" applyFill="1"/>
    <xf numFmtId="166" fontId="19" fillId="3" borderId="8" xfId="2" applyNumberFormat="1" applyFont="1" applyFill="1" applyBorder="1" applyAlignment="1">
      <alignment horizontal="right"/>
    </xf>
    <xf numFmtId="0" fontId="43" fillId="15" borderId="0" xfId="3" applyFont="1" applyFill="1" applyBorder="1" applyAlignment="1">
      <alignment horizontal="center" vertical="center"/>
    </xf>
    <xf numFmtId="0" fontId="39" fillId="4" borderId="0" xfId="3" applyFont="1" applyFill="1" applyBorder="1" applyAlignment="1">
      <alignment horizontal="center" vertical="center" wrapText="1"/>
    </xf>
    <xf numFmtId="1" fontId="40" fillId="12" borderId="0" xfId="3" applyNumberFormat="1" applyFont="1" applyFill="1" applyBorder="1" applyAlignment="1">
      <alignment horizontal="center" vertical="center" wrapText="1"/>
    </xf>
    <xf numFmtId="0" fontId="3" fillId="13" borderId="0" xfId="3" applyFill="1" applyBorder="1" applyAlignment="1">
      <alignment horizontal="center"/>
    </xf>
    <xf numFmtId="0" fontId="35" fillId="2" borderId="0" xfId="3" applyFont="1" applyFill="1" applyAlignment="1">
      <alignment horizontal="center" vertical="center" wrapText="1"/>
    </xf>
    <xf numFmtId="0" fontId="43" fillId="12" borderId="0" xfId="3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left" vertical="top" wrapText="1"/>
    </xf>
    <xf numFmtId="0" fontId="68" fillId="3" borderId="0" xfId="0" applyFont="1" applyFill="1" applyBorder="1" applyAlignment="1">
      <alignment horizontal="right"/>
    </xf>
    <xf numFmtId="0" fontId="4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4" fillId="2" borderId="0" xfId="3" applyFont="1" applyFill="1" applyBorder="1" applyAlignment="1">
      <alignment horizontal="left" wrapText="1"/>
    </xf>
    <xf numFmtId="0" fontId="68" fillId="3" borderId="0" xfId="3" applyFont="1" applyFill="1" applyBorder="1" applyAlignment="1">
      <alignment horizontal="right" vertical="center"/>
    </xf>
    <xf numFmtId="0" fontId="7" fillId="2" borderId="0" xfId="3" applyFont="1" applyFill="1" applyAlignment="1">
      <alignment horizontal="left" wrapText="1"/>
    </xf>
    <xf numFmtId="0" fontId="18" fillId="3" borderId="0" xfId="3" applyFont="1" applyFill="1" applyBorder="1" applyAlignment="1">
      <alignment horizontal="center" wrapText="1"/>
    </xf>
    <xf numFmtId="0" fontId="4" fillId="3" borderId="10" xfId="3" applyFont="1" applyFill="1" applyBorder="1" applyAlignment="1">
      <alignment horizontal="center" vertical="center" wrapText="1"/>
    </xf>
    <xf numFmtId="0" fontId="4" fillId="3" borderId="11" xfId="3" applyFont="1" applyFill="1" applyBorder="1" applyAlignment="1">
      <alignment horizontal="center" vertical="center" wrapText="1"/>
    </xf>
    <xf numFmtId="0" fontId="4" fillId="3" borderId="12" xfId="3" applyFont="1" applyFill="1" applyBorder="1" applyAlignment="1">
      <alignment horizontal="center" vertical="center" wrapText="1"/>
    </xf>
    <xf numFmtId="0" fontId="4" fillId="3" borderId="5" xfId="3" applyFont="1" applyFill="1" applyBorder="1" applyAlignment="1">
      <alignment horizontal="center" vertical="center" wrapText="1"/>
    </xf>
    <xf numFmtId="0" fontId="4" fillId="3" borderId="8" xfId="3" applyFont="1" applyFill="1" applyBorder="1" applyAlignment="1">
      <alignment horizontal="center" vertical="center" wrapText="1"/>
    </xf>
    <xf numFmtId="0" fontId="4" fillId="3" borderId="0" xfId="3" applyFont="1" applyFill="1" applyBorder="1" applyAlignment="1">
      <alignment horizontal="center" vertical="center" wrapText="1"/>
    </xf>
    <xf numFmtId="0" fontId="4" fillId="3" borderId="9" xfId="3" applyFont="1" applyFill="1" applyBorder="1" applyAlignment="1">
      <alignment horizontal="center" vertical="center" wrapText="1"/>
    </xf>
    <xf numFmtId="3" fontId="4" fillId="2" borderId="5" xfId="3" applyNumberFormat="1" applyFont="1" applyFill="1" applyBorder="1" applyAlignment="1">
      <alignment horizontal="center" vertical="center" wrapText="1"/>
    </xf>
    <xf numFmtId="3" fontId="4" fillId="2" borderId="8" xfId="3" applyNumberFormat="1" applyFont="1" applyFill="1" applyBorder="1" applyAlignment="1">
      <alignment horizontal="center" vertical="center" wrapText="1"/>
    </xf>
    <xf numFmtId="3" fontId="4" fillId="2" borderId="0" xfId="3" applyNumberFormat="1" applyFont="1" applyFill="1" applyBorder="1" applyAlignment="1">
      <alignment horizontal="center" vertical="center" wrapText="1"/>
    </xf>
    <xf numFmtId="3" fontId="4" fillId="2" borderId="9" xfId="3" applyNumberFormat="1" applyFont="1" applyFill="1" applyBorder="1" applyAlignment="1">
      <alignment horizontal="center" vertical="center" wrapText="1"/>
    </xf>
    <xf numFmtId="3" fontId="4" fillId="2" borderId="11" xfId="3" applyNumberFormat="1" applyFont="1" applyFill="1" applyBorder="1" applyAlignment="1">
      <alignment horizontal="center" vertical="center" wrapText="1"/>
    </xf>
    <xf numFmtId="3" fontId="4" fillId="2" borderId="12" xfId="3" applyNumberFormat="1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/>
    </xf>
    <xf numFmtId="0" fontId="4" fillId="2" borderId="15" xfId="3" applyFont="1" applyFill="1" applyBorder="1" applyAlignment="1">
      <alignment horizontal="center" vertical="center"/>
    </xf>
    <xf numFmtId="0" fontId="4" fillId="2" borderId="0" xfId="3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right"/>
    </xf>
    <xf numFmtId="0" fontId="49" fillId="2" borderId="0" xfId="0" applyFont="1" applyFill="1" applyBorder="1" applyAlignment="1">
      <alignment horizontal="right"/>
    </xf>
    <xf numFmtId="1" fontId="3" fillId="2" borderId="8" xfId="0" applyNumberFormat="1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8" fillId="2" borderId="0" xfId="3" applyFont="1" applyFill="1" applyAlignment="1">
      <alignment horizontal="right"/>
    </xf>
    <xf numFmtId="0" fontId="7" fillId="2" borderId="0" xfId="0" applyFont="1" applyFill="1" applyAlignment="1">
      <alignment horizontal="center" vertical="center" wrapText="1"/>
    </xf>
    <xf numFmtId="0" fontId="66" fillId="2" borderId="0" xfId="0" applyFont="1" applyFill="1" applyAlignment="1">
      <alignment horizontal="right" vertical="center" wrapText="1"/>
    </xf>
    <xf numFmtId="0" fontId="66" fillId="2" borderId="0" xfId="0" applyFont="1" applyFill="1" applyAlignment="1">
      <alignment horizontal="left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1" fontId="3" fillId="2" borderId="38" xfId="0" applyNumberFormat="1" applyFont="1" applyFill="1" applyBorder="1" applyAlignment="1">
      <alignment horizontal="center" vertical="center" wrapText="1"/>
    </xf>
    <xf numFmtId="1" fontId="3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wrapText="1"/>
    </xf>
    <xf numFmtId="0" fontId="51" fillId="2" borderId="0" xfId="0" applyFont="1" applyFill="1" applyBorder="1" applyAlignment="1">
      <alignment horizontal="right"/>
    </xf>
    <xf numFmtId="0" fontId="51" fillId="2" borderId="0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2" fontId="49" fillId="3" borderId="7" xfId="0" applyNumberFormat="1" applyFont="1" applyFill="1" applyBorder="1" applyAlignment="1">
      <alignment horizontal="center" vertical="center" wrapText="1"/>
    </xf>
    <xf numFmtId="2" fontId="49" fillId="3" borderId="5" xfId="0" applyNumberFormat="1" applyFont="1" applyFill="1" applyBorder="1" applyAlignment="1">
      <alignment horizontal="center" vertical="center" wrapText="1"/>
    </xf>
    <xf numFmtId="2" fontId="49" fillId="3" borderId="8" xfId="0" applyNumberFormat="1" applyFont="1" applyFill="1" applyBorder="1" applyAlignment="1">
      <alignment horizontal="center" vertical="center" wrapText="1"/>
    </xf>
    <xf numFmtId="0" fontId="49" fillId="3" borderId="7" xfId="0" applyFont="1" applyFill="1" applyBorder="1" applyAlignment="1">
      <alignment horizontal="center" vertical="center" wrapText="1"/>
    </xf>
    <xf numFmtId="0" fontId="49" fillId="3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8" fillId="3" borderId="0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center" wrapText="1"/>
    </xf>
    <xf numFmtId="0" fontId="66" fillId="2" borderId="0" xfId="0" applyFont="1" applyFill="1" applyAlignment="1">
      <alignment horizontal="right" wrapText="1"/>
    </xf>
    <xf numFmtId="2" fontId="4" fillId="3" borderId="17" xfId="0" applyNumberFormat="1" applyFont="1" applyFill="1" applyBorder="1" applyAlignment="1">
      <alignment horizontal="right" vertical="center" wrapText="1"/>
    </xf>
    <xf numFmtId="2" fontId="4" fillId="3" borderId="11" xfId="0" applyNumberFormat="1" applyFont="1" applyFill="1" applyBorder="1" applyAlignment="1">
      <alignment horizontal="righ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62" fillId="3" borderId="0" xfId="0" applyFont="1" applyFill="1" applyBorder="1" applyAlignment="1">
      <alignment horizontal="center" vertical="center" wrapText="1"/>
    </xf>
    <xf numFmtId="0" fontId="62" fillId="3" borderId="35" xfId="0" applyFont="1" applyFill="1" applyBorder="1" applyAlignment="1">
      <alignment horizontal="center" vertical="center" wrapText="1"/>
    </xf>
    <xf numFmtId="2" fontId="49" fillId="3" borderId="10" xfId="0" applyNumberFormat="1" applyFont="1" applyFill="1" applyBorder="1" applyAlignment="1">
      <alignment horizontal="right" vertical="center" wrapText="1"/>
    </xf>
    <xf numFmtId="2" fontId="49" fillId="3" borderId="11" xfId="0" applyNumberFormat="1" applyFont="1" applyFill="1" applyBorder="1" applyAlignment="1">
      <alignment horizontal="right" vertical="center" wrapText="1"/>
    </xf>
    <xf numFmtId="0" fontId="49" fillId="3" borderId="11" xfId="0" applyFont="1" applyFill="1" applyBorder="1" applyAlignment="1">
      <alignment horizontal="left" vertical="center" wrapText="1"/>
    </xf>
    <xf numFmtId="2" fontId="4" fillId="3" borderId="18" xfId="0" applyNumberFormat="1" applyFont="1" applyFill="1" applyBorder="1" applyAlignment="1">
      <alignment horizontal="center" vertical="center" wrapText="1"/>
    </xf>
    <xf numFmtId="2" fontId="4" fillId="3" borderId="5" xfId="0" applyNumberFormat="1" applyFont="1" applyFill="1" applyBorder="1" applyAlignment="1">
      <alignment horizontal="center" vertical="center" wrapText="1"/>
    </xf>
    <xf numFmtId="2" fontId="4" fillId="3" borderId="8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66" fillId="2" borderId="0" xfId="0" applyFont="1" applyFill="1" applyAlignment="1">
      <alignment horizontal="left" wrapText="1"/>
    </xf>
    <xf numFmtId="0" fontId="18" fillId="2" borderId="0" xfId="0" applyFont="1" applyFill="1" applyBorder="1" applyAlignment="1">
      <alignment horizontal="left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1" fillId="2" borderId="0" xfId="0" applyFont="1" applyFill="1" applyBorder="1" applyAlignment="1"/>
    <xf numFmtId="0" fontId="62" fillId="3" borderId="2" xfId="0" applyFont="1" applyFill="1" applyBorder="1" applyAlignment="1">
      <alignment horizontal="center" vertical="center" wrapText="1"/>
    </xf>
    <xf numFmtId="0" fontId="62" fillId="3" borderId="2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 vertical="center" textRotation="180" wrapText="1"/>
    </xf>
    <xf numFmtId="0" fontId="23" fillId="12" borderId="15" xfId="0" applyFont="1" applyFill="1" applyBorder="1" applyAlignment="1">
      <alignment horizontal="center"/>
    </xf>
    <xf numFmtId="0" fontId="23" fillId="12" borderId="3" xfId="0" applyFont="1" applyFill="1" applyBorder="1" applyAlignment="1">
      <alignment horizontal="center"/>
    </xf>
    <xf numFmtId="167" fontId="6" fillId="2" borderId="15" xfId="0" applyNumberFormat="1" applyFont="1" applyFill="1" applyBorder="1" applyAlignment="1">
      <alignment horizontal="center"/>
    </xf>
    <xf numFmtId="167" fontId="6" fillId="2" borderId="3" xfId="0" applyNumberFormat="1" applyFont="1" applyFill="1" applyBorder="1" applyAlignment="1">
      <alignment horizontal="center"/>
    </xf>
    <xf numFmtId="167" fontId="6" fillId="2" borderId="8" xfId="0" applyNumberFormat="1" applyFont="1" applyFill="1" applyBorder="1" applyAlignment="1">
      <alignment horizontal="center"/>
    </xf>
    <xf numFmtId="167" fontId="6" fillId="2" borderId="7" xfId="0" applyNumberFormat="1" applyFont="1" applyFill="1" applyBorder="1" applyAlignment="1">
      <alignment horizontal="center"/>
    </xf>
    <xf numFmtId="0" fontId="18" fillId="3" borderId="0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/>
    </xf>
    <xf numFmtId="0" fontId="66" fillId="2" borderId="0" xfId="0" applyFont="1" applyFill="1" applyBorder="1" applyAlignment="1">
      <alignment horizontal="left"/>
    </xf>
    <xf numFmtId="0" fontId="66" fillId="3" borderId="0" xfId="0" applyFont="1" applyFill="1" applyBorder="1" applyAlignment="1">
      <alignment horizontal="right" wrapText="1"/>
    </xf>
    <xf numFmtId="0" fontId="66" fillId="2" borderId="0" xfId="3" applyFont="1" applyFill="1" applyAlignment="1">
      <alignment horizontal="center"/>
    </xf>
    <xf numFmtId="0" fontId="7" fillId="2" borderId="0" xfId="3" applyFont="1" applyFill="1" applyAlignment="1">
      <alignment horizontal="center"/>
    </xf>
    <xf numFmtId="0" fontId="19" fillId="3" borderId="0" xfId="3" applyFont="1" applyFill="1" applyBorder="1" applyAlignment="1">
      <alignment horizontal="center"/>
    </xf>
    <xf numFmtId="0" fontId="19" fillId="3" borderId="35" xfId="3" applyFont="1" applyFill="1" applyBorder="1" applyAlignment="1">
      <alignment horizontal="center"/>
    </xf>
    <xf numFmtId="0" fontId="19" fillId="2" borderId="17" xfId="3" applyFont="1" applyFill="1" applyBorder="1" applyAlignment="1">
      <alignment horizontal="center" vertical="center"/>
    </xf>
    <xf numFmtId="0" fontId="19" fillId="2" borderId="11" xfId="3" applyFont="1" applyFill="1" applyBorder="1" applyAlignment="1">
      <alignment horizontal="center" vertical="center"/>
    </xf>
    <xf numFmtId="0" fontId="19" fillId="2" borderId="10" xfId="3" applyFont="1" applyFill="1" applyBorder="1" applyAlignment="1">
      <alignment horizontal="center" vertical="center"/>
    </xf>
    <xf numFmtId="0" fontId="32" fillId="12" borderId="18" xfId="3" applyFont="1" applyFill="1" applyBorder="1" applyAlignment="1">
      <alignment horizontal="center" vertical="center"/>
    </xf>
    <xf numFmtId="0" fontId="32" fillId="12" borderId="8" xfId="3" applyFont="1" applyFill="1" applyBorder="1" applyAlignment="1">
      <alignment horizontal="center" vertical="center"/>
    </xf>
    <xf numFmtId="0" fontId="55" fillId="3" borderId="7" xfId="3" applyFont="1" applyFill="1" applyBorder="1" applyAlignment="1">
      <alignment horizontal="center" vertical="center"/>
    </xf>
    <xf numFmtId="0" fontId="55" fillId="3" borderId="8" xfId="3" applyFont="1" applyFill="1" applyBorder="1" applyAlignment="1">
      <alignment horizontal="center" vertical="center"/>
    </xf>
    <xf numFmtId="0" fontId="32" fillId="12" borderId="7" xfId="3" applyFont="1" applyFill="1" applyBorder="1" applyAlignment="1">
      <alignment horizontal="center" vertical="center"/>
    </xf>
    <xf numFmtId="0" fontId="19" fillId="3" borderId="17" xfId="3" applyFont="1" applyFill="1" applyBorder="1" applyAlignment="1">
      <alignment horizontal="center" vertical="center" wrapText="1"/>
    </xf>
    <xf numFmtId="0" fontId="19" fillId="3" borderId="11" xfId="3" applyFont="1" applyFill="1" applyBorder="1" applyAlignment="1">
      <alignment horizontal="center" vertical="center" wrapText="1"/>
    </xf>
    <xf numFmtId="0" fontId="19" fillId="3" borderId="12" xfId="3" applyFont="1" applyFill="1" applyBorder="1" applyAlignment="1">
      <alignment horizontal="center" vertical="center" wrapText="1"/>
    </xf>
    <xf numFmtId="0" fontId="55" fillId="3" borderId="10" xfId="3" applyFont="1" applyFill="1" applyBorder="1" applyAlignment="1">
      <alignment horizontal="center" vertical="center" wrapText="1"/>
    </xf>
    <xf numFmtId="0" fontId="55" fillId="3" borderId="11" xfId="3" applyFont="1" applyFill="1" applyBorder="1" applyAlignment="1">
      <alignment horizontal="center" vertical="center" wrapText="1"/>
    </xf>
    <xf numFmtId="0" fontId="10" fillId="3" borderId="0" xfId="3" applyFont="1" applyFill="1" applyAlignment="1">
      <alignment horizontal="center" vertical="center" textRotation="180"/>
    </xf>
    <xf numFmtId="0" fontId="59" fillId="12" borderId="18" xfId="3" applyFont="1" applyFill="1" applyBorder="1" applyAlignment="1">
      <alignment horizontal="center"/>
    </xf>
    <xf numFmtId="0" fontId="59" fillId="12" borderId="5" xfId="3" applyFont="1" applyFill="1" applyBorder="1" applyAlignment="1">
      <alignment horizontal="center"/>
    </xf>
    <xf numFmtId="0" fontId="59" fillId="12" borderId="7" xfId="3" applyFont="1" applyFill="1" applyBorder="1" applyAlignment="1">
      <alignment horizontal="center"/>
    </xf>
    <xf numFmtId="0" fontId="60" fillId="3" borderId="7" xfId="3" applyFont="1" applyFill="1" applyBorder="1" applyAlignment="1">
      <alignment horizontal="center"/>
    </xf>
    <xf numFmtId="0" fontId="60" fillId="3" borderId="5" xfId="3" applyFont="1" applyFill="1" applyBorder="1" applyAlignment="1">
      <alignment horizontal="center"/>
    </xf>
    <xf numFmtId="0" fontId="19" fillId="3" borderId="29" xfId="3" applyFont="1" applyFill="1" applyBorder="1" applyAlignment="1">
      <alignment horizontal="center" wrapText="1"/>
    </xf>
    <xf numFmtId="0" fontId="19" fillId="3" borderId="0" xfId="3" applyFont="1" applyFill="1" applyBorder="1" applyAlignment="1">
      <alignment horizontal="center" wrapText="1"/>
    </xf>
    <xf numFmtId="0" fontId="19" fillId="3" borderId="9" xfId="3" applyFont="1" applyFill="1" applyBorder="1" applyAlignment="1">
      <alignment horizontal="center" wrapText="1"/>
    </xf>
    <xf numFmtId="0" fontId="55" fillId="3" borderId="4" xfId="3" applyFont="1" applyFill="1" applyBorder="1" applyAlignment="1">
      <alignment horizontal="center" wrapText="1"/>
    </xf>
    <xf numFmtId="0" fontId="55" fillId="3" borderId="0" xfId="3" applyFont="1" applyFill="1" applyBorder="1" applyAlignment="1">
      <alignment horizontal="center" wrapText="1"/>
    </xf>
    <xf numFmtId="0" fontId="19" fillId="2" borderId="4" xfId="3" applyFont="1" applyFill="1" applyBorder="1" applyAlignment="1">
      <alignment horizontal="center" vertical="center" wrapText="1"/>
    </xf>
    <xf numFmtId="0" fontId="19" fillId="2" borderId="0" xfId="3" applyFont="1" applyFill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right" vertical="center" wrapText="1"/>
    </xf>
    <xf numFmtId="0" fontId="4" fillId="2" borderId="11" xfId="3" applyFont="1" applyFill="1" applyBorder="1" applyAlignment="1">
      <alignment horizontal="right" vertical="center" wrapText="1"/>
    </xf>
    <xf numFmtId="0" fontId="19" fillId="2" borderId="18" xfId="3" applyFont="1" applyFill="1" applyBorder="1" applyAlignment="1">
      <alignment horizontal="center" vertical="center"/>
    </xf>
    <xf numFmtId="0" fontId="19" fillId="2" borderId="5" xfId="3" applyFont="1" applyFill="1" applyBorder="1" applyAlignment="1">
      <alignment horizontal="center" vertical="center"/>
    </xf>
    <xf numFmtId="0" fontId="19" fillId="2" borderId="8" xfId="3" applyFont="1" applyFill="1" applyBorder="1" applyAlignment="1">
      <alignment horizontal="center" vertical="center"/>
    </xf>
    <xf numFmtId="0" fontId="19" fillId="2" borderId="29" xfId="3" applyFont="1" applyFill="1" applyBorder="1" applyAlignment="1">
      <alignment horizontal="center" vertical="center"/>
    </xf>
    <xf numFmtId="0" fontId="19" fillId="2" borderId="0" xfId="3" applyFont="1" applyFill="1" applyBorder="1" applyAlignment="1">
      <alignment horizontal="center" vertical="center"/>
    </xf>
    <xf numFmtId="0" fontId="19" fillId="2" borderId="9" xfId="3" applyFont="1" applyFill="1" applyBorder="1" applyAlignment="1">
      <alignment horizontal="center" vertical="center"/>
    </xf>
    <xf numFmtId="0" fontId="66" fillId="2" borderId="0" xfId="3" applyFont="1" applyFill="1" applyAlignment="1">
      <alignment horizontal="center" vertical="top"/>
    </xf>
    <xf numFmtId="0" fontId="19" fillId="2" borderId="9" xfId="3" applyFont="1" applyFill="1" applyBorder="1" applyAlignment="1">
      <alignment horizontal="center" vertical="center" wrapText="1"/>
    </xf>
    <xf numFmtId="0" fontId="19" fillId="2" borderId="4" xfId="3" applyFont="1" applyFill="1" applyBorder="1" applyAlignment="1">
      <alignment horizontal="center"/>
    </xf>
    <xf numFmtId="0" fontId="19" fillId="2" borderId="9" xfId="3" applyFont="1" applyFill="1" applyBorder="1" applyAlignment="1">
      <alignment horizontal="center"/>
    </xf>
    <xf numFmtId="0" fontId="4" fillId="3" borderId="0" xfId="3" applyFont="1" applyFill="1" applyBorder="1" applyAlignment="1">
      <alignment horizontal="left" vertical="top" wrapText="1"/>
    </xf>
    <xf numFmtId="0" fontId="68" fillId="3" borderId="0" xfId="3" applyFont="1" applyFill="1" applyBorder="1" applyAlignment="1">
      <alignment horizontal="right"/>
    </xf>
    <xf numFmtId="0" fontId="7" fillId="3" borderId="0" xfId="3" applyFont="1" applyFill="1" applyBorder="1" applyAlignment="1">
      <alignment horizontal="center"/>
    </xf>
    <xf numFmtId="0" fontId="3" fillId="3" borderId="9" xfId="3" applyFont="1" applyFill="1" applyBorder="1" applyAlignment="1">
      <alignment horizontal="center" vertical="center" wrapText="1"/>
    </xf>
    <xf numFmtId="0" fontId="3" fillId="3" borderId="4" xfId="3" applyFont="1" applyFill="1" applyBorder="1" applyAlignment="1">
      <alignment horizontal="center" vertical="center" wrapText="1"/>
    </xf>
    <xf numFmtId="0" fontId="3" fillId="3" borderId="20" xfId="3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/>
    </xf>
    <xf numFmtId="0" fontId="3" fillId="3" borderId="43" xfId="3" applyFont="1" applyFill="1" applyBorder="1" applyAlignment="1">
      <alignment horizontal="center" vertical="center" wrapText="1"/>
    </xf>
    <xf numFmtId="0" fontId="3" fillId="3" borderId="0" xfId="3" applyFont="1" applyFill="1" applyBorder="1" applyAlignment="1">
      <alignment horizontal="center" vertical="center" wrapText="1"/>
    </xf>
    <xf numFmtId="0" fontId="66" fillId="3" borderId="0" xfId="3" applyFont="1" applyFill="1" applyBorder="1" applyAlignment="1">
      <alignment horizontal="center" vertical="top" wrapText="1"/>
    </xf>
    <xf numFmtId="0" fontId="7" fillId="3" borderId="0" xfId="3" applyFont="1" applyFill="1" applyBorder="1" applyAlignment="1">
      <alignment horizontal="right" vertical="top" wrapText="1"/>
    </xf>
    <xf numFmtId="0" fontId="4" fillId="3" borderId="17" xfId="3" applyFont="1" applyFill="1" applyBorder="1" applyAlignment="1">
      <alignment horizontal="center" vertical="center" wrapText="1"/>
    </xf>
    <xf numFmtId="0" fontId="4" fillId="3" borderId="4" xfId="3" applyFont="1" applyFill="1" applyBorder="1" applyAlignment="1">
      <alignment horizontal="center" vertical="center" wrapText="1"/>
    </xf>
    <xf numFmtId="0" fontId="4" fillId="3" borderId="54" xfId="3" applyFont="1" applyFill="1" applyBorder="1" applyAlignment="1">
      <alignment horizontal="center" vertical="center" wrapText="1"/>
    </xf>
    <xf numFmtId="0" fontId="4" fillId="3" borderId="43" xfId="3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7" xfId="3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/>
    </xf>
    <xf numFmtId="0" fontId="4" fillId="3" borderId="0" xfId="3" applyFont="1" applyFill="1" applyBorder="1" applyAlignment="1">
      <alignment horizontal="center" wrapText="1"/>
    </xf>
    <xf numFmtId="0" fontId="4" fillId="3" borderId="35" xfId="3" applyFont="1" applyFill="1" applyBorder="1" applyAlignment="1">
      <alignment horizontal="center" wrapText="1"/>
    </xf>
    <xf numFmtId="0" fontId="66" fillId="3" borderId="0" xfId="3" applyFont="1" applyFill="1" applyBorder="1" applyAlignment="1">
      <alignment horizontal="center" wrapText="1"/>
    </xf>
    <xf numFmtId="0" fontId="4" fillId="16" borderId="0" xfId="3" applyFont="1" applyFill="1" applyAlignment="1">
      <alignment horizontal="left"/>
    </xf>
    <xf numFmtId="0" fontId="68" fillId="2" borderId="0" xfId="0" applyFont="1" applyFill="1" applyBorder="1" applyAlignment="1">
      <alignment horizontal="right"/>
    </xf>
    <xf numFmtId="0" fontId="19" fillId="16" borderId="29" xfId="3" applyFont="1" applyFill="1" applyBorder="1" applyAlignment="1">
      <alignment horizontal="center"/>
    </xf>
    <xf numFmtId="0" fontId="19" fillId="16" borderId="9" xfId="3" applyFont="1" applyFill="1" applyBorder="1" applyAlignment="1">
      <alignment horizontal="center"/>
    </xf>
    <xf numFmtId="0" fontId="19" fillId="3" borderId="4" xfId="3" applyFont="1" applyFill="1" applyBorder="1" applyAlignment="1">
      <alignment horizontal="center"/>
    </xf>
    <xf numFmtId="0" fontId="19" fillId="3" borderId="9" xfId="3" applyFont="1" applyFill="1" applyBorder="1" applyAlignment="1">
      <alignment horizontal="center"/>
    </xf>
    <xf numFmtId="0" fontId="19" fillId="3" borderId="4" xfId="3" applyFont="1" applyFill="1" applyBorder="1" applyAlignment="1">
      <alignment horizontal="center" vertical="center"/>
    </xf>
    <xf numFmtId="0" fontId="19" fillId="3" borderId="0" xfId="3" applyFont="1" applyFill="1" applyBorder="1" applyAlignment="1">
      <alignment horizontal="center" vertical="center"/>
    </xf>
    <xf numFmtId="0" fontId="70" fillId="3" borderId="0" xfId="3" applyFont="1" applyFill="1" applyBorder="1" applyAlignment="1">
      <alignment horizontal="center" vertical="center"/>
    </xf>
    <xf numFmtId="0" fontId="73" fillId="3" borderId="0" xfId="3" applyFont="1" applyFill="1" applyBorder="1" applyAlignment="1">
      <alignment horizontal="center" vertical="center"/>
    </xf>
    <xf numFmtId="0" fontId="4" fillId="2" borderId="26" xfId="3" applyFont="1" applyFill="1" applyBorder="1" applyAlignment="1">
      <alignment horizontal="center"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38" xfId="3" applyFont="1" applyFill="1" applyBorder="1" applyAlignment="1">
      <alignment horizontal="center" vertical="center"/>
    </xf>
    <xf numFmtId="0" fontId="4" fillId="2" borderId="0" xfId="3" applyFont="1" applyFill="1" applyBorder="1" applyAlignment="1">
      <alignment horizontal="center" vertical="center"/>
    </xf>
    <xf numFmtId="0" fontId="4" fillId="2" borderId="11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13" xfId="3" applyFont="1" applyFill="1" applyBorder="1" applyAlignment="1">
      <alignment horizontal="center" vertical="center"/>
    </xf>
    <xf numFmtId="0" fontId="22" fillId="2" borderId="0" xfId="3" applyFont="1" applyFill="1" applyBorder="1" applyAlignment="1">
      <alignment horizontal="center" vertical="center"/>
    </xf>
    <xf numFmtId="0" fontId="22" fillId="2" borderId="11" xfId="3" applyFont="1" applyFill="1" applyBorder="1" applyAlignment="1">
      <alignment horizontal="center" vertical="center"/>
    </xf>
    <xf numFmtId="0" fontId="22" fillId="2" borderId="2" xfId="3" applyFont="1" applyFill="1" applyBorder="1" applyAlignment="1">
      <alignment horizontal="center" vertical="center" wrapText="1"/>
    </xf>
    <xf numFmtId="0" fontId="22" fillId="2" borderId="13" xfId="3" applyFont="1" applyFill="1" applyBorder="1" applyAlignment="1">
      <alignment horizontal="center" vertical="center" wrapText="1"/>
    </xf>
    <xf numFmtId="0" fontId="22" fillId="2" borderId="2" xfId="3" applyFont="1" applyFill="1" applyBorder="1" applyAlignment="1">
      <alignment horizontal="center" vertical="center"/>
    </xf>
    <xf numFmtId="0" fontId="22" fillId="2" borderId="13" xfId="3" applyFont="1" applyFill="1" applyBorder="1" applyAlignment="1">
      <alignment horizontal="center" vertical="center"/>
    </xf>
    <xf numFmtId="0" fontId="67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right"/>
    </xf>
    <xf numFmtId="0" fontId="7" fillId="3" borderId="0" xfId="0" applyFont="1" applyFill="1" applyAlignment="1">
      <alignment horizontal="center"/>
    </xf>
    <xf numFmtId="49" fontId="4" fillId="3" borderId="0" xfId="0" applyNumberFormat="1" applyFont="1" applyFill="1" applyBorder="1" applyAlignment="1">
      <alignment horizontal="center" vertical="center"/>
    </xf>
  </cellXfs>
  <cellStyles count="19">
    <cellStyle name="Fixed" xfId="14"/>
    <cellStyle name="Hypertextový odkaz" xfId="1" builtinId="8"/>
    <cellStyle name="Hypertextový odkaz 2" xfId="5"/>
    <cellStyle name="Normální" xfId="0" builtinId="0"/>
    <cellStyle name="Normální 2" xfId="3"/>
    <cellStyle name="Normální 2 2" xfId="15"/>
    <cellStyle name="Normální 2 2 2" xfId="16"/>
    <cellStyle name="Normální 3" xfId="6"/>
    <cellStyle name="Normální 4" xfId="7"/>
    <cellStyle name="Normální 5" xfId="17"/>
    <cellStyle name="Normální 5 2" xfId="18"/>
    <cellStyle name="Procenta" xfId="2" builtinId="5"/>
    <cellStyle name="Procenta 2" xfId="8"/>
    <cellStyle name="Procenta 2 2" xfId="4"/>
    <cellStyle name="SAPBEXaggData" xfId="9"/>
    <cellStyle name="SAPBEXaggItem" xfId="10"/>
    <cellStyle name="SAPBEXchaText" xfId="11"/>
    <cellStyle name="SAPBEXstdData" xfId="12"/>
    <cellStyle name="SAPBEXstdItem" xfId="13"/>
  </cellStyles>
  <dxfs count="0"/>
  <tableStyles count="0" defaultTableStyle="TableStyleMedium2" defaultPivotStyle="PivotStyleLight16"/>
  <colors>
    <mruColors>
      <color rgb="FFFFCC66"/>
      <color rgb="FFFFFFCC"/>
      <color rgb="FFFFFF66"/>
      <color rgb="FFFFFF99"/>
      <color rgb="FFFFCCFF"/>
      <color rgb="FF000099"/>
      <color rgb="FF0000FF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0"/>
    <c:view3D>
      <c:rotX val="10"/>
      <c:rotY val="1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353824606004969E-2"/>
          <c:y val="4.7461420263643514E-2"/>
          <c:w val="0.89841436860751156"/>
          <c:h val="0.85341856479966127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8.9686098654708519E-3"/>
                  <c:y val="-1.1396011396011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'1'!$C$27:$C$33</c:f>
              <c:strCache>
                <c:ptCount val="7"/>
                <c:pt idx="0">
                  <c:v>Tok plynu do ČR</c:v>
                </c:pt>
                <c:pt idx="1">
                  <c:v>Tok plynu z ČR</c:v>
                </c:pt>
                <c:pt idx="2">
                  <c:v>Tok plynu ze ZP</c:v>
                </c:pt>
                <c:pt idx="3">
                  <c:v>Tok plynu do ZP</c:v>
                </c:pt>
                <c:pt idx="4">
                  <c:v>Výroba plynu</c:v>
                </c:pt>
                <c:pt idx="5">
                  <c:v>Bilanční rozdíl</c:v>
                </c:pt>
                <c:pt idx="6">
                  <c:v>Spotřeba plynu v ČR</c:v>
                </c:pt>
              </c:strCache>
            </c:strRef>
          </c:cat>
          <c:val>
            <c:numRef>
              <c:f>'1'!$D$27:$D$33</c:f>
              <c:numCache>
                <c:formatCode>#,##0</c:formatCode>
                <c:ptCount val="7"/>
                <c:pt idx="0">
                  <c:v>2956.1008219799469</c:v>
                </c:pt>
                <c:pt idx="1">
                  <c:v>-2072.3553332092438</c:v>
                </c:pt>
                <c:pt idx="2">
                  <c:v>6.9899970000000007</c:v>
                </c:pt>
                <c:pt idx="3">
                  <c:v>-361.07476399999996</c:v>
                </c:pt>
                <c:pt idx="4">
                  <c:v>16.546482999999998</c:v>
                </c:pt>
                <c:pt idx="5">
                  <c:v>-12.218887547450256</c:v>
                </c:pt>
                <c:pt idx="6">
                  <c:v>-533.98831722325281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'1'!$C$27:$C$33</c:f>
              <c:strCache>
                <c:ptCount val="7"/>
                <c:pt idx="0">
                  <c:v>Tok plynu do ČR</c:v>
                </c:pt>
                <c:pt idx="1">
                  <c:v>Tok plynu z ČR</c:v>
                </c:pt>
                <c:pt idx="2">
                  <c:v>Tok plynu ze ZP</c:v>
                </c:pt>
                <c:pt idx="3">
                  <c:v>Tok plynu do ZP</c:v>
                </c:pt>
                <c:pt idx="4">
                  <c:v>Výroba plynu</c:v>
                </c:pt>
                <c:pt idx="5">
                  <c:v>Bilanční rozdíl</c:v>
                </c:pt>
                <c:pt idx="6">
                  <c:v>Spotřeba plynu v ČR</c:v>
                </c:pt>
              </c:strCache>
            </c:strRef>
          </c:cat>
          <c:val>
            <c:numRef>
              <c:f>'1'!$E$27:$E$33</c:f>
              <c:numCache>
                <c:formatCode>#,##0</c:formatCode>
                <c:ptCount val="7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20"/>
        <c:shape val="cylinder"/>
        <c:axId val="120489472"/>
        <c:axId val="120679808"/>
        <c:axId val="0"/>
      </c:bar3DChart>
      <c:catAx>
        <c:axId val="120489472"/>
        <c:scaling>
          <c:orientation val="minMax"/>
        </c:scaling>
        <c:delete val="0"/>
        <c:axPos val="b"/>
        <c:majorGridlines/>
        <c:majorTickMark val="out"/>
        <c:minorTickMark val="none"/>
        <c:tickLblPos val="low"/>
        <c:crossAx val="120679808"/>
        <c:crosses val="autoZero"/>
        <c:auto val="1"/>
        <c:lblAlgn val="ctr"/>
        <c:lblOffset val="100"/>
        <c:noMultiLvlLbl val="0"/>
      </c:catAx>
      <c:valAx>
        <c:axId val="120679808"/>
        <c:scaling>
          <c:orientation val="minMax"/>
          <c:max val="4000"/>
          <c:min val="-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m</a:t>
                </a:r>
                <a:r>
                  <a:rPr lang="en-US" b="0"/>
                  <a:t>nožství plynu (</a:t>
                </a:r>
                <a:r>
                  <a:rPr lang="cs-CZ" b="0"/>
                  <a:t>mil. m</a:t>
                </a:r>
                <a:r>
                  <a:rPr lang="cs-CZ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3.0559890775984838E-2"/>
              <c:y val="0.1758027682437131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204894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 b="0" i="0" baseline="0">
                <a:effectLst/>
                <a:latin typeface="+mn-lt"/>
              </a:rPr>
              <a:t>Četnost denních spotřeb zemního plynu</a:t>
            </a:r>
            <a:endParaRPr lang="cs-CZ" sz="1000" b="0">
              <a:effectLst/>
              <a:latin typeface="+mn-lt"/>
            </a:endParaRPr>
          </a:p>
        </c:rich>
      </c:tx>
      <c:layout>
        <c:manualLayout>
          <c:xMode val="edge"/>
          <c:yMode val="edge"/>
          <c:x val="0.28756294352094874"/>
          <c:y val="2.811951309697689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887464550023034E-2"/>
          <c:y val="9.8898763110446208E-2"/>
          <c:w val="0.76493725723898043"/>
          <c:h val="0.684315289856088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'6'!$N$7</c:f>
              <c:strCache>
                <c:ptCount val="1"/>
                <c:pt idx="0">
                  <c:v>Četnost</c:v>
                </c:pt>
              </c:strCache>
            </c:strRef>
          </c:tx>
          <c:invertIfNegative val="0"/>
          <c:cat>
            <c:numRef>
              <c:f>'6'!$M$8:$M$24</c:f>
              <c:numCache>
                <c:formatCode>#,##0</c:formatCode>
                <c:ptCount val="17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</c:numCache>
            </c:numRef>
          </c:cat>
          <c:val>
            <c:numRef>
              <c:f>'6'!$N$8:$N$24</c:f>
              <c:numCache>
                <c:formatCode>General</c:formatCode>
                <c:ptCount val="17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793408"/>
        <c:axId val="105795584"/>
      </c:barChart>
      <c:catAx>
        <c:axId val="10579340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Velikost spotřeby (mil.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105795584"/>
        <c:crosses val="autoZero"/>
        <c:auto val="1"/>
        <c:lblAlgn val="ctr"/>
        <c:lblOffset val="100"/>
        <c:noMultiLvlLbl val="0"/>
      </c:catAx>
      <c:valAx>
        <c:axId val="105795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Počet dnů v období</a:t>
                </a:r>
              </a:p>
            </c:rich>
          </c:tx>
          <c:layout>
            <c:manualLayout>
              <c:xMode val="edge"/>
              <c:yMode val="edge"/>
              <c:x val="1.0735373054213635E-2"/>
              <c:y val="0.19161089238845144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1057934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11853442562104"/>
          <c:y val="4.7852068942602861E-2"/>
          <c:w val="0.60071688008695878"/>
          <c:h val="0.8385785640542931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'8'!$A$28:$A$39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'8'!$B$28:$B$39</c:f>
              <c:numCache>
                <c:formatCode>0.000</c:formatCode>
                <c:ptCount val="12"/>
                <c:pt idx="0">
                  <c:v>1.5321804729824582</c:v>
                </c:pt>
                <c:pt idx="1">
                  <c:v>1.562740852404906</c:v>
                </c:pt>
                <c:pt idx="2">
                  <c:v>0.97956040953488865</c:v>
                </c:pt>
                <c:pt idx="3">
                  <c:v>1.1020731733440596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907328"/>
        <c:axId val="105908864"/>
        <c:axId val="0"/>
      </c:bar3DChart>
      <c:catAx>
        <c:axId val="105907328"/>
        <c:scaling>
          <c:orientation val="maxMin"/>
        </c:scaling>
        <c:delete val="0"/>
        <c:axPos val="l"/>
        <c:majorTickMark val="out"/>
        <c:minorTickMark val="none"/>
        <c:tickLblPos val="nextTo"/>
        <c:crossAx val="105908864"/>
        <c:crosses val="autoZero"/>
        <c:auto val="1"/>
        <c:lblAlgn val="ctr"/>
        <c:lblOffset val="100"/>
        <c:noMultiLvlLbl val="0"/>
      </c:catAx>
      <c:valAx>
        <c:axId val="10590886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DTG (mil. m</a:t>
                </a:r>
                <a:r>
                  <a:rPr lang="en-US" baseline="30000"/>
                  <a:t>3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0.39597550306211726"/>
              <c:y val="0.9203158579084707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crossAx val="105907328"/>
        <c:crosses val="max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Velkoodběratelé (VO)</a:t>
            </a:r>
            <a:endParaRPr lang="en-US" sz="12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3025931282399222E-2"/>
          <c:y val="0.13920887445787555"/>
          <c:w val="0.90371632117413891"/>
          <c:h val="0.57851585970618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'11'!$A$7</c:f>
              <c:strCache>
                <c:ptCount val="1"/>
                <c:pt idx="0">
                  <c:v>VO</c:v>
                </c:pt>
              </c:strCache>
            </c:strRef>
          </c:tx>
          <c:invertIfNegative val="0"/>
          <c:cat>
            <c:strRef>
              <c:f>'11'!$B$6:$M$6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'11'!$B$7:$M$7</c:f>
              <c:numCache>
                <c:formatCode>#,##0</c:formatCode>
                <c:ptCount val="12"/>
                <c:pt idx="0">
                  <c:v>282</c:v>
                </c:pt>
                <c:pt idx="1">
                  <c:v>2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081664"/>
        <c:axId val="106091648"/>
      </c:barChart>
      <c:catAx>
        <c:axId val="106081664"/>
        <c:scaling>
          <c:orientation val="minMax"/>
        </c:scaling>
        <c:delete val="0"/>
        <c:axPos val="b"/>
        <c:majorTickMark val="out"/>
        <c:minorTickMark val="none"/>
        <c:tickLblPos val="nextTo"/>
        <c:crossAx val="106091648"/>
        <c:crosses val="autoZero"/>
        <c:auto val="1"/>
        <c:lblAlgn val="ctr"/>
        <c:lblOffset val="100"/>
        <c:noMultiLvlLbl val="0"/>
      </c:catAx>
      <c:valAx>
        <c:axId val="1060916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60816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Střední odběratelé (</a:t>
            </a:r>
            <a:r>
              <a:rPr lang="en-US" sz="1200"/>
              <a:t>SO</a:t>
            </a:r>
            <a:r>
              <a:rPr lang="cs-CZ" sz="1200"/>
              <a:t>)</a:t>
            </a:r>
            <a:endParaRPr lang="en-US" sz="12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3683527654281312E-2"/>
          <c:y val="0.13334806994939399"/>
          <c:w val="0.87305872480225688"/>
          <c:h val="0.58437666421466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'11'!$A$8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</c:dPt>
          <c:cat>
            <c:strRef>
              <c:f>'11'!$B$6:$M$6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'11'!$B$8:$M$8</c:f>
              <c:numCache>
                <c:formatCode>#,##0</c:formatCode>
                <c:ptCount val="12"/>
                <c:pt idx="0">
                  <c:v>1183</c:v>
                </c:pt>
                <c:pt idx="1">
                  <c:v>44</c:v>
                </c:pt>
                <c:pt idx="2">
                  <c:v>53</c:v>
                </c:pt>
                <c:pt idx="3">
                  <c:v>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099456"/>
        <c:axId val="106100992"/>
      </c:barChart>
      <c:catAx>
        <c:axId val="106099456"/>
        <c:scaling>
          <c:orientation val="minMax"/>
        </c:scaling>
        <c:delete val="0"/>
        <c:axPos val="b"/>
        <c:majorTickMark val="out"/>
        <c:minorTickMark val="none"/>
        <c:tickLblPos val="nextTo"/>
        <c:crossAx val="106100992"/>
        <c:crosses val="autoZero"/>
        <c:auto val="1"/>
        <c:lblAlgn val="ctr"/>
        <c:lblOffset val="100"/>
        <c:noMultiLvlLbl val="0"/>
      </c:catAx>
      <c:valAx>
        <c:axId val="10610099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60994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Maloodběratelé (MO)</a:t>
            </a:r>
            <a:endParaRPr lang="en-US" sz="12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8354729468340267E-2"/>
          <c:y val="0.13920887445787555"/>
          <c:w val="0.8883875229881979"/>
          <c:h val="0.57851585970618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'11'!$A$9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'11'!$B$6:$M$6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'11'!$B$9:$M$9</c:f>
              <c:numCache>
                <c:formatCode>#,##0</c:formatCode>
                <c:ptCount val="12"/>
                <c:pt idx="0">
                  <c:v>10508</c:v>
                </c:pt>
                <c:pt idx="1">
                  <c:v>1464</c:v>
                </c:pt>
                <c:pt idx="2">
                  <c:v>1670</c:v>
                </c:pt>
                <c:pt idx="3">
                  <c:v>1569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710912"/>
        <c:axId val="106712448"/>
      </c:barChart>
      <c:catAx>
        <c:axId val="106710912"/>
        <c:scaling>
          <c:orientation val="minMax"/>
        </c:scaling>
        <c:delete val="0"/>
        <c:axPos val="b"/>
        <c:majorTickMark val="out"/>
        <c:minorTickMark val="none"/>
        <c:tickLblPos val="nextTo"/>
        <c:crossAx val="106712448"/>
        <c:crosses val="autoZero"/>
        <c:auto val="1"/>
        <c:lblAlgn val="ctr"/>
        <c:lblOffset val="100"/>
        <c:noMultiLvlLbl val="0"/>
      </c:catAx>
      <c:valAx>
        <c:axId val="1067124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67109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Domácnosti (</a:t>
            </a:r>
            <a:r>
              <a:rPr lang="en-US" sz="1200"/>
              <a:t>DOM</a:t>
            </a:r>
            <a:r>
              <a:rPr lang="cs-CZ" sz="1200"/>
              <a:t>)</a:t>
            </a:r>
            <a:endParaRPr lang="en-US" sz="12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584528124460633"/>
          <c:y val="0.13334806994939399"/>
          <c:w val="0.85089697121193186"/>
          <c:h val="0.58437666421466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'11'!$A$10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cat>
            <c:strRef>
              <c:f>'11'!$B$6:$M$6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'11'!$B$10:$M$10</c:f>
              <c:numCache>
                <c:formatCode>#,##0</c:formatCode>
                <c:ptCount val="12"/>
                <c:pt idx="0">
                  <c:v>28400</c:v>
                </c:pt>
                <c:pt idx="1">
                  <c:v>15936</c:v>
                </c:pt>
                <c:pt idx="2">
                  <c:v>16043</c:v>
                </c:pt>
                <c:pt idx="3">
                  <c:v>15388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286528"/>
        <c:axId val="111296512"/>
      </c:barChart>
      <c:catAx>
        <c:axId val="111286528"/>
        <c:scaling>
          <c:orientation val="minMax"/>
        </c:scaling>
        <c:delete val="0"/>
        <c:axPos val="b"/>
        <c:majorTickMark val="out"/>
        <c:minorTickMark val="none"/>
        <c:tickLblPos val="nextTo"/>
        <c:crossAx val="111296512"/>
        <c:crosses val="autoZero"/>
        <c:auto val="1"/>
        <c:lblAlgn val="ctr"/>
        <c:lblOffset val="100"/>
        <c:noMultiLvlLbl val="0"/>
      </c:catAx>
      <c:valAx>
        <c:axId val="11129651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2865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4"/>
    </mc:Choice>
    <mc:Fallback>
      <c:style val="2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19270171873677"/>
          <c:y val="7.2113204950504786E-2"/>
          <c:w val="0.76203587454793953"/>
          <c:h val="0.7266747274568206"/>
        </c:manualLayout>
      </c:layout>
      <c:lineChart>
        <c:grouping val="standard"/>
        <c:varyColors val="0"/>
        <c:ser>
          <c:idx val="2"/>
          <c:order val="0"/>
          <c:tx>
            <c:strRef>
              <c:f>'12'!$Q$9</c:f>
              <c:strCache>
                <c:ptCount val="1"/>
                <c:pt idx="0">
                  <c:v>Přepočet</c:v>
                </c:pt>
              </c:strCache>
            </c:strRef>
          </c:tx>
          <c:spPr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marker>
            <c:symbol val="none"/>
          </c:marker>
          <c:cat>
            <c:strRef>
              <c:f>'12'!$N$10:$N$21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'12'!$Q$10:$Q$21</c:f>
              <c:numCache>
                <c:formatCode>#,##0.0</c:formatCode>
                <c:ptCount val="12"/>
                <c:pt idx="0">
                  <c:v>1189.2153494121144</c:v>
                </c:pt>
                <c:pt idx="1">
                  <c:v>1025.1294531860426</c:v>
                </c:pt>
                <c:pt idx="2">
                  <c:v>854.69867527840756</c:v>
                </c:pt>
                <c:pt idx="3">
                  <c:v>611.71354338673984</c:v>
                </c:pt>
                <c:pt idx="4">
                  <c:v>421.50965912895441</c:v>
                </c:pt>
                <c:pt idx="5">
                  <c:v>320</c:v>
                </c:pt>
                <c:pt idx="6">
                  <c:v>289.99999999999994</c:v>
                </c:pt>
                <c:pt idx="7">
                  <c:v>289.99999999999994</c:v>
                </c:pt>
                <c:pt idx="8">
                  <c:v>390</c:v>
                </c:pt>
                <c:pt idx="9">
                  <c:v>670.00000000000023</c:v>
                </c:pt>
                <c:pt idx="10">
                  <c:v>960</c:v>
                </c:pt>
                <c:pt idx="11">
                  <c:v>1160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'12'!$P$9</c:f>
              <c:strCache>
                <c:ptCount val="1"/>
                <c:pt idx="0">
                  <c:v>Skutečnost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'12'!$N$10:$N$21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'12'!$P$10:$P$21</c:f>
              <c:numCache>
                <c:formatCode>#,##0.0</c:formatCode>
                <c:ptCount val="12"/>
                <c:pt idx="0">
                  <c:v>1067.2189823894366</c:v>
                </c:pt>
                <c:pt idx="1">
                  <c:v>895.1422639479274</c:v>
                </c:pt>
                <c:pt idx="2">
                  <c:v>748.45331832732199</c:v>
                </c:pt>
                <c:pt idx="3">
                  <c:v>533.98774446190146</c:v>
                </c:pt>
                <c:pt idx="4">
                  <c:v>436.15398624280903</c:v>
                </c:pt>
                <c:pt idx="5">
                  <c:v>320</c:v>
                </c:pt>
                <c:pt idx="6">
                  <c:v>289.99999999999994</c:v>
                </c:pt>
                <c:pt idx="7">
                  <c:v>289.99999999999994</c:v>
                </c:pt>
                <c:pt idx="8">
                  <c:v>390</c:v>
                </c:pt>
                <c:pt idx="9">
                  <c:v>670.00000000000023</c:v>
                </c:pt>
                <c:pt idx="10">
                  <c:v>960</c:v>
                </c:pt>
                <c:pt idx="11">
                  <c:v>1160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'12'!$O$9</c:f>
              <c:strCache>
                <c:ptCount val="1"/>
                <c:pt idx="0">
                  <c:v>Prognóza</c:v>
                </c:pt>
              </c:strCache>
            </c:strRef>
          </c:tx>
          <c:marker>
            <c:symbol val="none"/>
          </c:marker>
          <c:cat>
            <c:strRef>
              <c:f>'12'!$N$10:$N$21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'12'!$O$10:$O$21</c:f>
              <c:numCache>
                <c:formatCode>#,##0.0</c:formatCode>
                <c:ptCount val="12"/>
                <c:pt idx="0">
                  <c:v>1190</c:v>
                </c:pt>
                <c:pt idx="1">
                  <c:v>1060</c:v>
                </c:pt>
                <c:pt idx="2">
                  <c:v>940.00000000000057</c:v>
                </c:pt>
                <c:pt idx="3">
                  <c:v>670</c:v>
                </c:pt>
                <c:pt idx="4">
                  <c:v>399.99999999999972</c:v>
                </c:pt>
                <c:pt idx="5">
                  <c:v>320</c:v>
                </c:pt>
                <c:pt idx="6">
                  <c:v>289.99999999999994</c:v>
                </c:pt>
                <c:pt idx="7">
                  <c:v>289.99999999999994</c:v>
                </c:pt>
                <c:pt idx="8">
                  <c:v>390</c:v>
                </c:pt>
                <c:pt idx="9">
                  <c:v>670.00000000000023</c:v>
                </c:pt>
                <c:pt idx="10">
                  <c:v>960</c:v>
                </c:pt>
                <c:pt idx="11">
                  <c:v>1160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26720"/>
        <c:axId val="111328256"/>
      </c:lineChart>
      <c:catAx>
        <c:axId val="111326720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txPr>
          <a:bodyPr rot="2700000"/>
          <a:lstStyle/>
          <a:p>
            <a:pPr>
              <a:defRPr/>
            </a:pPr>
            <a:endParaRPr lang="cs-CZ"/>
          </a:p>
        </c:txPr>
        <c:crossAx val="111328256"/>
        <c:crosses val="autoZero"/>
        <c:auto val="1"/>
        <c:lblAlgn val="ctr"/>
        <c:lblOffset val="100"/>
        <c:noMultiLvlLbl val="0"/>
      </c:catAx>
      <c:valAx>
        <c:axId val="1113282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měsíční hodnoty v mil. m</a:t>
                </a:r>
                <a:r>
                  <a:rPr lang="cs-CZ" b="0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4.0961815256963848E-3"/>
              <c:y val="0.2574460301144035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11326720"/>
        <c:crosses val="autoZero"/>
        <c:crossBetween val="midCat"/>
        <c:majorUnit val="100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513891055588858E-2"/>
          <c:y val="4.5516282686886358E-2"/>
          <c:w val="0.84094422503756372"/>
          <c:h val="0.8133492544201204"/>
        </c:manualLayout>
      </c:layout>
      <c:lineChart>
        <c:grouping val="standard"/>
        <c:varyColors val="0"/>
        <c:ser>
          <c:idx val="0"/>
          <c:order val="0"/>
          <c:tx>
            <c:strRef>
              <c:f>'13'!$T$1</c:f>
              <c:strCache>
                <c:ptCount val="1"/>
                <c:pt idx="0">
                  <c:v>2013</c:v>
                </c:pt>
              </c:strCache>
            </c:strRef>
          </c:tx>
          <c:spPr>
            <a:ln w="1905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'13'!$S$2:$S$366</c:f>
              <c:numCache>
                <c:formatCode>d/m;@</c:formatCode>
                <c:ptCount val="365"/>
                <c:pt idx="0">
                  <c:v>41640</c:v>
                </c:pt>
                <c:pt idx="1">
                  <c:v>41641</c:v>
                </c:pt>
                <c:pt idx="2">
                  <c:v>41642</c:v>
                </c:pt>
                <c:pt idx="3">
                  <c:v>41643</c:v>
                </c:pt>
                <c:pt idx="4">
                  <c:v>41644</c:v>
                </c:pt>
                <c:pt idx="5">
                  <c:v>41645</c:v>
                </c:pt>
                <c:pt idx="6">
                  <c:v>41646</c:v>
                </c:pt>
                <c:pt idx="7">
                  <c:v>41647</c:v>
                </c:pt>
                <c:pt idx="8">
                  <c:v>41648</c:v>
                </c:pt>
                <c:pt idx="9">
                  <c:v>41649</c:v>
                </c:pt>
                <c:pt idx="10">
                  <c:v>41650</c:v>
                </c:pt>
                <c:pt idx="11">
                  <c:v>41651</c:v>
                </c:pt>
                <c:pt idx="12">
                  <c:v>41652</c:v>
                </c:pt>
                <c:pt idx="13">
                  <c:v>41653</c:v>
                </c:pt>
                <c:pt idx="14">
                  <c:v>41654</c:v>
                </c:pt>
                <c:pt idx="15">
                  <c:v>41655</c:v>
                </c:pt>
                <c:pt idx="16">
                  <c:v>41656</c:v>
                </c:pt>
                <c:pt idx="17">
                  <c:v>41657</c:v>
                </c:pt>
                <c:pt idx="18">
                  <c:v>41658</c:v>
                </c:pt>
                <c:pt idx="19">
                  <c:v>41659</c:v>
                </c:pt>
                <c:pt idx="20">
                  <c:v>41660</c:v>
                </c:pt>
                <c:pt idx="21">
                  <c:v>41661</c:v>
                </c:pt>
                <c:pt idx="22">
                  <c:v>41662</c:v>
                </c:pt>
                <c:pt idx="23">
                  <c:v>41663</c:v>
                </c:pt>
                <c:pt idx="24">
                  <c:v>41664</c:v>
                </c:pt>
                <c:pt idx="25">
                  <c:v>41665</c:v>
                </c:pt>
                <c:pt idx="26">
                  <c:v>41666</c:v>
                </c:pt>
                <c:pt idx="27">
                  <c:v>41667</c:v>
                </c:pt>
                <c:pt idx="28">
                  <c:v>41668</c:v>
                </c:pt>
                <c:pt idx="29">
                  <c:v>41669</c:v>
                </c:pt>
                <c:pt idx="30">
                  <c:v>41670</c:v>
                </c:pt>
                <c:pt idx="31">
                  <c:v>41671</c:v>
                </c:pt>
                <c:pt idx="32">
                  <c:v>41672</c:v>
                </c:pt>
                <c:pt idx="33">
                  <c:v>41673</c:v>
                </c:pt>
                <c:pt idx="34">
                  <c:v>41674</c:v>
                </c:pt>
                <c:pt idx="35">
                  <c:v>41675</c:v>
                </c:pt>
                <c:pt idx="36">
                  <c:v>41676</c:v>
                </c:pt>
                <c:pt idx="37">
                  <c:v>41677</c:v>
                </c:pt>
                <c:pt idx="38">
                  <c:v>41678</c:v>
                </c:pt>
                <c:pt idx="39">
                  <c:v>41679</c:v>
                </c:pt>
                <c:pt idx="40">
                  <c:v>41680</c:v>
                </c:pt>
                <c:pt idx="41">
                  <c:v>41681</c:v>
                </c:pt>
                <c:pt idx="42">
                  <c:v>41682</c:v>
                </c:pt>
                <c:pt idx="43">
                  <c:v>41683</c:v>
                </c:pt>
                <c:pt idx="44">
                  <c:v>41684</c:v>
                </c:pt>
                <c:pt idx="45">
                  <c:v>41685</c:v>
                </c:pt>
                <c:pt idx="46">
                  <c:v>41686</c:v>
                </c:pt>
                <c:pt idx="47">
                  <c:v>41687</c:v>
                </c:pt>
                <c:pt idx="48">
                  <c:v>41688</c:v>
                </c:pt>
                <c:pt idx="49">
                  <c:v>41689</c:v>
                </c:pt>
                <c:pt idx="50">
                  <c:v>41690</c:v>
                </c:pt>
                <c:pt idx="51">
                  <c:v>41691</c:v>
                </c:pt>
                <c:pt idx="52">
                  <c:v>41692</c:v>
                </c:pt>
                <c:pt idx="53">
                  <c:v>41693</c:v>
                </c:pt>
                <c:pt idx="54">
                  <c:v>41694</c:v>
                </c:pt>
                <c:pt idx="55">
                  <c:v>41695</c:v>
                </c:pt>
                <c:pt idx="56">
                  <c:v>41696</c:v>
                </c:pt>
                <c:pt idx="57">
                  <c:v>41697</c:v>
                </c:pt>
                <c:pt idx="58">
                  <c:v>41698</c:v>
                </c:pt>
                <c:pt idx="59">
                  <c:v>41699</c:v>
                </c:pt>
                <c:pt idx="60">
                  <c:v>41700</c:v>
                </c:pt>
                <c:pt idx="61">
                  <c:v>41701</c:v>
                </c:pt>
                <c:pt idx="62">
                  <c:v>41702</c:v>
                </c:pt>
                <c:pt idx="63">
                  <c:v>41703</c:v>
                </c:pt>
                <c:pt idx="64">
                  <c:v>41704</c:v>
                </c:pt>
                <c:pt idx="65">
                  <c:v>41705</c:v>
                </c:pt>
                <c:pt idx="66">
                  <c:v>41706</c:v>
                </c:pt>
                <c:pt idx="67">
                  <c:v>41707</c:v>
                </c:pt>
                <c:pt idx="68">
                  <c:v>41708</c:v>
                </c:pt>
                <c:pt idx="69">
                  <c:v>41709</c:v>
                </c:pt>
                <c:pt idx="70">
                  <c:v>41710</c:v>
                </c:pt>
                <c:pt idx="71">
                  <c:v>41711</c:v>
                </c:pt>
                <c:pt idx="72">
                  <c:v>41712</c:v>
                </c:pt>
                <c:pt idx="73">
                  <c:v>41713</c:v>
                </c:pt>
                <c:pt idx="74">
                  <c:v>41714</c:v>
                </c:pt>
                <c:pt idx="75">
                  <c:v>41715</c:v>
                </c:pt>
                <c:pt idx="76">
                  <c:v>41716</c:v>
                </c:pt>
                <c:pt idx="77">
                  <c:v>41717</c:v>
                </c:pt>
                <c:pt idx="78">
                  <c:v>41718</c:v>
                </c:pt>
                <c:pt idx="79">
                  <c:v>41719</c:v>
                </c:pt>
                <c:pt idx="80">
                  <c:v>41720</c:v>
                </c:pt>
                <c:pt idx="81">
                  <c:v>41721</c:v>
                </c:pt>
                <c:pt idx="82">
                  <c:v>41722</c:v>
                </c:pt>
                <c:pt idx="83">
                  <c:v>41723</c:v>
                </c:pt>
                <c:pt idx="84">
                  <c:v>41724</c:v>
                </c:pt>
                <c:pt idx="85">
                  <c:v>41725</c:v>
                </c:pt>
                <c:pt idx="86">
                  <c:v>41726</c:v>
                </c:pt>
                <c:pt idx="87">
                  <c:v>41727</c:v>
                </c:pt>
                <c:pt idx="88">
                  <c:v>41728</c:v>
                </c:pt>
                <c:pt idx="89">
                  <c:v>41729</c:v>
                </c:pt>
                <c:pt idx="90">
                  <c:v>41730</c:v>
                </c:pt>
                <c:pt idx="91">
                  <c:v>41731</c:v>
                </c:pt>
                <c:pt idx="92">
                  <c:v>41732</c:v>
                </c:pt>
                <c:pt idx="93">
                  <c:v>41733</c:v>
                </c:pt>
                <c:pt idx="94">
                  <c:v>41734</c:v>
                </c:pt>
                <c:pt idx="95">
                  <c:v>41735</c:v>
                </c:pt>
                <c:pt idx="96">
                  <c:v>41736</c:v>
                </c:pt>
                <c:pt idx="97">
                  <c:v>41737</c:v>
                </c:pt>
                <c:pt idx="98">
                  <c:v>41738</c:v>
                </c:pt>
                <c:pt idx="99">
                  <c:v>41739</c:v>
                </c:pt>
                <c:pt idx="100">
                  <c:v>41740</c:v>
                </c:pt>
                <c:pt idx="101">
                  <c:v>41741</c:v>
                </c:pt>
                <c:pt idx="102">
                  <c:v>41742</c:v>
                </c:pt>
                <c:pt idx="103">
                  <c:v>41743</c:v>
                </c:pt>
                <c:pt idx="104">
                  <c:v>41744</c:v>
                </c:pt>
                <c:pt idx="105">
                  <c:v>41745</c:v>
                </c:pt>
                <c:pt idx="106">
                  <c:v>41746</c:v>
                </c:pt>
                <c:pt idx="107">
                  <c:v>41747</c:v>
                </c:pt>
                <c:pt idx="108">
                  <c:v>41748</c:v>
                </c:pt>
                <c:pt idx="109">
                  <c:v>41749</c:v>
                </c:pt>
                <c:pt idx="110">
                  <c:v>41750</c:v>
                </c:pt>
                <c:pt idx="111">
                  <c:v>41751</c:v>
                </c:pt>
                <c:pt idx="112">
                  <c:v>41752</c:v>
                </c:pt>
                <c:pt idx="113">
                  <c:v>41753</c:v>
                </c:pt>
                <c:pt idx="114">
                  <c:v>41754</c:v>
                </c:pt>
                <c:pt idx="115">
                  <c:v>41755</c:v>
                </c:pt>
                <c:pt idx="116">
                  <c:v>41756</c:v>
                </c:pt>
                <c:pt idx="117">
                  <c:v>41757</c:v>
                </c:pt>
                <c:pt idx="118">
                  <c:v>41758</c:v>
                </c:pt>
                <c:pt idx="119">
                  <c:v>41759</c:v>
                </c:pt>
                <c:pt idx="120">
                  <c:v>41760</c:v>
                </c:pt>
                <c:pt idx="121">
                  <c:v>41761</c:v>
                </c:pt>
                <c:pt idx="122">
                  <c:v>41762</c:v>
                </c:pt>
                <c:pt idx="123">
                  <c:v>41763</c:v>
                </c:pt>
                <c:pt idx="124">
                  <c:v>41764</c:v>
                </c:pt>
                <c:pt idx="125">
                  <c:v>41765</c:v>
                </c:pt>
                <c:pt idx="126">
                  <c:v>41766</c:v>
                </c:pt>
                <c:pt idx="127">
                  <c:v>41767</c:v>
                </c:pt>
                <c:pt idx="128">
                  <c:v>41768</c:v>
                </c:pt>
                <c:pt idx="129">
                  <c:v>41769</c:v>
                </c:pt>
                <c:pt idx="130">
                  <c:v>41770</c:v>
                </c:pt>
                <c:pt idx="131">
                  <c:v>41771</c:v>
                </c:pt>
                <c:pt idx="132">
                  <c:v>41772</c:v>
                </c:pt>
                <c:pt idx="133">
                  <c:v>41773</c:v>
                </c:pt>
                <c:pt idx="134">
                  <c:v>41774</c:v>
                </c:pt>
                <c:pt idx="135">
                  <c:v>41775</c:v>
                </c:pt>
                <c:pt idx="136">
                  <c:v>41776</c:v>
                </c:pt>
                <c:pt idx="137">
                  <c:v>41777</c:v>
                </c:pt>
                <c:pt idx="138">
                  <c:v>41778</c:v>
                </c:pt>
                <c:pt idx="139">
                  <c:v>41779</c:v>
                </c:pt>
                <c:pt idx="140">
                  <c:v>41780</c:v>
                </c:pt>
                <c:pt idx="141">
                  <c:v>41781</c:v>
                </c:pt>
                <c:pt idx="142">
                  <c:v>41782</c:v>
                </c:pt>
                <c:pt idx="143">
                  <c:v>41783</c:v>
                </c:pt>
                <c:pt idx="144">
                  <c:v>41784</c:v>
                </c:pt>
                <c:pt idx="145">
                  <c:v>41785</c:v>
                </c:pt>
                <c:pt idx="146">
                  <c:v>41786</c:v>
                </c:pt>
                <c:pt idx="147">
                  <c:v>41787</c:v>
                </c:pt>
                <c:pt idx="148">
                  <c:v>41788</c:v>
                </c:pt>
                <c:pt idx="149">
                  <c:v>41789</c:v>
                </c:pt>
                <c:pt idx="150">
                  <c:v>41790</c:v>
                </c:pt>
                <c:pt idx="151">
                  <c:v>41791</c:v>
                </c:pt>
                <c:pt idx="152">
                  <c:v>41792</c:v>
                </c:pt>
                <c:pt idx="153">
                  <c:v>41793</c:v>
                </c:pt>
                <c:pt idx="154">
                  <c:v>41794</c:v>
                </c:pt>
                <c:pt idx="155">
                  <c:v>41795</c:v>
                </c:pt>
                <c:pt idx="156">
                  <c:v>41796</c:v>
                </c:pt>
                <c:pt idx="157">
                  <c:v>41797</c:v>
                </c:pt>
                <c:pt idx="158">
                  <c:v>41798</c:v>
                </c:pt>
                <c:pt idx="159">
                  <c:v>41799</c:v>
                </c:pt>
                <c:pt idx="160">
                  <c:v>41800</c:v>
                </c:pt>
                <c:pt idx="161">
                  <c:v>41801</c:v>
                </c:pt>
                <c:pt idx="162">
                  <c:v>41802</c:v>
                </c:pt>
                <c:pt idx="163">
                  <c:v>41803</c:v>
                </c:pt>
                <c:pt idx="164">
                  <c:v>41804</c:v>
                </c:pt>
                <c:pt idx="165">
                  <c:v>41805</c:v>
                </c:pt>
                <c:pt idx="166">
                  <c:v>41806</c:v>
                </c:pt>
                <c:pt idx="167">
                  <c:v>41807</c:v>
                </c:pt>
                <c:pt idx="168">
                  <c:v>41808</c:v>
                </c:pt>
                <c:pt idx="169">
                  <c:v>41809</c:v>
                </c:pt>
                <c:pt idx="170">
                  <c:v>41810</c:v>
                </c:pt>
                <c:pt idx="171">
                  <c:v>41811</c:v>
                </c:pt>
                <c:pt idx="172">
                  <c:v>41812</c:v>
                </c:pt>
                <c:pt idx="173">
                  <c:v>41813</c:v>
                </c:pt>
                <c:pt idx="174">
                  <c:v>41814</c:v>
                </c:pt>
                <c:pt idx="175">
                  <c:v>41815</c:v>
                </c:pt>
                <c:pt idx="176">
                  <c:v>41816</c:v>
                </c:pt>
                <c:pt idx="177">
                  <c:v>41817</c:v>
                </c:pt>
                <c:pt idx="178">
                  <c:v>41818</c:v>
                </c:pt>
                <c:pt idx="179">
                  <c:v>41819</c:v>
                </c:pt>
                <c:pt idx="180">
                  <c:v>41820</c:v>
                </c:pt>
                <c:pt idx="181">
                  <c:v>41821</c:v>
                </c:pt>
                <c:pt idx="182">
                  <c:v>41822</c:v>
                </c:pt>
                <c:pt idx="183">
                  <c:v>41823</c:v>
                </c:pt>
                <c:pt idx="184">
                  <c:v>41824</c:v>
                </c:pt>
                <c:pt idx="185">
                  <c:v>41825</c:v>
                </c:pt>
                <c:pt idx="186">
                  <c:v>41826</c:v>
                </c:pt>
                <c:pt idx="187">
                  <c:v>41827</c:v>
                </c:pt>
                <c:pt idx="188">
                  <c:v>41828</c:v>
                </c:pt>
                <c:pt idx="189">
                  <c:v>41829</c:v>
                </c:pt>
                <c:pt idx="190">
                  <c:v>41830</c:v>
                </c:pt>
                <c:pt idx="191">
                  <c:v>41831</c:v>
                </c:pt>
                <c:pt idx="192">
                  <c:v>41832</c:v>
                </c:pt>
                <c:pt idx="193">
                  <c:v>41833</c:v>
                </c:pt>
                <c:pt idx="194">
                  <c:v>41834</c:v>
                </c:pt>
                <c:pt idx="195">
                  <c:v>41835</c:v>
                </c:pt>
                <c:pt idx="196">
                  <c:v>41836</c:v>
                </c:pt>
                <c:pt idx="197">
                  <c:v>41837</c:v>
                </c:pt>
                <c:pt idx="198">
                  <c:v>41838</c:v>
                </c:pt>
                <c:pt idx="199">
                  <c:v>41839</c:v>
                </c:pt>
                <c:pt idx="200">
                  <c:v>41840</c:v>
                </c:pt>
                <c:pt idx="201">
                  <c:v>41841</c:v>
                </c:pt>
                <c:pt idx="202">
                  <c:v>41842</c:v>
                </c:pt>
                <c:pt idx="203">
                  <c:v>41843</c:v>
                </c:pt>
                <c:pt idx="204">
                  <c:v>41844</c:v>
                </c:pt>
                <c:pt idx="205">
                  <c:v>41845</c:v>
                </c:pt>
                <c:pt idx="206">
                  <c:v>41846</c:v>
                </c:pt>
                <c:pt idx="207">
                  <c:v>41847</c:v>
                </c:pt>
                <c:pt idx="208">
                  <c:v>41848</c:v>
                </c:pt>
                <c:pt idx="209">
                  <c:v>41849</c:v>
                </c:pt>
                <c:pt idx="210">
                  <c:v>41850</c:v>
                </c:pt>
                <c:pt idx="211">
                  <c:v>41851</c:v>
                </c:pt>
                <c:pt idx="212">
                  <c:v>41852</c:v>
                </c:pt>
                <c:pt idx="213">
                  <c:v>41853</c:v>
                </c:pt>
                <c:pt idx="214">
                  <c:v>41854</c:v>
                </c:pt>
                <c:pt idx="215">
                  <c:v>41855</c:v>
                </c:pt>
                <c:pt idx="216">
                  <c:v>41856</c:v>
                </c:pt>
                <c:pt idx="217">
                  <c:v>41857</c:v>
                </c:pt>
                <c:pt idx="218">
                  <c:v>41858</c:v>
                </c:pt>
                <c:pt idx="219">
                  <c:v>41859</c:v>
                </c:pt>
                <c:pt idx="220">
                  <c:v>41860</c:v>
                </c:pt>
                <c:pt idx="221">
                  <c:v>41861</c:v>
                </c:pt>
                <c:pt idx="222">
                  <c:v>41862</c:v>
                </c:pt>
                <c:pt idx="223">
                  <c:v>41863</c:v>
                </c:pt>
                <c:pt idx="224">
                  <c:v>41864</c:v>
                </c:pt>
                <c:pt idx="225">
                  <c:v>41865</c:v>
                </c:pt>
                <c:pt idx="226">
                  <c:v>41866</c:v>
                </c:pt>
                <c:pt idx="227">
                  <c:v>41867</c:v>
                </c:pt>
                <c:pt idx="228">
                  <c:v>41868</c:v>
                </c:pt>
                <c:pt idx="229">
                  <c:v>41869</c:v>
                </c:pt>
                <c:pt idx="230">
                  <c:v>41870</c:v>
                </c:pt>
                <c:pt idx="231">
                  <c:v>41871</c:v>
                </c:pt>
                <c:pt idx="232">
                  <c:v>41872</c:v>
                </c:pt>
                <c:pt idx="233">
                  <c:v>41873</c:v>
                </c:pt>
                <c:pt idx="234">
                  <c:v>41874</c:v>
                </c:pt>
                <c:pt idx="235">
                  <c:v>41875</c:v>
                </c:pt>
                <c:pt idx="236">
                  <c:v>41876</c:v>
                </c:pt>
                <c:pt idx="237">
                  <c:v>41877</c:v>
                </c:pt>
                <c:pt idx="238">
                  <c:v>41878</c:v>
                </c:pt>
                <c:pt idx="239">
                  <c:v>41879</c:v>
                </c:pt>
                <c:pt idx="240">
                  <c:v>41880</c:v>
                </c:pt>
                <c:pt idx="241">
                  <c:v>41881</c:v>
                </c:pt>
                <c:pt idx="242">
                  <c:v>41882</c:v>
                </c:pt>
                <c:pt idx="243">
                  <c:v>41883</c:v>
                </c:pt>
                <c:pt idx="244">
                  <c:v>41884</c:v>
                </c:pt>
                <c:pt idx="245">
                  <c:v>41885</c:v>
                </c:pt>
                <c:pt idx="246">
                  <c:v>41886</c:v>
                </c:pt>
                <c:pt idx="247">
                  <c:v>41887</c:v>
                </c:pt>
                <c:pt idx="248">
                  <c:v>41888</c:v>
                </c:pt>
                <c:pt idx="249">
                  <c:v>41889</c:v>
                </c:pt>
                <c:pt idx="250">
                  <c:v>41890</c:v>
                </c:pt>
                <c:pt idx="251">
                  <c:v>41891</c:v>
                </c:pt>
                <c:pt idx="252">
                  <c:v>41892</c:v>
                </c:pt>
                <c:pt idx="253">
                  <c:v>41893</c:v>
                </c:pt>
                <c:pt idx="254">
                  <c:v>41894</c:v>
                </c:pt>
                <c:pt idx="255">
                  <c:v>41895</c:v>
                </c:pt>
                <c:pt idx="256">
                  <c:v>41896</c:v>
                </c:pt>
                <c:pt idx="257">
                  <c:v>41897</c:v>
                </c:pt>
                <c:pt idx="258">
                  <c:v>41898</c:v>
                </c:pt>
                <c:pt idx="259">
                  <c:v>41899</c:v>
                </c:pt>
                <c:pt idx="260">
                  <c:v>41900</c:v>
                </c:pt>
                <c:pt idx="261">
                  <c:v>41901</c:v>
                </c:pt>
                <c:pt idx="262">
                  <c:v>41902</c:v>
                </c:pt>
                <c:pt idx="263">
                  <c:v>41903</c:v>
                </c:pt>
                <c:pt idx="264">
                  <c:v>41904</c:v>
                </c:pt>
                <c:pt idx="265">
                  <c:v>41905</c:v>
                </c:pt>
                <c:pt idx="266">
                  <c:v>41906</c:v>
                </c:pt>
                <c:pt idx="267">
                  <c:v>41907</c:v>
                </c:pt>
                <c:pt idx="268">
                  <c:v>41908</c:v>
                </c:pt>
                <c:pt idx="269">
                  <c:v>41909</c:v>
                </c:pt>
                <c:pt idx="270">
                  <c:v>41910</c:v>
                </c:pt>
                <c:pt idx="271">
                  <c:v>41911</c:v>
                </c:pt>
                <c:pt idx="272">
                  <c:v>41912</c:v>
                </c:pt>
                <c:pt idx="273">
                  <c:v>41913</c:v>
                </c:pt>
                <c:pt idx="274">
                  <c:v>41914</c:v>
                </c:pt>
                <c:pt idx="275">
                  <c:v>41915</c:v>
                </c:pt>
                <c:pt idx="276">
                  <c:v>41916</c:v>
                </c:pt>
                <c:pt idx="277">
                  <c:v>41917</c:v>
                </c:pt>
                <c:pt idx="278">
                  <c:v>41918</c:v>
                </c:pt>
                <c:pt idx="279">
                  <c:v>41919</c:v>
                </c:pt>
                <c:pt idx="280">
                  <c:v>41920</c:v>
                </c:pt>
                <c:pt idx="281">
                  <c:v>41921</c:v>
                </c:pt>
                <c:pt idx="282">
                  <c:v>41922</c:v>
                </c:pt>
                <c:pt idx="283">
                  <c:v>41923</c:v>
                </c:pt>
                <c:pt idx="284">
                  <c:v>41924</c:v>
                </c:pt>
                <c:pt idx="285">
                  <c:v>41925</c:v>
                </c:pt>
                <c:pt idx="286">
                  <c:v>41926</c:v>
                </c:pt>
                <c:pt idx="287">
                  <c:v>41927</c:v>
                </c:pt>
                <c:pt idx="288">
                  <c:v>41928</c:v>
                </c:pt>
                <c:pt idx="289">
                  <c:v>41929</c:v>
                </c:pt>
                <c:pt idx="290">
                  <c:v>41930</c:v>
                </c:pt>
                <c:pt idx="291">
                  <c:v>41931</c:v>
                </c:pt>
                <c:pt idx="292">
                  <c:v>41932</c:v>
                </c:pt>
                <c:pt idx="293">
                  <c:v>41933</c:v>
                </c:pt>
                <c:pt idx="294">
                  <c:v>41934</c:v>
                </c:pt>
                <c:pt idx="295">
                  <c:v>41935</c:v>
                </c:pt>
                <c:pt idx="296">
                  <c:v>41936</c:v>
                </c:pt>
                <c:pt idx="297">
                  <c:v>41937</c:v>
                </c:pt>
                <c:pt idx="298">
                  <c:v>41938</c:v>
                </c:pt>
                <c:pt idx="299">
                  <c:v>41939</c:v>
                </c:pt>
                <c:pt idx="300">
                  <c:v>41940</c:v>
                </c:pt>
                <c:pt idx="301">
                  <c:v>41941</c:v>
                </c:pt>
                <c:pt idx="302">
                  <c:v>41942</c:v>
                </c:pt>
                <c:pt idx="303">
                  <c:v>41943</c:v>
                </c:pt>
                <c:pt idx="304">
                  <c:v>41944</c:v>
                </c:pt>
                <c:pt idx="305">
                  <c:v>41945</c:v>
                </c:pt>
                <c:pt idx="306">
                  <c:v>41946</c:v>
                </c:pt>
                <c:pt idx="307">
                  <c:v>41947</c:v>
                </c:pt>
                <c:pt idx="308">
                  <c:v>41948</c:v>
                </c:pt>
                <c:pt idx="309">
                  <c:v>41949</c:v>
                </c:pt>
                <c:pt idx="310">
                  <c:v>41950</c:v>
                </c:pt>
                <c:pt idx="311">
                  <c:v>41951</c:v>
                </c:pt>
                <c:pt idx="312">
                  <c:v>41952</c:v>
                </c:pt>
                <c:pt idx="313">
                  <c:v>41953</c:v>
                </c:pt>
                <c:pt idx="314">
                  <c:v>41954</c:v>
                </c:pt>
                <c:pt idx="315">
                  <c:v>41955</c:v>
                </c:pt>
                <c:pt idx="316">
                  <c:v>41956</c:v>
                </c:pt>
                <c:pt idx="317">
                  <c:v>41957</c:v>
                </c:pt>
                <c:pt idx="318">
                  <c:v>41958</c:v>
                </c:pt>
                <c:pt idx="319">
                  <c:v>41959</c:v>
                </c:pt>
                <c:pt idx="320">
                  <c:v>41960</c:v>
                </c:pt>
                <c:pt idx="321">
                  <c:v>41961</c:v>
                </c:pt>
                <c:pt idx="322">
                  <c:v>41962</c:v>
                </c:pt>
                <c:pt idx="323">
                  <c:v>41963</c:v>
                </c:pt>
                <c:pt idx="324">
                  <c:v>41964</c:v>
                </c:pt>
                <c:pt idx="325">
                  <c:v>41965</c:v>
                </c:pt>
                <c:pt idx="326">
                  <c:v>41966</c:v>
                </c:pt>
                <c:pt idx="327">
                  <c:v>41967</c:v>
                </c:pt>
                <c:pt idx="328">
                  <c:v>41968</c:v>
                </c:pt>
                <c:pt idx="329">
                  <c:v>41969</c:v>
                </c:pt>
                <c:pt idx="330">
                  <c:v>41970</c:v>
                </c:pt>
                <c:pt idx="331">
                  <c:v>41971</c:v>
                </c:pt>
                <c:pt idx="332">
                  <c:v>41972</c:v>
                </c:pt>
                <c:pt idx="333">
                  <c:v>41973</c:v>
                </c:pt>
                <c:pt idx="334">
                  <c:v>41974</c:v>
                </c:pt>
                <c:pt idx="335">
                  <c:v>41975</c:v>
                </c:pt>
                <c:pt idx="336">
                  <c:v>41976</c:v>
                </c:pt>
                <c:pt idx="337">
                  <c:v>41977</c:v>
                </c:pt>
                <c:pt idx="338">
                  <c:v>41978</c:v>
                </c:pt>
                <c:pt idx="339">
                  <c:v>41979</c:v>
                </c:pt>
                <c:pt idx="340">
                  <c:v>41980</c:v>
                </c:pt>
                <c:pt idx="341">
                  <c:v>41981</c:v>
                </c:pt>
                <c:pt idx="342">
                  <c:v>41982</c:v>
                </c:pt>
                <c:pt idx="343">
                  <c:v>41983</c:v>
                </c:pt>
                <c:pt idx="344">
                  <c:v>41984</c:v>
                </c:pt>
                <c:pt idx="345">
                  <c:v>41985</c:v>
                </c:pt>
                <c:pt idx="346">
                  <c:v>41986</c:v>
                </c:pt>
                <c:pt idx="347">
                  <c:v>41987</c:v>
                </c:pt>
                <c:pt idx="348">
                  <c:v>41988</c:v>
                </c:pt>
                <c:pt idx="349">
                  <c:v>41989</c:v>
                </c:pt>
                <c:pt idx="350">
                  <c:v>41990</c:v>
                </c:pt>
                <c:pt idx="351">
                  <c:v>41991</c:v>
                </c:pt>
                <c:pt idx="352">
                  <c:v>41992</c:v>
                </c:pt>
                <c:pt idx="353">
                  <c:v>41993</c:v>
                </c:pt>
                <c:pt idx="354">
                  <c:v>41994</c:v>
                </c:pt>
                <c:pt idx="355">
                  <c:v>41995</c:v>
                </c:pt>
                <c:pt idx="356">
                  <c:v>41996</c:v>
                </c:pt>
                <c:pt idx="357">
                  <c:v>41997</c:v>
                </c:pt>
                <c:pt idx="358">
                  <c:v>41998</c:v>
                </c:pt>
                <c:pt idx="359">
                  <c:v>41999</c:v>
                </c:pt>
                <c:pt idx="360">
                  <c:v>42000</c:v>
                </c:pt>
                <c:pt idx="361">
                  <c:v>42001</c:v>
                </c:pt>
                <c:pt idx="362">
                  <c:v>42002</c:v>
                </c:pt>
                <c:pt idx="363">
                  <c:v>42003</c:v>
                </c:pt>
                <c:pt idx="364">
                  <c:v>42004</c:v>
                </c:pt>
              </c:numCache>
            </c:numRef>
          </c:cat>
          <c:val>
            <c:numRef>
              <c:f>'13'!$T$2:$T$366</c:f>
              <c:numCache>
                <c:formatCode>0.000</c:formatCode>
                <c:ptCount val="365"/>
                <c:pt idx="0">
                  <c:v>32.376295432485961</c:v>
                </c:pt>
                <c:pt idx="1">
                  <c:v>35.792506502084485</c:v>
                </c:pt>
                <c:pt idx="2">
                  <c:v>35.209607794422446</c:v>
                </c:pt>
                <c:pt idx="3">
                  <c:v>30.841863278235987</c:v>
                </c:pt>
                <c:pt idx="4">
                  <c:v>28.424361807589285</c:v>
                </c:pt>
                <c:pt idx="5">
                  <c:v>30.507914817663032</c:v>
                </c:pt>
                <c:pt idx="6">
                  <c:v>35.326757943273172</c:v>
                </c:pt>
                <c:pt idx="7">
                  <c:v>36.448220056594238</c:v>
                </c:pt>
                <c:pt idx="8">
                  <c:v>34.966380795434823</c:v>
                </c:pt>
                <c:pt idx="9">
                  <c:v>35.419162691591474</c:v>
                </c:pt>
                <c:pt idx="10">
                  <c:v>38.147470159524033</c:v>
                </c:pt>
                <c:pt idx="11">
                  <c:v>37.430222073026869</c:v>
                </c:pt>
                <c:pt idx="12">
                  <c:v>39.764526902436685</c:v>
                </c:pt>
                <c:pt idx="13">
                  <c:v>43.228484796037641</c:v>
                </c:pt>
                <c:pt idx="14">
                  <c:v>42.739632761468386</c:v>
                </c:pt>
                <c:pt idx="15">
                  <c:v>42.229186102215856</c:v>
                </c:pt>
                <c:pt idx="16">
                  <c:v>43.46672791714839</c:v>
                </c:pt>
                <c:pt idx="17">
                  <c:v>44.767544892732943</c:v>
                </c:pt>
                <c:pt idx="18">
                  <c:v>41.826982651881188</c:v>
                </c:pt>
                <c:pt idx="19">
                  <c:v>41.464349132190755</c:v>
                </c:pt>
                <c:pt idx="20">
                  <c:v>44.137077149352343</c:v>
                </c:pt>
                <c:pt idx="21">
                  <c:v>45.15446933381191</c:v>
                </c:pt>
                <c:pt idx="22">
                  <c:v>45.557512675689587</c:v>
                </c:pt>
                <c:pt idx="23">
                  <c:v>45.236732872485952</c:v>
                </c:pt>
                <c:pt idx="24">
                  <c:v>47.333075975303558</c:v>
                </c:pt>
                <c:pt idx="25">
                  <c:v>46.197935598637272</c:v>
                </c:pt>
                <c:pt idx="26">
                  <c:v>44.240454059983492</c:v>
                </c:pt>
                <c:pt idx="27">
                  <c:v>43.061164286209376</c:v>
                </c:pt>
                <c:pt idx="28">
                  <c:v>39.625087100576323</c:v>
                </c:pt>
                <c:pt idx="29">
                  <c:v>34.588826245394074</c:v>
                </c:pt>
                <c:pt idx="30">
                  <c:v>33.340177327647375</c:v>
                </c:pt>
                <c:pt idx="31">
                  <c:v>32.074435860112878</c:v>
                </c:pt>
                <c:pt idx="32">
                  <c:v>31.529226019077406</c:v>
                </c:pt>
                <c:pt idx="33">
                  <c:v>34.359734702619313</c:v>
                </c:pt>
                <c:pt idx="34">
                  <c:v>36.833715479143692</c:v>
                </c:pt>
                <c:pt idx="35">
                  <c:v>35.587070377006597</c:v>
                </c:pt>
                <c:pt idx="36">
                  <c:v>36.952359126253477</c:v>
                </c:pt>
                <c:pt idx="37">
                  <c:v>38.576383800200304</c:v>
                </c:pt>
                <c:pt idx="38">
                  <c:v>38.789977948433275</c:v>
                </c:pt>
                <c:pt idx="39">
                  <c:v>37.172357621995594</c:v>
                </c:pt>
                <c:pt idx="40">
                  <c:v>38.555048623082321</c:v>
                </c:pt>
                <c:pt idx="41">
                  <c:v>43.474095240881937</c:v>
                </c:pt>
                <c:pt idx="42">
                  <c:v>42.480833650560129</c:v>
                </c:pt>
                <c:pt idx="43">
                  <c:v>41.749483609260437</c:v>
                </c:pt>
                <c:pt idx="44">
                  <c:v>40.527117178046403</c:v>
                </c:pt>
                <c:pt idx="45">
                  <c:v>37.803645574420706</c:v>
                </c:pt>
                <c:pt idx="46">
                  <c:v>34.401893634093</c:v>
                </c:pt>
                <c:pt idx="47">
                  <c:v>35.14140659100638</c:v>
                </c:pt>
                <c:pt idx="48">
                  <c:v>38.758684753399223</c:v>
                </c:pt>
                <c:pt idx="49">
                  <c:v>39.327491459839678</c:v>
                </c:pt>
                <c:pt idx="50">
                  <c:v>40.591161710413452</c:v>
                </c:pt>
                <c:pt idx="51">
                  <c:v>42.629062421407866</c:v>
                </c:pt>
                <c:pt idx="52">
                  <c:v>43.266005575993482</c:v>
                </c:pt>
                <c:pt idx="53">
                  <c:v>38.173908445580146</c:v>
                </c:pt>
                <c:pt idx="54">
                  <c:v>35.520927378968842</c:v>
                </c:pt>
                <c:pt idx="55">
                  <c:v>36.54129587396362</c:v>
                </c:pt>
                <c:pt idx="56">
                  <c:v>35.921843895446038</c:v>
                </c:pt>
                <c:pt idx="57">
                  <c:v>36.257587250406431</c:v>
                </c:pt>
                <c:pt idx="58">
                  <c:v>34.882232693180924</c:v>
                </c:pt>
                <c:pt idx="59">
                  <c:v>35.558469591855633</c:v>
                </c:pt>
                <c:pt idx="60">
                  <c:v>31.278658060079607</c:v>
                </c:pt>
                <c:pt idx="61">
                  <c:v>33.478339153753986</c:v>
                </c:pt>
                <c:pt idx="62">
                  <c:v>33.949564362741206</c:v>
                </c:pt>
                <c:pt idx="63">
                  <c:v>31.967764045510638</c:v>
                </c:pt>
                <c:pt idx="64">
                  <c:v>29.165530527664316</c:v>
                </c:pt>
                <c:pt idx="65">
                  <c:v>28.262922237819403</c:v>
                </c:pt>
                <c:pt idx="66">
                  <c:v>27.793654143840126</c:v>
                </c:pt>
                <c:pt idx="67">
                  <c:v>26.80895795266321</c:v>
                </c:pt>
                <c:pt idx="68">
                  <c:v>26.167573629763012</c:v>
                </c:pt>
                <c:pt idx="69">
                  <c:v>34.32015723417782</c:v>
                </c:pt>
                <c:pt idx="70">
                  <c:v>37.176960256302088</c:v>
                </c:pt>
                <c:pt idx="71">
                  <c:v>39.186936211753988</c:v>
                </c:pt>
                <c:pt idx="72">
                  <c:v>41.266862110290468</c:v>
                </c:pt>
                <c:pt idx="73">
                  <c:v>41.025815148477811</c:v>
                </c:pt>
                <c:pt idx="74">
                  <c:v>36.272552312087498</c:v>
                </c:pt>
                <c:pt idx="75">
                  <c:v>35.70709868520494</c:v>
                </c:pt>
                <c:pt idx="76">
                  <c:v>38.485967028117493</c:v>
                </c:pt>
                <c:pt idx="77">
                  <c:v>36.89669189540772</c:v>
                </c:pt>
                <c:pt idx="78">
                  <c:v>31.612717960092887</c:v>
                </c:pt>
                <c:pt idx="79">
                  <c:v>35.967153740022255</c:v>
                </c:pt>
                <c:pt idx="80">
                  <c:v>37.700433237279242</c:v>
                </c:pt>
                <c:pt idx="81">
                  <c:v>37.236320948216381</c:v>
                </c:pt>
                <c:pt idx="82">
                  <c:v>39.010228853414553</c:v>
                </c:pt>
                <c:pt idx="83">
                  <c:v>43.322352867004689</c:v>
                </c:pt>
                <c:pt idx="84">
                  <c:v>42.959626924181293</c:v>
                </c:pt>
                <c:pt idx="85">
                  <c:v>41.318426959879439</c:v>
                </c:pt>
                <c:pt idx="86">
                  <c:v>38.56413179335371</c:v>
                </c:pt>
                <c:pt idx="87">
                  <c:v>34.957454563354212</c:v>
                </c:pt>
                <c:pt idx="88">
                  <c:v>28.848655211597073</c:v>
                </c:pt>
                <c:pt idx="89">
                  <c:v>32.111634991295944</c:v>
                </c:pt>
                <c:pt idx="90">
                  <c:v>33.360804983100081</c:v>
                </c:pt>
                <c:pt idx="91">
                  <c:v>36.490666984500358</c:v>
                </c:pt>
                <c:pt idx="92">
                  <c:v>37.489697791741754</c:v>
                </c:pt>
                <c:pt idx="93">
                  <c:v>36.083571783551591</c:v>
                </c:pt>
                <c:pt idx="94">
                  <c:v>35.336347571489163</c:v>
                </c:pt>
                <c:pt idx="95">
                  <c:v>31.221146644872771</c:v>
                </c:pt>
                <c:pt idx="96">
                  <c:v>31.847231273364137</c:v>
                </c:pt>
                <c:pt idx="97">
                  <c:v>31.129128031884452</c:v>
                </c:pt>
                <c:pt idx="98">
                  <c:v>29.83781437086407</c:v>
                </c:pt>
                <c:pt idx="99">
                  <c:v>28.022414868460636</c:v>
                </c:pt>
                <c:pt idx="100">
                  <c:v>25.04704119906652</c:v>
                </c:pt>
                <c:pt idx="101">
                  <c:v>23.004874080727706</c:v>
                </c:pt>
                <c:pt idx="102">
                  <c:v>20.113472334622344</c:v>
                </c:pt>
                <c:pt idx="103">
                  <c:v>18.796225764527328</c:v>
                </c:pt>
                <c:pt idx="104">
                  <c:v>18.589464436624269</c:v>
                </c:pt>
                <c:pt idx="105">
                  <c:v>17.460078554281083</c:v>
                </c:pt>
                <c:pt idx="106">
                  <c:v>15.497005729827366</c:v>
                </c:pt>
                <c:pt idx="107">
                  <c:v>13.897705978883575</c:v>
                </c:pt>
                <c:pt idx="108">
                  <c:v>15.680692522183872</c:v>
                </c:pt>
                <c:pt idx="109">
                  <c:v>16.575698839281795</c:v>
                </c:pt>
                <c:pt idx="110">
                  <c:v>14.705951209634947</c:v>
                </c:pt>
                <c:pt idx="111">
                  <c:v>15.291341857786144</c:v>
                </c:pt>
                <c:pt idx="112">
                  <c:v>14.912484489012929</c:v>
                </c:pt>
                <c:pt idx="113">
                  <c:v>14.147416719041093</c:v>
                </c:pt>
                <c:pt idx="114">
                  <c:v>12.779843316125593</c:v>
                </c:pt>
                <c:pt idx="115">
                  <c:v>11.421683819626759</c:v>
                </c:pt>
                <c:pt idx="116">
                  <c:v>10.42954707499324</c:v>
                </c:pt>
                <c:pt idx="117">
                  <c:v>13.422121192975668</c:v>
                </c:pt>
                <c:pt idx="118">
                  <c:v>14.823369507315329</c:v>
                </c:pt>
                <c:pt idx="119">
                  <c:v>13.826826937650269</c:v>
                </c:pt>
                <c:pt idx="120">
                  <c:v>13.57582023834579</c:v>
                </c:pt>
                <c:pt idx="121">
                  <c:v>14.447092989723075</c:v>
                </c:pt>
                <c:pt idx="122">
                  <c:v>15.286116394850133</c:v>
                </c:pt>
                <c:pt idx="123">
                  <c:v>12.215478894734922</c:v>
                </c:pt>
                <c:pt idx="124">
                  <c:v>11.902507562817934</c:v>
                </c:pt>
                <c:pt idx="125">
                  <c:v>13.077481581888684</c:v>
                </c:pt>
                <c:pt idx="126">
                  <c:v>11.894463558509816</c:v>
                </c:pt>
                <c:pt idx="127">
                  <c:v>10.627637447193049</c:v>
                </c:pt>
                <c:pt idx="128">
                  <c:v>11.270549768864042</c:v>
                </c:pt>
                <c:pt idx="129">
                  <c:v>11.317436448762766</c:v>
                </c:pt>
                <c:pt idx="130">
                  <c:v>10.920243828521263</c:v>
                </c:pt>
                <c:pt idx="131">
                  <c:v>11.84651988047897</c:v>
                </c:pt>
                <c:pt idx="132">
                  <c:v>14.529756235108058</c:v>
                </c:pt>
                <c:pt idx="133">
                  <c:v>13.424991924207488</c:v>
                </c:pt>
                <c:pt idx="134">
                  <c:v>12.131548394807739</c:v>
                </c:pt>
                <c:pt idx="135">
                  <c:v>11.361394807106883</c:v>
                </c:pt>
                <c:pt idx="136">
                  <c:v>10.781411928785438</c:v>
                </c:pt>
                <c:pt idx="137">
                  <c:v>9.6166525686911211</c:v>
                </c:pt>
                <c:pt idx="138">
                  <c:v>9.3875639686718522</c:v>
                </c:pt>
                <c:pt idx="139">
                  <c:v>11.812810659461487</c:v>
                </c:pt>
                <c:pt idx="140">
                  <c:v>12.000011584499992</c:v>
                </c:pt>
                <c:pt idx="141">
                  <c:v>13.191102289322005</c:v>
                </c:pt>
                <c:pt idx="142">
                  <c:v>14.310451695861637</c:v>
                </c:pt>
                <c:pt idx="143">
                  <c:v>14.698271961590322</c:v>
                </c:pt>
                <c:pt idx="144">
                  <c:v>13.800481215488524</c:v>
                </c:pt>
                <c:pt idx="145">
                  <c:v>15.615287894376772</c:v>
                </c:pt>
                <c:pt idx="146">
                  <c:v>18.750183875948821</c:v>
                </c:pt>
                <c:pt idx="147">
                  <c:v>16.36606586327466</c:v>
                </c:pt>
                <c:pt idx="148">
                  <c:v>14.502160331150305</c:v>
                </c:pt>
                <c:pt idx="149">
                  <c:v>16.585757747376693</c:v>
                </c:pt>
                <c:pt idx="150">
                  <c:v>15.247435206733263</c:v>
                </c:pt>
                <c:pt idx="151">
                  <c:v>14.068377173461583</c:v>
                </c:pt>
                <c:pt idx="152">
                  <c:v>14.284241674771865</c:v>
                </c:pt>
                <c:pt idx="153">
                  <c:v>17.66743373647363</c:v>
                </c:pt>
                <c:pt idx="154">
                  <c:v>15.870449743344443</c:v>
                </c:pt>
                <c:pt idx="155">
                  <c:v>14.467313304269437</c:v>
                </c:pt>
                <c:pt idx="156">
                  <c:v>13.276741789377349</c:v>
                </c:pt>
                <c:pt idx="157">
                  <c:v>11.323699215841078</c:v>
                </c:pt>
                <c:pt idx="158">
                  <c:v>9.1972719331247426</c:v>
                </c:pt>
                <c:pt idx="159">
                  <c:v>9.082296078931769</c:v>
                </c:pt>
                <c:pt idx="160">
                  <c:v>11.077870615533209</c:v>
                </c:pt>
                <c:pt idx="161">
                  <c:v>11.485041881629501</c:v>
                </c:pt>
                <c:pt idx="162">
                  <c:v>11.284161953165373</c:v>
                </c:pt>
                <c:pt idx="163">
                  <c:v>11.009914575465428</c:v>
                </c:pt>
                <c:pt idx="164">
                  <c:v>10.914252480759151</c:v>
                </c:pt>
                <c:pt idx="165">
                  <c:v>8.3492748152354501</c:v>
                </c:pt>
                <c:pt idx="166">
                  <c:v>8.6967634867514789</c:v>
                </c:pt>
                <c:pt idx="167">
                  <c:v>9.9735798696523172</c:v>
                </c:pt>
                <c:pt idx="168">
                  <c:v>10.103961992824432</c:v>
                </c:pt>
                <c:pt idx="169">
                  <c:v>10.037119450293975</c:v>
                </c:pt>
                <c:pt idx="170">
                  <c:v>9.0887843843037945</c:v>
                </c:pt>
                <c:pt idx="171">
                  <c:v>9.3746597053455751</c:v>
                </c:pt>
                <c:pt idx="172">
                  <c:v>7.7458241669498982</c:v>
                </c:pt>
                <c:pt idx="173">
                  <c:v>8.1297757922353568</c:v>
                </c:pt>
                <c:pt idx="174">
                  <c:v>10.301124084948322</c:v>
                </c:pt>
                <c:pt idx="175">
                  <c:v>11.159673566529838</c:v>
                </c:pt>
                <c:pt idx="176">
                  <c:v>11.523325667442599</c:v>
                </c:pt>
                <c:pt idx="177">
                  <c:v>11.956529342802954</c:v>
                </c:pt>
                <c:pt idx="178">
                  <c:v>10.727958066388608</c:v>
                </c:pt>
                <c:pt idx="179">
                  <c:v>8.7011637294438344</c:v>
                </c:pt>
                <c:pt idx="180">
                  <c:v>9.166807676721163</c:v>
                </c:pt>
                <c:pt idx="181">
                  <c:v>10.197688824880153</c:v>
                </c:pt>
                <c:pt idx="182">
                  <c:v>10.35518262767286</c:v>
                </c:pt>
                <c:pt idx="183">
                  <c:v>10.446758288928217</c:v>
                </c:pt>
                <c:pt idx="184">
                  <c:v>9.6374044485080379</c:v>
                </c:pt>
                <c:pt idx="185">
                  <c:v>7.8120173009830189</c:v>
                </c:pt>
                <c:pt idx="186">
                  <c:v>7.4339891096651831</c:v>
                </c:pt>
                <c:pt idx="187">
                  <c:v>8.0506001555965589</c:v>
                </c:pt>
                <c:pt idx="188">
                  <c:v>9.4232119863739445</c:v>
                </c:pt>
                <c:pt idx="189">
                  <c:v>9.7452175407334831</c:v>
                </c:pt>
                <c:pt idx="190">
                  <c:v>10.311378027591699</c:v>
                </c:pt>
                <c:pt idx="191">
                  <c:v>10.735025507987054</c:v>
                </c:pt>
                <c:pt idx="192">
                  <c:v>10.319713779857</c:v>
                </c:pt>
                <c:pt idx="193">
                  <c:v>7.8976934672655528</c:v>
                </c:pt>
                <c:pt idx="194">
                  <c:v>8.0366633004582884</c:v>
                </c:pt>
                <c:pt idx="195">
                  <c:v>10.124178094193812</c:v>
                </c:pt>
                <c:pt idx="196">
                  <c:v>10.333047875951873</c:v>
                </c:pt>
                <c:pt idx="197">
                  <c:v>9.5299186981362247</c:v>
                </c:pt>
                <c:pt idx="198">
                  <c:v>9.9143342680701192</c:v>
                </c:pt>
                <c:pt idx="199">
                  <c:v>9.5670326144316231</c:v>
                </c:pt>
                <c:pt idx="200">
                  <c:v>7.3932422284174146</c:v>
                </c:pt>
                <c:pt idx="201">
                  <c:v>7.6510962622076732</c:v>
                </c:pt>
                <c:pt idx="202">
                  <c:v>8.9743593246862208</c:v>
                </c:pt>
                <c:pt idx="203">
                  <c:v>9.6955652649745243</c:v>
                </c:pt>
                <c:pt idx="204">
                  <c:v>9.6034357299622037</c:v>
                </c:pt>
                <c:pt idx="205">
                  <c:v>9.8178210718424541</c:v>
                </c:pt>
                <c:pt idx="206">
                  <c:v>9.4571478942961189</c:v>
                </c:pt>
                <c:pt idx="207">
                  <c:v>7.6470809488644225</c:v>
                </c:pt>
                <c:pt idx="208">
                  <c:v>7.0816624292609269</c:v>
                </c:pt>
                <c:pt idx="209">
                  <c:v>9.4793112382084015</c:v>
                </c:pt>
                <c:pt idx="210">
                  <c:v>9.7753229683819356</c:v>
                </c:pt>
                <c:pt idx="211">
                  <c:v>8.5590867689287684</c:v>
                </c:pt>
                <c:pt idx="212">
                  <c:v>8.2807029217647496</c:v>
                </c:pt>
                <c:pt idx="213">
                  <c:v>8.4084686876064421</c:v>
                </c:pt>
                <c:pt idx="214">
                  <c:v>6.5623641371807562</c:v>
                </c:pt>
                <c:pt idx="215">
                  <c:v>6.2877609571113462</c:v>
                </c:pt>
                <c:pt idx="216">
                  <c:v>9.5441483121432835</c:v>
                </c:pt>
                <c:pt idx="217">
                  <c:v>9.2751240275451838</c:v>
                </c:pt>
                <c:pt idx="218">
                  <c:v>8.467033897663292</c:v>
                </c:pt>
                <c:pt idx="219">
                  <c:v>8.5828489523279838</c:v>
                </c:pt>
                <c:pt idx="220">
                  <c:v>8.5615359487364504</c:v>
                </c:pt>
                <c:pt idx="221">
                  <c:v>7.8591707951331689</c:v>
                </c:pt>
                <c:pt idx="222">
                  <c:v>7.7858396919393806</c:v>
                </c:pt>
                <c:pt idx="223">
                  <c:v>10.257862448189519</c:v>
                </c:pt>
                <c:pt idx="224">
                  <c:v>10.835711831250009</c:v>
                </c:pt>
                <c:pt idx="225">
                  <c:v>10.130151626754522</c:v>
                </c:pt>
                <c:pt idx="226">
                  <c:v>9.876577415096337</c:v>
                </c:pt>
                <c:pt idx="227">
                  <c:v>9.3885460669349818</c:v>
                </c:pt>
                <c:pt idx="228">
                  <c:v>7.7080056810002953</c:v>
                </c:pt>
                <c:pt idx="229">
                  <c:v>7.8964010065914723</c:v>
                </c:pt>
                <c:pt idx="230">
                  <c:v>9.5761881946423859</c:v>
                </c:pt>
                <c:pt idx="231">
                  <c:v>9.9530221333140965</c:v>
                </c:pt>
                <c:pt idx="232">
                  <c:v>10.157482423771004</c:v>
                </c:pt>
                <c:pt idx="233">
                  <c:v>10.38733173861492</c:v>
                </c:pt>
                <c:pt idx="234">
                  <c:v>10.739253650810847</c:v>
                </c:pt>
                <c:pt idx="235">
                  <c:v>8.2797564131916648</c:v>
                </c:pt>
                <c:pt idx="236">
                  <c:v>8.8038562591344931</c:v>
                </c:pt>
                <c:pt idx="237">
                  <c:v>10.716568032593223</c:v>
                </c:pt>
                <c:pt idx="238">
                  <c:v>11.891044515703925</c:v>
                </c:pt>
                <c:pt idx="239">
                  <c:v>11.407070458020502</c:v>
                </c:pt>
                <c:pt idx="240">
                  <c:v>10.979219211020785</c:v>
                </c:pt>
                <c:pt idx="241">
                  <c:v>10.105809845174944</c:v>
                </c:pt>
                <c:pt idx="242">
                  <c:v>8.3579629969201505</c:v>
                </c:pt>
                <c:pt idx="243">
                  <c:v>9.321230379561591</c:v>
                </c:pt>
                <c:pt idx="244">
                  <c:v>11.074084936543541</c:v>
                </c:pt>
                <c:pt idx="245">
                  <c:v>11.277445388442352</c:v>
                </c:pt>
                <c:pt idx="246">
                  <c:v>10.901427832902877</c:v>
                </c:pt>
                <c:pt idx="247">
                  <c:v>10.488118217900798</c:v>
                </c:pt>
                <c:pt idx="248">
                  <c:v>9.8220781830163553</c:v>
                </c:pt>
                <c:pt idx="249">
                  <c:v>8.3020871754706249</c:v>
                </c:pt>
                <c:pt idx="250">
                  <c:v>8.6994096216541124</c:v>
                </c:pt>
                <c:pt idx="251">
                  <c:v>10.994553613545166</c:v>
                </c:pt>
                <c:pt idx="252">
                  <c:v>11.449404446210222</c:v>
                </c:pt>
                <c:pt idx="253">
                  <c:v>11.803792730950788</c:v>
                </c:pt>
                <c:pt idx="254">
                  <c:v>12.027683907931356</c:v>
                </c:pt>
                <c:pt idx="255">
                  <c:v>11.8698425792668</c:v>
                </c:pt>
                <c:pt idx="256">
                  <c:v>10.219853742962538</c:v>
                </c:pt>
                <c:pt idx="257">
                  <c:v>10.465337784338264</c:v>
                </c:pt>
                <c:pt idx="258">
                  <c:v>12.822403008892556</c:v>
                </c:pt>
                <c:pt idx="259">
                  <c:v>14.863979637976268</c:v>
                </c:pt>
                <c:pt idx="260">
                  <c:v>16.668941151943304</c:v>
                </c:pt>
                <c:pt idx="261">
                  <c:v>16.574970034187078</c:v>
                </c:pt>
                <c:pt idx="262">
                  <c:v>16.52681782588613</c:v>
                </c:pt>
                <c:pt idx="263">
                  <c:v>14.005210377468993</c:v>
                </c:pt>
                <c:pt idx="264">
                  <c:v>13.755440758882731</c:v>
                </c:pt>
                <c:pt idx="265">
                  <c:v>15.565888016731199</c:v>
                </c:pt>
                <c:pt idx="266">
                  <c:v>15.919456304363468</c:v>
                </c:pt>
                <c:pt idx="267">
                  <c:v>15.572670719760639</c:v>
                </c:pt>
                <c:pt idx="268">
                  <c:v>16.1665411252417</c:v>
                </c:pt>
                <c:pt idx="269">
                  <c:v>17.459087153698597</c:v>
                </c:pt>
                <c:pt idx="270">
                  <c:v>15.678802858276871</c:v>
                </c:pt>
                <c:pt idx="271">
                  <c:v>16.502086327427214</c:v>
                </c:pt>
                <c:pt idx="272">
                  <c:v>20.599205620848302</c:v>
                </c:pt>
                <c:pt idx="273">
                  <c:v>22.131682731338511</c:v>
                </c:pt>
                <c:pt idx="274">
                  <c:v>23.105614199226295</c:v>
                </c:pt>
                <c:pt idx="275">
                  <c:v>24.154941747402397</c:v>
                </c:pt>
                <c:pt idx="276">
                  <c:v>23.371702430666616</c:v>
                </c:pt>
                <c:pt idx="277">
                  <c:v>19.837643504358052</c:v>
                </c:pt>
                <c:pt idx="278">
                  <c:v>19.323757507623057</c:v>
                </c:pt>
                <c:pt idx="279">
                  <c:v>21.352761081377039</c:v>
                </c:pt>
                <c:pt idx="280">
                  <c:v>20.169620199705427</c:v>
                </c:pt>
                <c:pt idx="281">
                  <c:v>21.117169141748022</c:v>
                </c:pt>
                <c:pt idx="282">
                  <c:v>20.039197558593536</c:v>
                </c:pt>
                <c:pt idx="283">
                  <c:v>19.908510784836235</c:v>
                </c:pt>
                <c:pt idx="284">
                  <c:v>17.475433454597617</c:v>
                </c:pt>
                <c:pt idx="285">
                  <c:v>18.207280387053501</c:v>
                </c:pt>
                <c:pt idx="286">
                  <c:v>22.58939580633464</c:v>
                </c:pt>
                <c:pt idx="287">
                  <c:v>22.766629683193173</c:v>
                </c:pt>
                <c:pt idx="288">
                  <c:v>24.549614388083619</c:v>
                </c:pt>
                <c:pt idx="289">
                  <c:v>24.644364748217281</c:v>
                </c:pt>
                <c:pt idx="290">
                  <c:v>24.167698880970377</c:v>
                </c:pt>
                <c:pt idx="291">
                  <c:v>19.773284245010107</c:v>
                </c:pt>
                <c:pt idx="292">
                  <c:v>18.880846779550886</c:v>
                </c:pt>
                <c:pt idx="293">
                  <c:v>20.204560691755084</c:v>
                </c:pt>
                <c:pt idx="294">
                  <c:v>19.771108688962745</c:v>
                </c:pt>
                <c:pt idx="295">
                  <c:v>17.971207043478696</c:v>
                </c:pt>
                <c:pt idx="296">
                  <c:v>18.007052012844792</c:v>
                </c:pt>
                <c:pt idx="297">
                  <c:v>18.081440628150766</c:v>
                </c:pt>
                <c:pt idx="298">
                  <c:v>15.941733020418148</c:v>
                </c:pt>
                <c:pt idx="299">
                  <c:v>14.95854108613516</c:v>
                </c:pt>
                <c:pt idx="300">
                  <c:v>16.734160541171121</c:v>
                </c:pt>
                <c:pt idx="301">
                  <c:v>21.102811250102206</c:v>
                </c:pt>
                <c:pt idx="302">
                  <c:v>24.312251307227111</c:v>
                </c:pt>
                <c:pt idx="303">
                  <c:v>25.98201262930754</c:v>
                </c:pt>
                <c:pt idx="304">
                  <c:v>24.273471053750328</c:v>
                </c:pt>
                <c:pt idx="305">
                  <c:v>20.949696464679576</c:v>
                </c:pt>
                <c:pt idx="306">
                  <c:v>22.276794713882481</c:v>
                </c:pt>
                <c:pt idx="307">
                  <c:v>25.969064734400284</c:v>
                </c:pt>
                <c:pt idx="308">
                  <c:v>28.002741820634952</c:v>
                </c:pt>
                <c:pt idx="309">
                  <c:v>28.486705270434285</c:v>
                </c:pt>
                <c:pt idx="310">
                  <c:v>23.774350302703443</c:v>
                </c:pt>
                <c:pt idx="311">
                  <c:v>21.43558085361461</c:v>
                </c:pt>
                <c:pt idx="312">
                  <c:v>24.495269355254628</c:v>
                </c:pt>
                <c:pt idx="313">
                  <c:v>25.533161294709636</c:v>
                </c:pt>
                <c:pt idx="314">
                  <c:v>31.455341888455145</c:v>
                </c:pt>
                <c:pt idx="315">
                  <c:v>29.33657218299459</c:v>
                </c:pt>
                <c:pt idx="316">
                  <c:v>30.812270399178317</c:v>
                </c:pt>
                <c:pt idx="317">
                  <c:v>31.66375078758281</c:v>
                </c:pt>
                <c:pt idx="318">
                  <c:v>29.761049037199182</c:v>
                </c:pt>
                <c:pt idx="319">
                  <c:v>26.006366720181497</c:v>
                </c:pt>
                <c:pt idx="320">
                  <c:v>27.93114699862987</c:v>
                </c:pt>
                <c:pt idx="321">
                  <c:v>31.255098884897112</c:v>
                </c:pt>
                <c:pt idx="322">
                  <c:v>32.024714522369457</c:v>
                </c:pt>
                <c:pt idx="323">
                  <c:v>31.324162159441805</c:v>
                </c:pt>
                <c:pt idx="324">
                  <c:v>30.145562617376331</c:v>
                </c:pt>
                <c:pt idx="325">
                  <c:v>27.945522686807969</c:v>
                </c:pt>
                <c:pt idx="326">
                  <c:v>25.393202762891963</c:v>
                </c:pt>
                <c:pt idx="327">
                  <c:v>28.169604358743427</c:v>
                </c:pt>
                <c:pt idx="328">
                  <c:v>36.009104353292592</c:v>
                </c:pt>
                <c:pt idx="329">
                  <c:v>38.691515395585888</c:v>
                </c:pt>
                <c:pt idx="330">
                  <c:v>41.179391012772079</c:v>
                </c:pt>
                <c:pt idx="331">
                  <c:v>41.513043686128228</c:v>
                </c:pt>
                <c:pt idx="332">
                  <c:v>38.033537960070738</c:v>
                </c:pt>
                <c:pt idx="333">
                  <c:v>34.170018809496483</c:v>
                </c:pt>
                <c:pt idx="334">
                  <c:v>34.20559187005685</c:v>
                </c:pt>
                <c:pt idx="335">
                  <c:v>37.361139429401106</c:v>
                </c:pt>
                <c:pt idx="336">
                  <c:v>40.216985746815709</c:v>
                </c:pt>
                <c:pt idx="337">
                  <c:v>39.541882167333981</c:v>
                </c:pt>
                <c:pt idx="338">
                  <c:v>38.109499452147524</c:v>
                </c:pt>
                <c:pt idx="339">
                  <c:v>38.879780231474022</c:v>
                </c:pt>
                <c:pt idx="340">
                  <c:v>35.205881342298916</c:v>
                </c:pt>
                <c:pt idx="341">
                  <c:v>34.264569664816186</c:v>
                </c:pt>
                <c:pt idx="342">
                  <c:v>33.74977615620255</c:v>
                </c:pt>
                <c:pt idx="343">
                  <c:v>32.206432475895127</c:v>
                </c:pt>
                <c:pt idx="344">
                  <c:v>32.744945439668207</c:v>
                </c:pt>
                <c:pt idx="345">
                  <c:v>34.567586929638274</c:v>
                </c:pt>
                <c:pt idx="346">
                  <c:v>35.171227009806529</c:v>
                </c:pt>
                <c:pt idx="347">
                  <c:v>32.715245984052622</c:v>
                </c:pt>
                <c:pt idx="348">
                  <c:v>31.865174805519388</c:v>
                </c:pt>
                <c:pt idx="349">
                  <c:v>35.512134546622221</c:v>
                </c:pt>
                <c:pt idx="350">
                  <c:v>37.507992498168065</c:v>
                </c:pt>
                <c:pt idx="351">
                  <c:v>39.223641829760972</c:v>
                </c:pt>
                <c:pt idx="352">
                  <c:v>39.112334064433718</c:v>
                </c:pt>
                <c:pt idx="353">
                  <c:v>36.506923774191243</c:v>
                </c:pt>
                <c:pt idx="354">
                  <c:v>32.888830128166788</c:v>
                </c:pt>
                <c:pt idx="355">
                  <c:v>30.301224287139814</c:v>
                </c:pt>
                <c:pt idx="356">
                  <c:v>28.479694975553599</c:v>
                </c:pt>
                <c:pt idx="357">
                  <c:v>26.733528050228912</c:v>
                </c:pt>
                <c:pt idx="358">
                  <c:v>25.253978799122979</c:v>
                </c:pt>
                <c:pt idx="359">
                  <c:v>24.875583174719527</c:v>
                </c:pt>
                <c:pt idx="360">
                  <c:v>26.229111583018522</c:v>
                </c:pt>
                <c:pt idx="361">
                  <c:v>26.209305886760308</c:v>
                </c:pt>
                <c:pt idx="362">
                  <c:v>26.599153021295759</c:v>
                </c:pt>
                <c:pt idx="363">
                  <c:v>29.599289498329391</c:v>
                </c:pt>
                <c:pt idx="364">
                  <c:v>30.261008077419262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'13'!$U$1</c:f>
              <c:strCache>
                <c:ptCount val="1"/>
                <c:pt idx="0">
                  <c:v>2014</c:v>
                </c:pt>
              </c:strCache>
            </c:strRef>
          </c:tx>
          <c:spPr>
            <a:ln w="3175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'13'!$S$2:$S$366</c:f>
              <c:numCache>
                <c:formatCode>d/m;@</c:formatCode>
                <c:ptCount val="365"/>
                <c:pt idx="0">
                  <c:v>41640</c:v>
                </c:pt>
                <c:pt idx="1">
                  <c:v>41641</c:v>
                </c:pt>
                <c:pt idx="2">
                  <c:v>41642</c:v>
                </c:pt>
                <c:pt idx="3">
                  <c:v>41643</c:v>
                </c:pt>
                <c:pt idx="4">
                  <c:v>41644</c:v>
                </c:pt>
                <c:pt idx="5">
                  <c:v>41645</c:v>
                </c:pt>
                <c:pt idx="6">
                  <c:v>41646</c:v>
                </c:pt>
                <c:pt idx="7">
                  <c:v>41647</c:v>
                </c:pt>
                <c:pt idx="8">
                  <c:v>41648</c:v>
                </c:pt>
                <c:pt idx="9">
                  <c:v>41649</c:v>
                </c:pt>
                <c:pt idx="10">
                  <c:v>41650</c:v>
                </c:pt>
                <c:pt idx="11">
                  <c:v>41651</c:v>
                </c:pt>
                <c:pt idx="12">
                  <c:v>41652</c:v>
                </c:pt>
                <c:pt idx="13">
                  <c:v>41653</c:v>
                </c:pt>
                <c:pt idx="14">
                  <c:v>41654</c:v>
                </c:pt>
                <c:pt idx="15">
                  <c:v>41655</c:v>
                </c:pt>
                <c:pt idx="16">
                  <c:v>41656</c:v>
                </c:pt>
                <c:pt idx="17">
                  <c:v>41657</c:v>
                </c:pt>
                <c:pt idx="18">
                  <c:v>41658</c:v>
                </c:pt>
                <c:pt idx="19">
                  <c:v>41659</c:v>
                </c:pt>
                <c:pt idx="20">
                  <c:v>41660</c:v>
                </c:pt>
                <c:pt idx="21">
                  <c:v>41661</c:v>
                </c:pt>
                <c:pt idx="22">
                  <c:v>41662</c:v>
                </c:pt>
                <c:pt idx="23">
                  <c:v>41663</c:v>
                </c:pt>
                <c:pt idx="24">
                  <c:v>41664</c:v>
                </c:pt>
                <c:pt idx="25">
                  <c:v>41665</c:v>
                </c:pt>
                <c:pt idx="26">
                  <c:v>41666</c:v>
                </c:pt>
                <c:pt idx="27">
                  <c:v>41667</c:v>
                </c:pt>
                <c:pt idx="28">
                  <c:v>41668</c:v>
                </c:pt>
                <c:pt idx="29">
                  <c:v>41669</c:v>
                </c:pt>
                <c:pt idx="30">
                  <c:v>41670</c:v>
                </c:pt>
                <c:pt idx="31">
                  <c:v>41671</c:v>
                </c:pt>
                <c:pt idx="32">
                  <c:v>41672</c:v>
                </c:pt>
                <c:pt idx="33">
                  <c:v>41673</c:v>
                </c:pt>
                <c:pt idx="34">
                  <c:v>41674</c:v>
                </c:pt>
                <c:pt idx="35">
                  <c:v>41675</c:v>
                </c:pt>
                <c:pt idx="36">
                  <c:v>41676</c:v>
                </c:pt>
                <c:pt idx="37">
                  <c:v>41677</c:v>
                </c:pt>
                <c:pt idx="38">
                  <c:v>41678</c:v>
                </c:pt>
                <c:pt idx="39">
                  <c:v>41679</c:v>
                </c:pt>
                <c:pt idx="40">
                  <c:v>41680</c:v>
                </c:pt>
                <c:pt idx="41">
                  <c:v>41681</c:v>
                </c:pt>
                <c:pt idx="42">
                  <c:v>41682</c:v>
                </c:pt>
                <c:pt idx="43">
                  <c:v>41683</c:v>
                </c:pt>
                <c:pt idx="44">
                  <c:v>41684</c:v>
                </c:pt>
                <c:pt idx="45">
                  <c:v>41685</c:v>
                </c:pt>
                <c:pt idx="46">
                  <c:v>41686</c:v>
                </c:pt>
                <c:pt idx="47">
                  <c:v>41687</c:v>
                </c:pt>
                <c:pt idx="48">
                  <c:v>41688</c:v>
                </c:pt>
                <c:pt idx="49">
                  <c:v>41689</c:v>
                </c:pt>
                <c:pt idx="50">
                  <c:v>41690</c:v>
                </c:pt>
                <c:pt idx="51">
                  <c:v>41691</c:v>
                </c:pt>
                <c:pt idx="52">
                  <c:v>41692</c:v>
                </c:pt>
                <c:pt idx="53">
                  <c:v>41693</c:v>
                </c:pt>
                <c:pt idx="54">
                  <c:v>41694</c:v>
                </c:pt>
                <c:pt idx="55">
                  <c:v>41695</c:v>
                </c:pt>
                <c:pt idx="56">
                  <c:v>41696</c:v>
                </c:pt>
                <c:pt idx="57">
                  <c:v>41697</c:v>
                </c:pt>
                <c:pt idx="58">
                  <c:v>41698</c:v>
                </c:pt>
                <c:pt idx="59">
                  <c:v>41699</c:v>
                </c:pt>
                <c:pt idx="60">
                  <c:v>41700</c:v>
                </c:pt>
                <c:pt idx="61">
                  <c:v>41701</c:v>
                </c:pt>
                <c:pt idx="62">
                  <c:v>41702</c:v>
                </c:pt>
                <c:pt idx="63">
                  <c:v>41703</c:v>
                </c:pt>
                <c:pt idx="64">
                  <c:v>41704</c:v>
                </c:pt>
                <c:pt idx="65">
                  <c:v>41705</c:v>
                </c:pt>
                <c:pt idx="66">
                  <c:v>41706</c:v>
                </c:pt>
                <c:pt idx="67">
                  <c:v>41707</c:v>
                </c:pt>
                <c:pt idx="68">
                  <c:v>41708</c:v>
                </c:pt>
                <c:pt idx="69">
                  <c:v>41709</c:v>
                </c:pt>
                <c:pt idx="70">
                  <c:v>41710</c:v>
                </c:pt>
                <c:pt idx="71">
                  <c:v>41711</c:v>
                </c:pt>
                <c:pt idx="72">
                  <c:v>41712</c:v>
                </c:pt>
                <c:pt idx="73">
                  <c:v>41713</c:v>
                </c:pt>
                <c:pt idx="74">
                  <c:v>41714</c:v>
                </c:pt>
                <c:pt idx="75">
                  <c:v>41715</c:v>
                </c:pt>
                <c:pt idx="76">
                  <c:v>41716</c:v>
                </c:pt>
                <c:pt idx="77">
                  <c:v>41717</c:v>
                </c:pt>
                <c:pt idx="78">
                  <c:v>41718</c:v>
                </c:pt>
                <c:pt idx="79">
                  <c:v>41719</c:v>
                </c:pt>
                <c:pt idx="80">
                  <c:v>41720</c:v>
                </c:pt>
                <c:pt idx="81">
                  <c:v>41721</c:v>
                </c:pt>
                <c:pt idx="82">
                  <c:v>41722</c:v>
                </c:pt>
                <c:pt idx="83">
                  <c:v>41723</c:v>
                </c:pt>
                <c:pt idx="84">
                  <c:v>41724</c:v>
                </c:pt>
                <c:pt idx="85">
                  <c:v>41725</c:v>
                </c:pt>
                <c:pt idx="86">
                  <c:v>41726</c:v>
                </c:pt>
                <c:pt idx="87">
                  <c:v>41727</c:v>
                </c:pt>
                <c:pt idx="88">
                  <c:v>41728</c:v>
                </c:pt>
                <c:pt idx="89">
                  <c:v>41729</c:v>
                </c:pt>
                <c:pt idx="90">
                  <c:v>41730</c:v>
                </c:pt>
                <c:pt idx="91">
                  <c:v>41731</c:v>
                </c:pt>
                <c:pt idx="92">
                  <c:v>41732</c:v>
                </c:pt>
                <c:pt idx="93">
                  <c:v>41733</c:v>
                </c:pt>
                <c:pt idx="94">
                  <c:v>41734</c:v>
                </c:pt>
                <c:pt idx="95">
                  <c:v>41735</c:v>
                </c:pt>
                <c:pt idx="96">
                  <c:v>41736</c:v>
                </c:pt>
                <c:pt idx="97">
                  <c:v>41737</c:v>
                </c:pt>
                <c:pt idx="98">
                  <c:v>41738</c:v>
                </c:pt>
                <c:pt idx="99">
                  <c:v>41739</c:v>
                </c:pt>
                <c:pt idx="100">
                  <c:v>41740</c:v>
                </c:pt>
                <c:pt idx="101">
                  <c:v>41741</c:v>
                </c:pt>
                <c:pt idx="102">
                  <c:v>41742</c:v>
                </c:pt>
                <c:pt idx="103">
                  <c:v>41743</c:v>
                </c:pt>
                <c:pt idx="104">
                  <c:v>41744</c:v>
                </c:pt>
                <c:pt idx="105">
                  <c:v>41745</c:v>
                </c:pt>
                <c:pt idx="106">
                  <c:v>41746</c:v>
                </c:pt>
                <c:pt idx="107">
                  <c:v>41747</c:v>
                </c:pt>
                <c:pt idx="108">
                  <c:v>41748</c:v>
                </c:pt>
                <c:pt idx="109">
                  <c:v>41749</c:v>
                </c:pt>
                <c:pt idx="110">
                  <c:v>41750</c:v>
                </c:pt>
                <c:pt idx="111">
                  <c:v>41751</c:v>
                </c:pt>
                <c:pt idx="112">
                  <c:v>41752</c:v>
                </c:pt>
                <c:pt idx="113">
                  <c:v>41753</c:v>
                </c:pt>
                <c:pt idx="114">
                  <c:v>41754</c:v>
                </c:pt>
                <c:pt idx="115">
                  <c:v>41755</c:v>
                </c:pt>
                <c:pt idx="116">
                  <c:v>41756</c:v>
                </c:pt>
                <c:pt idx="117">
                  <c:v>41757</c:v>
                </c:pt>
                <c:pt idx="118">
                  <c:v>41758</c:v>
                </c:pt>
                <c:pt idx="119">
                  <c:v>41759</c:v>
                </c:pt>
                <c:pt idx="120">
                  <c:v>41760</c:v>
                </c:pt>
                <c:pt idx="121">
                  <c:v>41761</c:v>
                </c:pt>
                <c:pt idx="122">
                  <c:v>41762</c:v>
                </c:pt>
                <c:pt idx="123">
                  <c:v>41763</c:v>
                </c:pt>
                <c:pt idx="124">
                  <c:v>41764</c:v>
                </c:pt>
                <c:pt idx="125">
                  <c:v>41765</c:v>
                </c:pt>
                <c:pt idx="126">
                  <c:v>41766</c:v>
                </c:pt>
                <c:pt idx="127">
                  <c:v>41767</c:v>
                </c:pt>
                <c:pt idx="128">
                  <c:v>41768</c:v>
                </c:pt>
                <c:pt idx="129">
                  <c:v>41769</c:v>
                </c:pt>
                <c:pt idx="130">
                  <c:v>41770</c:v>
                </c:pt>
                <c:pt idx="131">
                  <c:v>41771</c:v>
                </c:pt>
                <c:pt idx="132">
                  <c:v>41772</c:v>
                </c:pt>
                <c:pt idx="133">
                  <c:v>41773</c:v>
                </c:pt>
                <c:pt idx="134">
                  <c:v>41774</c:v>
                </c:pt>
                <c:pt idx="135">
                  <c:v>41775</c:v>
                </c:pt>
                <c:pt idx="136">
                  <c:v>41776</c:v>
                </c:pt>
                <c:pt idx="137">
                  <c:v>41777</c:v>
                </c:pt>
                <c:pt idx="138">
                  <c:v>41778</c:v>
                </c:pt>
                <c:pt idx="139">
                  <c:v>41779</c:v>
                </c:pt>
                <c:pt idx="140">
                  <c:v>41780</c:v>
                </c:pt>
                <c:pt idx="141">
                  <c:v>41781</c:v>
                </c:pt>
                <c:pt idx="142">
                  <c:v>41782</c:v>
                </c:pt>
                <c:pt idx="143">
                  <c:v>41783</c:v>
                </c:pt>
                <c:pt idx="144">
                  <c:v>41784</c:v>
                </c:pt>
                <c:pt idx="145">
                  <c:v>41785</c:v>
                </c:pt>
                <c:pt idx="146">
                  <c:v>41786</c:v>
                </c:pt>
                <c:pt idx="147">
                  <c:v>41787</c:v>
                </c:pt>
                <c:pt idx="148">
                  <c:v>41788</c:v>
                </c:pt>
                <c:pt idx="149">
                  <c:v>41789</c:v>
                </c:pt>
                <c:pt idx="150">
                  <c:v>41790</c:v>
                </c:pt>
                <c:pt idx="151">
                  <c:v>41791</c:v>
                </c:pt>
                <c:pt idx="152">
                  <c:v>41792</c:v>
                </c:pt>
                <c:pt idx="153">
                  <c:v>41793</c:v>
                </c:pt>
                <c:pt idx="154">
                  <c:v>41794</c:v>
                </c:pt>
                <c:pt idx="155">
                  <c:v>41795</c:v>
                </c:pt>
                <c:pt idx="156">
                  <c:v>41796</c:v>
                </c:pt>
                <c:pt idx="157">
                  <c:v>41797</c:v>
                </c:pt>
                <c:pt idx="158">
                  <c:v>41798</c:v>
                </c:pt>
                <c:pt idx="159">
                  <c:v>41799</c:v>
                </c:pt>
                <c:pt idx="160">
                  <c:v>41800</c:v>
                </c:pt>
                <c:pt idx="161">
                  <c:v>41801</c:v>
                </c:pt>
                <c:pt idx="162">
                  <c:v>41802</c:v>
                </c:pt>
                <c:pt idx="163">
                  <c:v>41803</c:v>
                </c:pt>
                <c:pt idx="164">
                  <c:v>41804</c:v>
                </c:pt>
                <c:pt idx="165">
                  <c:v>41805</c:v>
                </c:pt>
                <c:pt idx="166">
                  <c:v>41806</c:v>
                </c:pt>
                <c:pt idx="167">
                  <c:v>41807</c:v>
                </c:pt>
                <c:pt idx="168">
                  <c:v>41808</c:v>
                </c:pt>
                <c:pt idx="169">
                  <c:v>41809</c:v>
                </c:pt>
                <c:pt idx="170">
                  <c:v>41810</c:v>
                </c:pt>
                <c:pt idx="171">
                  <c:v>41811</c:v>
                </c:pt>
                <c:pt idx="172">
                  <c:v>41812</c:v>
                </c:pt>
                <c:pt idx="173">
                  <c:v>41813</c:v>
                </c:pt>
                <c:pt idx="174">
                  <c:v>41814</c:v>
                </c:pt>
                <c:pt idx="175">
                  <c:v>41815</c:v>
                </c:pt>
                <c:pt idx="176">
                  <c:v>41816</c:v>
                </c:pt>
                <c:pt idx="177">
                  <c:v>41817</c:v>
                </c:pt>
                <c:pt idx="178">
                  <c:v>41818</c:v>
                </c:pt>
                <c:pt idx="179">
                  <c:v>41819</c:v>
                </c:pt>
                <c:pt idx="180">
                  <c:v>41820</c:v>
                </c:pt>
                <c:pt idx="181">
                  <c:v>41821</c:v>
                </c:pt>
                <c:pt idx="182">
                  <c:v>41822</c:v>
                </c:pt>
                <c:pt idx="183">
                  <c:v>41823</c:v>
                </c:pt>
                <c:pt idx="184">
                  <c:v>41824</c:v>
                </c:pt>
                <c:pt idx="185">
                  <c:v>41825</c:v>
                </c:pt>
                <c:pt idx="186">
                  <c:v>41826</c:v>
                </c:pt>
                <c:pt idx="187">
                  <c:v>41827</c:v>
                </c:pt>
                <c:pt idx="188">
                  <c:v>41828</c:v>
                </c:pt>
                <c:pt idx="189">
                  <c:v>41829</c:v>
                </c:pt>
                <c:pt idx="190">
                  <c:v>41830</c:v>
                </c:pt>
                <c:pt idx="191">
                  <c:v>41831</c:v>
                </c:pt>
                <c:pt idx="192">
                  <c:v>41832</c:v>
                </c:pt>
                <c:pt idx="193">
                  <c:v>41833</c:v>
                </c:pt>
                <c:pt idx="194">
                  <c:v>41834</c:v>
                </c:pt>
                <c:pt idx="195">
                  <c:v>41835</c:v>
                </c:pt>
                <c:pt idx="196">
                  <c:v>41836</c:v>
                </c:pt>
                <c:pt idx="197">
                  <c:v>41837</c:v>
                </c:pt>
                <c:pt idx="198">
                  <c:v>41838</c:v>
                </c:pt>
                <c:pt idx="199">
                  <c:v>41839</c:v>
                </c:pt>
                <c:pt idx="200">
                  <c:v>41840</c:v>
                </c:pt>
                <c:pt idx="201">
                  <c:v>41841</c:v>
                </c:pt>
                <c:pt idx="202">
                  <c:v>41842</c:v>
                </c:pt>
                <c:pt idx="203">
                  <c:v>41843</c:v>
                </c:pt>
                <c:pt idx="204">
                  <c:v>41844</c:v>
                </c:pt>
                <c:pt idx="205">
                  <c:v>41845</c:v>
                </c:pt>
                <c:pt idx="206">
                  <c:v>41846</c:v>
                </c:pt>
                <c:pt idx="207">
                  <c:v>41847</c:v>
                </c:pt>
                <c:pt idx="208">
                  <c:v>41848</c:v>
                </c:pt>
                <c:pt idx="209">
                  <c:v>41849</c:v>
                </c:pt>
                <c:pt idx="210">
                  <c:v>41850</c:v>
                </c:pt>
                <c:pt idx="211">
                  <c:v>41851</c:v>
                </c:pt>
                <c:pt idx="212">
                  <c:v>41852</c:v>
                </c:pt>
                <c:pt idx="213">
                  <c:v>41853</c:v>
                </c:pt>
                <c:pt idx="214">
                  <c:v>41854</c:v>
                </c:pt>
                <c:pt idx="215">
                  <c:v>41855</c:v>
                </c:pt>
                <c:pt idx="216">
                  <c:v>41856</c:v>
                </c:pt>
                <c:pt idx="217">
                  <c:v>41857</c:v>
                </c:pt>
                <c:pt idx="218">
                  <c:v>41858</c:v>
                </c:pt>
                <c:pt idx="219">
                  <c:v>41859</c:v>
                </c:pt>
                <c:pt idx="220">
                  <c:v>41860</c:v>
                </c:pt>
                <c:pt idx="221">
                  <c:v>41861</c:v>
                </c:pt>
                <c:pt idx="222">
                  <c:v>41862</c:v>
                </c:pt>
                <c:pt idx="223">
                  <c:v>41863</c:v>
                </c:pt>
                <c:pt idx="224">
                  <c:v>41864</c:v>
                </c:pt>
                <c:pt idx="225">
                  <c:v>41865</c:v>
                </c:pt>
                <c:pt idx="226">
                  <c:v>41866</c:v>
                </c:pt>
                <c:pt idx="227">
                  <c:v>41867</c:v>
                </c:pt>
                <c:pt idx="228">
                  <c:v>41868</c:v>
                </c:pt>
                <c:pt idx="229">
                  <c:v>41869</c:v>
                </c:pt>
                <c:pt idx="230">
                  <c:v>41870</c:v>
                </c:pt>
                <c:pt idx="231">
                  <c:v>41871</c:v>
                </c:pt>
                <c:pt idx="232">
                  <c:v>41872</c:v>
                </c:pt>
                <c:pt idx="233">
                  <c:v>41873</c:v>
                </c:pt>
                <c:pt idx="234">
                  <c:v>41874</c:v>
                </c:pt>
                <c:pt idx="235">
                  <c:v>41875</c:v>
                </c:pt>
                <c:pt idx="236">
                  <c:v>41876</c:v>
                </c:pt>
                <c:pt idx="237">
                  <c:v>41877</c:v>
                </c:pt>
                <c:pt idx="238">
                  <c:v>41878</c:v>
                </c:pt>
                <c:pt idx="239">
                  <c:v>41879</c:v>
                </c:pt>
                <c:pt idx="240">
                  <c:v>41880</c:v>
                </c:pt>
                <c:pt idx="241">
                  <c:v>41881</c:v>
                </c:pt>
                <c:pt idx="242">
                  <c:v>41882</c:v>
                </c:pt>
                <c:pt idx="243">
                  <c:v>41883</c:v>
                </c:pt>
                <c:pt idx="244">
                  <c:v>41884</c:v>
                </c:pt>
                <c:pt idx="245">
                  <c:v>41885</c:v>
                </c:pt>
                <c:pt idx="246">
                  <c:v>41886</c:v>
                </c:pt>
                <c:pt idx="247">
                  <c:v>41887</c:v>
                </c:pt>
                <c:pt idx="248">
                  <c:v>41888</c:v>
                </c:pt>
                <c:pt idx="249">
                  <c:v>41889</c:v>
                </c:pt>
                <c:pt idx="250">
                  <c:v>41890</c:v>
                </c:pt>
                <c:pt idx="251">
                  <c:v>41891</c:v>
                </c:pt>
                <c:pt idx="252">
                  <c:v>41892</c:v>
                </c:pt>
                <c:pt idx="253">
                  <c:v>41893</c:v>
                </c:pt>
                <c:pt idx="254">
                  <c:v>41894</c:v>
                </c:pt>
                <c:pt idx="255">
                  <c:v>41895</c:v>
                </c:pt>
                <c:pt idx="256">
                  <c:v>41896</c:v>
                </c:pt>
                <c:pt idx="257">
                  <c:v>41897</c:v>
                </c:pt>
                <c:pt idx="258">
                  <c:v>41898</c:v>
                </c:pt>
                <c:pt idx="259">
                  <c:v>41899</c:v>
                </c:pt>
                <c:pt idx="260">
                  <c:v>41900</c:v>
                </c:pt>
                <c:pt idx="261">
                  <c:v>41901</c:v>
                </c:pt>
                <c:pt idx="262">
                  <c:v>41902</c:v>
                </c:pt>
                <c:pt idx="263">
                  <c:v>41903</c:v>
                </c:pt>
                <c:pt idx="264">
                  <c:v>41904</c:v>
                </c:pt>
                <c:pt idx="265">
                  <c:v>41905</c:v>
                </c:pt>
                <c:pt idx="266">
                  <c:v>41906</c:v>
                </c:pt>
                <c:pt idx="267">
                  <c:v>41907</c:v>
                </c:pt>
                <c:pt idx="268">
                  <c:v>41908</c:v>
                </c:pt>
                <c:pt idx="269">
                  <c:v>41909</c:v>
                </c:pt>
                <c:pt idx="270">
                  <c:v>41910</c:v>
                </c:pt>
                <c:pt idx="271">
                  <c:v>41911</c:v>
                </c:pt>
                <c:pt idx="272">
                  <c:v>41912</c:v>
                </c:pt>
                <c:pt idx="273">
                  <c:v>41913</c:v>
                </c:pt>
                <c:pt idx="274">
                  <c:v>41914</c:v>
                </c:pt>
                <c:pt idx="275">
                  <c:v>41915</c:v>
                </c:pt>
                <c:pt idx="276">
                  <c:v>41916</c:v>
                </c:pt>
                <c:pt idx="277">
                  <c:v>41917</c:v>
                </c:pt>
                <c:pt idx="278">
                  <c:v>41918</c:v>
                </c:pt>
                <c:pt idx="279">
                  <c:v>41919</c:v>
                </c:pt>
                <c:pt idx="280">
                  <c:v>41920</c:v>
                </c:pt>
                <c:pt idx="281">
                  <c:v>41921</c:v>
                </c:pt>
                <c:pt idx="282">
                  <c:v>41922</c:v>
                </c:pt>
                <c:pt idx="283">
                  <c:v>41923</c:v>
                </c:pt>
                <c:pt idx="284">
                  <c:v>41924</c:v>
                </c:pt>
                <c:pt idx="285">
                  <c:v>41925</c:v>
                </c:pt>
                <c:pt idx="286">
                  <c:v>41926</c:v>
                </c:pt>
                <c:pt idx="287">
                  <c:v>41927</c:v>
                </c:pt>
                <c:pt idx="288">
                  <c:v>41928</c:v>
                </c:pt>
                <c:pt idx="289">
                  <c:v>41929</c:v>
                </c:pt>
                <c:pt idx="290">
                  <c:v>41930</c:v>
                </c:pt>
                <c:pt idx="291">
                  <c:v>41931</c:v>
                </c:pt>
                <c:pt idx="292">
                  <c:v>41932</c:v>
                </c:pt>
                <c:pt idx="293">
                  <c:v>41933</c:v>
                </c:pt>
                <c:pt idx="294">
                  <c:v>41934</c:v>
                </c:pt>
                <c:pt idx="295">
                  <c:v>41935</c:v>
                </c:pt>
                <c:pt idx="296">
                  <c:v>41936</c:v>
                </c:pt>
                <c:pt idx="297">
                  <c:v>41937</c:v>
                </c:pt>
                <c:pt idx="298">
                  <c:v>41938</c:v>
                </c:pt>
                <c:pt idx="299">
                  <c:v>41939</c:v>
                </c:pt>
                <c:pt idx="300">
                  <c:v>41940</c:v>
                </c:pt>
                <c:pt idx="301">
                  <c:v>41941</c:v>
                </c:pt>
                <c:pt idx="302">
                  <c:v>41942</c:v>
                </c:pt>
                <c:pt idx="303">
                  <c:v>41943</c:v>
                </c:pt>
                <c:pt idx="304">
                  <c:v>41944</c:v>
                </c:pt>
                <c:pt idx="305">
                  <c:v>41945</c:v>
                </c:pt>
                <c:pt idx="306">
                  <c:v>41946</c:v>
                </c:pt>
                <c:pt idx="307">
                  <c:v>41947</c:v>
                </c:pt>
                <c:pt idx="308">
                  <c:v>41948</c:v>
                </c:pt>
                <c:pt idx="309">
                  <c:v>41949</c:v>
                </c:pt>
                <c:pt idx="310">
                  <c:v>41950</c:v>
                </c:pt>
                <c:pt idx="311">
                  <c:v>41951</c:v>
                </c:pt>
                <c:pt idx="312">
                  <c:v>41952</c:v>
                </c:pt>
                <c:pt idx="313">
                  <c:v>41953</c:v>
                </c:pt>
                <c:pt idx="314">
                  <c:v>41954</c:v>
                </c:pt>
                <c:pt idx="315">
                  <c:v>41955</c:v>
                </c:pt>
                <c:pt idx="316">
                  <c:v>41956</c:v>
                </c:pt>
                <c:pt idx="317">
                  <c:v>41957</c:v>
                </c:pt>
                <c:pt idx="318">
                  <c:v>41958</c:v>
                </c:pt>
                <c:pt idx="319">
                  <c:v>41959</c:v>
                </c:pt>
                <c:pt idx="320">
                  <c:v>41960</c:v>
                </c:pt>
                <c:pt idx="321">
                  <c:v>41961</c:v>
                </c:pt>
                <c:pt idx="322">
                  <c:v>41962</c:v>
                </c:pt>
                <c:pt idx="323">
                  <c:v>41963</c:v>
                </c:pt>
                <c:pt idx="324">
                  <c:v>41964</c:v>
                </c:pt>
                <c:pt idx="325">
                  <c:v>41965</c:v>
                </c:pt>
                <c:pt idx="326">
                  <c:v>41966</c:v>
                </c:pt>
                <c:pt idx="327">
                  <c:v>41967</c:v>
                </c:pt>
                <c:pt idx="328">
                  <c:v>41968</c:v>
                </c:pt>
                <c:pt idx="329">
                  <c:v>41969</c:v>
                </c:pt>
                <c:pt idx="330">
                  <c:v>41970</c:v>
                </c:pt>
                <c:pt idx="331">
                  <c:v>41971</c:v>
                </c:pt>
                <c:pt idx="332">
                  <c:v>41972</c:v>
                </c:pt>
                <c:pt idx="333">
                  <c:v>41973</c:v>
                </c:pt>
                <c:pt idx="334">
                  <c:v>41974</c:v>
                </c:pt>
                <c:pt idx="335">
                  <c:v>41975</c:v>
                </c:pt>
                <c:pt idx="336">
                  <c:v>41976</c:v>
                </c:pt>
                <c:pt idx="337">
                  <c:v>41977</c:v>
                </c:pt>
                <c:pt idx="338">
                  <c:v>41978</c:v>
                </c:pt>
                <c:pt idx="339">
                  <c:v>41979</c:v>
                </c:pt>
                <c:pt idx="340">
                  <c:v>41980</c:v>
                </c:pt>
                <c:pt idx="341">
                  <c:v>41981</c:v>
                </c:pt>
                <c:pt idx="342">
                  <c:v>41982</c:v>
                </c:pt>
                <c:pt idx="343">
                  <c:v>41983</c:v>
                </c:pt>
                <c:pt idx="344">
                  <c:v>41984</c:v>
                </c:pt>
                <c:pt idx="345">
                  <c:v>41985</c:v>
                </c:pt>
                <c:pt idx="346">
                  <c:v>41986</c:v>
                </c:pt>
                <c:pt idx="347">
                  <c:v>41987</c:v>
                </c:pt>
                <c:pt idx="348">
                  <c:v>41988</c:v>
                </c:pt>
                <c:pt idx="349">
                  <c:v>41989</c:v>
                </c:pt>
                <c:pt idx="350">
                  <c:v>41990</c:v>
                </c:pt>
                <c:pt idx="351">
                  <c:v>41991</c:v>
                </c:pt>
                <c:pt idx="352">
                  <c:v>41992</c:v>
                </c:pt>
                <c:pt idx="353">
                  <c:v>41993</c:v>
                </c:pt>
                <c:pt idx="354">
                  <c:v>41994</c:v>
                </c:pt>
                <c:pt idx="355">
                  <c:v>41995</c:v>
                </c:pt>
                <c:pt idx="356">
                  <c:v>41996</c:v>
                </c:pt>
                <c:pt idx="357">
                  <c:v>41997</c:v>
                </c:pt>
                <c:pt idx="358">
                  <c:v>41998</c:v>
                </c:pt>
                <c:pt idx="359">
                  <c:v>41999</c:v>
                </c:pt>
                <c:pt idx="360">
                  <c:v>42000</c:v>
                </c:pt>
                <c:pt idx="361">
                  <c:v>42001</c:v>
                </c:pt>
                <c:pt idx="362">
                  <c:v>42002</c:v>
                </c:pt>
                <c:pt idx="363">
                  <c:v>42003</c:v>
                </c:pt>
                <c:pt idx="364">
                  <c:v>42004</c:v>
                </c:pt>
              </c:numCache>
            </c:numRef>
          </c:cat>
          <c:val>
            <c:numRef>
              <c:f>'13'!$U$2:$U$366</c:f>
              <c:numCache>
                <c:formatCode>#,##0.000</c:formatCode>
                <c:ptCount val="365"/>
                <c:pt idx="0">
                  <c:v>29.819936957415216</c:v>
                </c:pt>
                <c:pt idx="1">
                  <c:v>32.181140578438225</c:v>
                </c:pt>
                <c:pt idx="2">
                  <c:v>30.611301271536977</c:v>
                </c:pt>
                <c:pt idx="3">
                  <c:v>28.224276360862738</c:v>
                </c:pt>
                <c:pt idx="4">
                  <c:v>28.323624258618796</c:v>
                </c:pt>
                <c:pt idx="5">
                  <c:v>31.17152473981665</c:v>
                </c:pt>
                <c:pt idx="6">
                  <c:v>30.816836681936199</c:v>
                </c:pt>
                <c:pt idx="7">
                  <c:v>30.577419431284607</c:v>
                </c:pt>
                <c:pt idx="8">
                  <c:v>30.77791814439302</c:v>
                </c:pt>
                <c:pt idx="9">
                  <c:v>30.132613917439219</c:v>
                </c:pt>
                <c:pt idx="10">
                  <c:v>28.231570981800594</c:v>
                </c:pt>
                <c:pt idx="11">
                  <c:v>31.152940276994567</c:v>
                </c:pt>
                <c:pt idx="12">
                  <c:v>35.425663245407186</c:v>
                </c:pt>
                <c:pt idx="13">
                  <c:v>34.838520341589764</c:v>
                </c:pt>
                <c:pt idx="14">
                  <c:v>34.682102113843577</c:v>
                </c:pt>
                <c:pt idx="15">
                  <c:v>34.384923936924864</c:v>
                </c:pt>
                <c:pt idx="16">
                  <c:v>32.004779962782685</c:v>
                </c:pt>
                <c:pt idx="17">
                  <c:v>28.838252436416095</c:v>
                </c:pt>
                <c:pt idx="18">
                  <c:v>26.914539897812865</c:v>
                </c:pt>
                <c:pt idx="19">
                  <c:v>30.805382238471903</c:v>
                </c:pt>
                <c:pt idx="20">
                  <c:v>34.2686523637948</c:v>
                </c:pt>
                <c:pt idx="21">
                  <c:v>36.969258318739719</c:v>
                </c:pt>
                <c:pt idx="22">
                  <c:v>39.515937993420224</c:v>
                </c:pt>
                <c:pt idx="23">
                  <c:v>39.912823833141239</c:v>
                </c:pt>
                <c:pt idx="24">
                  <c:v>41.907181763192099</c:v>
                </c:pt>
                <c:pt idx="25">
                  <c:v>43.863809054503498</c:v>
                </c:pt>
                <c:pt idx="26">
                  <c:v>44.959295144984566</c:v>
                </c:pt>
                <c:pt idx="27">
                  <c:v>42.900737261999915</c:v>
                </c:pt>
                <c:pt idx="28">
                  <c:v>43.300079571630462</c:v>
                </c:pt>
                <c:pt idx="29">
                  <c:v>42.101394085754599</c:v>
                </c:pt>
                <c:pt idx="30">
                  <c:v>37.604545224489804</c:v>
                </c:pt>
                <c:pt idx="31">
                  <c:v>35.40180564039769</c:v>
                </c:pt>
                <c:pt idx="32">
                  <c:v>36.256133201110949</c:v>
                </c:pt>
                <c:pt idx="33">
                  <c:v>38.572839522920816</c:v>
                </c:pt>
                <c:pt idx="34">
                  <c:v>38.774449049186302</c:v>
                </c:pt>
                <c:pt idx="35">
                  <c:v>38.146355387707018</c:v>
                </c:pt>
                <c:pt idx="36">
                  <c:v>35.601336772849415</c:v>
                </c:pt>
                <c:pt idx="37">
                  <c:v>34.086895744836866</c:v>
                </c:pt>
                <c:pt idx="38">
                  <c:v>28.27191480409385</c:v>
                </c:pt>
                <c:pt idx="39">
                  <c:v>30.067092573339991</c:v>
                </c:pt>
                <c:pt idx="40">
                  <c:v>32.448626975947981</c:v>
                </c:pt>
                <c:pt idx="41">
                  <c:v>32.699052033250474</c:v>
                </c:pt>
                <c:pt idx="42">
                  <c:v>34.882585752032831</c:v>
                </c:pt>
                <c:pt idx="43">
                  <c:v>33.101919421790853</c:v>
                </c:pt>
                <c:pt idx="44">
                  <c:v>31.440608091089789</c:v>
                </c:pt>
                <c:pt idx="45">
                  <c:v>28.101454696781424</c:v>
                </c:pt>
                <c:pt idx="46">
                  <c:v>29.299297569510962</c:v>
                </c:pt>
                <c:pt idx="47">
                  <c:v>30.772013046219641</c:v>
                </c:pt>
                <c:pt idx="48">
                  <c:v>31.843277658628132</c:v>
                </c:pt>
                <c:pt idx="49">
                  <c:v>30.934519984747684</c:v>
                </c:pt>
                <c:pt idx="50">
                  <c:v>29.665237368062613</c:v>
                </c:pt>
                <c:pt idx="51">
                  <c:v>28.690933982194817</c:v>
                </c:pt>
                <c:pt idx="52">
                  <c:v>26.488220342388292</c:v>
                </c:pt>
                <c:pt idx="53">
                  <c:v>27.234455430524132</c:v>
                </c:pt>
                <c:pt idx="54">
                  <c:v>29.906002272638524</c:v>
                </c:pt>
                <c:pt idx="55">
                  <c:v>31.25101908209286</c:v>
                </c:pt>
                <c:pt idx="56">
                  <c:v>30.588975385689579</c:v>
                </c:pt>
                <c:pt idx="57">
                  <c:v>30.438781690691069</c:v>
                </c:pt>
                <c:pt idx="58">
                  <c:v>30.176460467202809</c:v>
                </c:pt>
                <c:pt idx="59">
                  <c:v>26.972210961170788</c:v>
                </c:pt>
                <c:pt idx="60">
                  <c:v>25.663281690544249</c:v>
                </c:pt>
                <c:pt idx="61">
                  <c:v>29.095378971123555</c:v>
                </c:pt>
                <c:pt idx="62">
                  <c:v>28.783560334980706</c:v>
                </c:pt>
                <c:pt idx="63">
                  <c:v>30.254379727024507</c:v>
                </c:pt>
                <c:pt idx="64">
                  <c:v>30.899557070456758</c:v>
                </c:pt>
                <c:pt idx="65">
                  <c:v>28.308059275973527</c:v>
                </c:pt>
                <c:pt idx="66">
                  <c:v>24.33782410442922</c:v>
                </c:pt>
                <c:pt idx="67">
                  <c:v>24.660186937602596</c:v>
                </c:pt>
                <c:pt idx="68">
                  <c:v>26.562216932931666</c:v>
                </c:pt>
                <c:pt idx="69">
                  <c:v>25.574273232705334</c:v>
                </c:pt>
                <c:pt idx="70">
                  <c:v>25.344286920612642</c:v>
                </c:pt>
                <c:pt idx="71">
                  <c:v>24.545954423747514</c:v>
                </c:pt>
                <c:pt idx="72">
                  <c:v>22.59019259581887</c:v>
                </c:pt>
                <c:pt idx="73">
                  <c:v>23.847542653437056</c:v>
                </c:pt>
                <c:pt idx="74">
                  <c:v>23.956114755002901</c:v>
                </c:pt>
                <c:pt idx="75">
                  <c:v>25.065700199484379</c:v>
                </c:pt>
                <c:pt idx="76">
                  <c:v>22.511141909055233</c:v>
                </c:pt>
                <c:pt idx="77">
                  <c:v>24.370961695726791</c:v>
                </c:pt>
                <c:pt idx="78">
                  <c:v>20.078517049785525</c:v>
                </c:pt>
                <c:pt idx="79">
                  <c:v>17.453166014873293</c:v>
                </c:pt>
                <c:pt idx="80">
                  <c:v>15.233368138291082</c:v>
                </c:pt>
                <c:pt idx="81">
                  <c:v>20.936694638516901</c:v>
                </c:pt>
                <c:pt idx="82">
                  <c:v>26.456047238237609</c:v>
                </c:pt>
                <c:pt idx="83">
                  <c:v>26.817220206434342</c:v>
                </c:pt>
                <c:pt idx="84">
                  <c:v>25.92157471485352</c:v>
                </c:pt>
                <c:pt idx="85">
                  <c:v>23.174491647715865</c:v>
                </c:pt>
                <c:pt idx="86">
                  <c:v>21.95960750054202</c:v>
                </c:pt>
                <c:pt idx="87">
                  <c:v>17.409087975599437</c:v>
                </c:pt>
                <c:pt idx="88">
                  <c:v>17.253474970715796</c:v>
                </c:pt>
                <c:pt idx="89">
                  <c:v>22.417243839928453</c:v>
                </c:pt>
                <c:pt idx="90">
                  <c:v>19.912844636720571</c:v>
                </c:pt>
                <c:pt idx="91">
                  <c:v>18.678675095415521</c:v>
                </c:pt>
                <c:pt idx="92">
                  <c:v>18.85328570666216</c:v>
                </c:pt>
                <c:pt idx="93">
                  <c:v>16.457363285482899</c:v>
                </c:pt>
                <c:pt idx="94">
                  <c:v>15.742495912198221</c:v>
                </c:pt>
                <c:pt idx="95">
                  <c:v>16.456977695777386</c:v>
                </c:pt>
                <c:pt idx="96">
                  <c:v>17.069519037856956</c:v>
                </c:pt>
                <c:pt idx="97">
                  <c:v>17.278928058494266</c:v>
                </c:pt>
                <c:pt idx="98">
                  <c:v>20.990001838682613</c:v>
                </c:pt>
                <c:pt idx="99">
                  <c:v>22.603656190404163</c:v>
                </c:pt>
                <c:pt idx="100">
                  <c:v>20.575423070008743</c:v>
                </c:pt>
                <c:pt idx="101">
                  <c:v>16.912020513000446</c:v>
                </c:pt>
                <c:pt idx="102">
                  <c:v>18.28948705386</c:v>
                </c:pt>
                <c:pt idx="103">
                  <c:v>23.767277346728733</c:v>
                </c:pt>
                <c:pt idx="104">
                  <c:v>26.463980480444253</c:v>
                </c:pt>
                <c:pt idx="105">
                  <c:v>25.755912410571373</c:v>
                </c:pt>
                <c:pt idx="106">
                  <c:v>22.988743556549213</c:v>
                </c:pt>
                <c:pt idx="107">
                  <c:v>22.107371793833444</c:v>
                </c:pt>
                <c:pt idx="108">
                  <c:v>16.760777760846327</c:v>
                </c:pt>
                <c:pt idx="109">
                  <c:v>14.747151369772238</c:v>
                </c:pt>
                <c:pt idx="110">
                  <c:v>15.99156011450736</c:v>
                </c:pt>
                <c:pt idx="111">
                  <c:v>17.229384863671001</c:v>
                </c:pt>
                <c:pt idx="112">
                  <c:v>15.47834789744913</c:v>
                </c:pt>
                <c:pt idx="113">
                  <c:v>14.555017812200166</c:v>
                </c:pt>
                <c:pt idx="114">
                  <c:v>13.827656517724851</c:v>
                </c:pt>
                <c:pt idx="115">
                  <c:v>11.756652419321258</c:v>
                </c:pt>
                <c:pt idx="116">
                  <c:v>11.54579221677133</c:v>
                </c:pt>
                <c:pt idx="117">
                  <c:v>13.869957514600513</c:v>
                </c:pt>
                <c:pt idx="118">
                  <c:v>14.202974548155236</c:v>
                </c:pt>
                <c:pt idx="119">
                  <c:v>13.11850774419106</c:v>
                </c:pt>
                <c:pt idx="120">
                  <c:v>12.903225806451612</c:v>
                </c:pt>
                <c:pt idx="121">
                  <c:v>12.903225806451612</c:v>
                </c:pt>
                <c:pt idx="122">
                  <c:v>12.903225806451612</c:v>
                </c:pt>
                <c:pt idx="123">
                  <c:v>12.903225806451612</c:v>
                </c:pt>
                <c:pt idx="124">
                  <c:v>12.903225806451612</c:v>
                </c:pt>
                <c:pt idx="125">
                  <c:v>12.903225806451612</c:v>
                </c:pt>
                <c:pt idx="126">
                  <c:v>12.903225806451612</c:v>
                </c:pt>
                <c:pt idx="127">
                  <c:v>12.903225806451612</c:v>
                </c:pt>
                <c:pt idx="128">
                  <c:v>12.903225806451612</c:v>
                </c:pt>
                <c:pt idx="129">
                  <c:v>12.903225806451612</c:v>
                </c:pt>
                <c:pt idx="130">
                  <c:v>12.903225806451612</c:v>
                </c:pt>
                <c:pt idx="131">
                  <c:v>12.903225806451612</c:v>
                </c:pt>
                <c:pt idx="132">
                  <c:v>12.903225806451612</c:v>
                </c:pt>
                <c:pt idx="133">
                  <c:v>12.903225806451612</c:v>
                </c:pt>
                <c:pt idx="134">
                  <c:v>12.903225806451612</c:v>
                </c:pt>
                <c:pt idx="135">
                  <c:v>12.903225806451612</c:v>
                </c:pt>
                <c:pt idx="136">
                  <c:v>12.903225806451612</c:v>
                </c:pt>
                <c:pt idx="137">
                  <c:v>12.903225806451612</c:v>
                </c:pt>
                <c:pt idx="138">
                  <c:v>12.903225806451612</c:v>
                </c:pt>
                <c:pt idx="139">
                  <c:v>12.903225806451612</c:v>
                </c:pt>
                <c:pt idx="140">
                  <c:v>12.903225806451612</c:v>
                </c:pt>
                <c:pt idx="141">
                  <c:v>12.903225806451612</c:v>
                </c:pt>
                <c:pt idx="142">
                  <c:v>12.903225806451612</c:v>
                </c:pt>
                <c:pt idx="143">
                  <c:v>12.903225806451612</c:v>
                </c:pt>
                <c:pt idx="144">
                  <c:v>12.903225806451612</c:v>
                </c:pt>
                <c:pt idx="145">
                  <c:v>12.903225806451612</c:v>
                </c:pt>
                <c:pt idx="146">
                  <c:v>12.903225806451612</c:v>
                </c:pt>
                <c:pt idx="147">
                  <c:v>12.903225806451612</c:v>
                </c:pt>
                <c:pt idx="148">
                  <c:v>12.903225806451612</c:v>
                </c:pt>
                <c:pt idx="149">
                  <c:v>12.903225806451612</c:v>
                </c:pt>
                <c:pt idx="150">
                  <c:v>12.903225806451612</c:v>
                </c:pt>
                <c:pt idx="151">
                  <c:v>10.666666666666666</c:v>
                </c:pt>
                <c:pt idx="152">
                  <c:v>10.666666666666666</c:v>
                </c:pt>
                <c:pt idx="153">
                  <c:v>10.666666666666666</c:v>
                </c:pt>
                <c:pt idx="154">
                  <c:v>10.666666666666666</c:v>
                </c:pt>
                <c:pt idx="155">
                  <c:v>10.666666666666666</c:v>
                </c:pt>
                <c:pt idx="156">
                  <c:v>10.666666666666666</c:v>
                </c:pt>
                <c:pt idx="157">
                  <c:v>10.666666666666666</c:v>
                </c:pt>
                <c:pt idx="158">
                  <c:v>10.666666666666666</c:v>
                </c:pt>
                <c:pt idx="159">
                  <c:v>10.666666666666666</c:v>
                </c:pt>
                <c:pt idx="160">
                  <c:v>10.666666666666666</c:v>
                </c:pt>
                <c:pt idx="161">
                  <c:v>10.666666666666666</c:v>
                </c:pt>
                <c:pt idx="162">
                  <c:v>10.666666666666666</c:v>
                </c:pt>
                <c:pt idx="163">
                  <c:v>10.666666666666666</c:v>
                </c:pt>
                <c:pt idx="164">
                  <c:v>10.666666666666666</c:v>
                </c:pt>
                <c:pt idx="165">
                  <c:v>10.666666666666666</c:v>
                </c:pt>
                <c:pt idx="166">
                  <c:v>10.666666666666666</c:v>
                </c:pt>
                <c:pt idx="167">
                  <c:v>10.666666666666666</c:v>
                </c:pt>
                <c:pt idx="168">
                  <c:v>10.666666666666666</c:v>
                </c:pt>
                <c:pt idx="169">
                  <c:v>10.666666666666666</c:v>
                </c:pt>
                <c:pt idx="170">
                  <c:v>10.666666666666666</c:v>
                </c:pt>
                <c:pt idx="171">
                  <c:v>10.666666666666666</c:v>
                </c:pt>
                <c:pt idx="172">
                  <c:v>10.666666666666666</c:v>
                </c:pt>
                <c:pt idx="173">
                  <c:v>10.666666666666666</c:v>
                </c:pt>
                <c:pt idx="174">
                  <c:v>10.666666666666666</c:v>
                </c:pt>
                <c:pt idx="175">
                  <c:v>10.666666666666666</c:v>
                </c:pt>
                <c:pt idx="176">
                  <c:v>10.666666666666666</c:v>
                </c:pt>
                <c:pt idx="177">
                  <c:v>10.666666666666666</c:v>
                </c:pt>
                <c:pt idx="178">
                  <c:v>10.666666666666666</c:v>
                </c:pt>
                <c:pt idx="179">
                  <c:v>10.666666666666666</c:v>
                </c:pt>
                <c:pt idx="180">
                  <c:v>10.666666666666666</c:v>
                </c:pt>
                <c:pt idx="181">
                  <c:v>9.3548387096774199</c:v>
                </c:pt>
                <c:pt idx="182">
                  <c:v>9.3548387096774199</c:v>
                </c:pt>
                <c:pt idx="183">
                  <c:v>9.3548387096774199</c:v>
                </c:pt>
                <c:pt idx="184">
                  <c:v>9.3548387096774199</c:v>
                </c:pt>
                <c:pt idx="185">
                  <c:v>9.3548387096774199</c:v>
                </c:pt>
                <c:pt idx="186">
                  <c:v>9.3548387096774199</c:v>
                </c:pt>
                <c:pt idx="187">
                  <c:v>9.3548387096774199</c:v>
                </c:pt>
                <c:pt idx="188">
                  <c:v>9.3548387096774199</c:v>
                </c:pt>
                <c:pt idx="189">
                  <c:v>9.3548387096774199</c:v>
                </c:pt>
                <c:pt idx="190">
                  <c:v>9.3548387096774199</c:v>
                </c:pt>
                <c:pt idx="191">
                  <c:v>9.3548387096774199</c:v>
                </c:pt>
                <c:pt idx="192">
                  <c:v>9.3548387096774199</c:v>
                </c:pt>
                <c:pt idx="193">
                  <c:v>9.3548387096774199</c:v>
                </c:pt>
                <c:pt idx="194">
                  <c:v>9.3548387096774199</c:v>
                </c:pt>
                <c:pt idx="195">
                  <c:v>9.3548387096774199</c:v>
                </c:pt>
                <c:pt idx="196">
                  <c:v>9.3548387096774199</c:v>
                </c:pt>
                <c:pt idx="197">
                  <c:v>9.3548387096774199</c:v>
                </c:pt>
                <c:pt idx="198">
                  <c:v>9.3548387096774199</c:v>
                </c:pt>
                <c:pt idx="199">
                  <c:v>9.3548387096774199</c:v>
                </c:pt>
                <c:pt idx="200">
                  <c:v>9.3548387096774199</c:v>
                </c:pt>
                <c:pt idx="201">
                  <c:v>9.3548387096774199</c:v>
                </c:pt>
                <c:pt idx="202">
                  <c:v>9.3548387096774199</c:v>
                </c:pt>
                <c:pt idx="203">
                  <c:v>9.3548387096774199</c:v>
                </c:pt>
                <c:pt idx="204">
                  <c:v>9.3548387096774199</c:v>
                </c:pt>
                <c:pt idx="205">
                  <c:v>9.3548387096774199</c:v>
                </c:pt>
                <c:pt idx="206">
                  <c:v>9.3548387096774199</c:v>
                </c:pt>
                <c:pt idx="207">
                  <c:v>9.3548387096774199</c:v>
                </c:pt>
                <c:pt idx="208">
                  <c:v>9.3548387096774199</c:v>
                </c:pt>
                <c:pt idx="209">
                  <c:v>9.3548387096774199</c:v>
                </c:pt>
                <c:pt idx="210">
                  <c:v>9.3548387096774199</c:v>
                </c:pt>
                <c:pt idx="211">
                  <c:v>9.3548387096774199</c:v>
                </c:pt>
                <c:pt idx="212">
                  <c:v>9.3548387096774199</c:v>
                </c:pt>
                <c:pt idx="213">
                  <c:v>9.3548387096774199</c:v>
                </c:pt>
                <c:pt idx="214">
                  <c:v>9.3548387096774199</c:v>
                </c:pt>
                <c:pt idx="215">
                  <c:v>9.3548387096774199</c:v>
                </c:pt>
                <c:pt idx="216">
                  <c:v>9.3548387096774199</c:v>
                </c:pt>
                <c:pt idx="217">
                  <c:v>9.3548387096774199</c:v>
                </c:pt>
                <c:pt idx="218">
                  <c:v>9.3548387096774199</c:v>
                </c:pt>
                <c:pt idx="219">
                  <c:v>9.3548387096774199</c:v>
                </c:pt>
                <c:pt idx="220">
                  <c:v>9.3548387096774199</c:v>
                </c:pt>
                <c:pt idx="221">
                  <c:v>9.3548387096774199</c:v>
                </c:pt>
                <c:pt idx="222">
                  <c:v>9.3548387096774199</c:v>
                </c:pt>
                <c:pt idx="223">
                  <c:v>9.3548387096774199</c:v>
                </c:pt>
                <c:pt idx="224">
                  <c:v>9.3548387096774199</c:v>
                </c:pt>
                <c:pt idx="225">
                  <c:v>9.3548387096774199</c:v>
                </c:pt>
                <c:pt idx="226">
                  <c:v>9.3548387096774199</c:v>
                </c:pt>
                <c:pt idx="227">
                  <c:v>9.3548387096774199</c:v>
                </c:pt>
                <c:pt idx="228">
                  <c:v>9.3548387096774199</c:v>
                </c:pt>
                <c:pt idx="229">
                  <c:v>9.3548387096774199</c:v>
                </c:pt>
                <c:pt idx="230">
                  <c:v>9.3548387096774199</c:v>
                </c:pt>
                <c:pt idx="231">
                  <c:v>9.3548387096774199</c:v>
                </c:pt>
                <c:pt idx="232">
                  <c:v>9.3548387096774199</c:v>
                </c:pt>
                <c:pt idx="233">
                  <c:v>9.3548387096774199</c:v>
                </c:pt>
                <c:pt idx="234">
                  <c:v>9.3548387096774199</c:v>
                </c:pt>
                <c:pt idx="235">
                  <c:v>9.3548387096774199</c:v>
                </c:pt>
                <c:pt idx="236">
                  <c:v>9.3548387096774199</c:v>
                </c:pt>
                <c:pt idx="237">
                  <c:v>9.3548387096774199</c:v>
                </c:pt>
                <c:pt idx="238">
                  <c:v>9.3548387096774199</c:v>
                </c:pt>
                <c:pt idx="239">
                  <c:v>9.3548387096774199</c:v>
                </c:pt>
                <c:pt idx="240">
                  <c:v>9.3548387096774199</c:v>
                </c:pt>
                <c:pt idx="241">
                  <c:v>9.3548387096774199</c:v>
                </c:pt>
                <c:pt idx="242">
                  <c:v>9.3548387096774199</c:v>
                </c:pt>
                <c:pt idx="243">
                  <c:v>13</c:v>
                </c:pt>
                <c:pt idx="244">
                  <c:v>13</c:v>
                </c:pt>
                <c:pt idx="245">
                  <c:v>13</c:v>
                </c:pt>
                <c:pt idx="246">
                  <c:v>13</c:v>
                </c:pt>
                <c:pt idx="247">
                  <c:v>13</c:v>
                </c:pt>
                <c:pt idx="248">
                  <c:v>13</c:v>
                </c:pt>
                <c:pt idx="249">
                  <c:v>13</c:v>
                </c:pt>
                <c:pt idx="250">
                  <c:v>13</c:v>
                </c:pt>
                <c:pt idx="251">
                  <c:v>13</c:v>
                </c:pt>
                <c:pt idx="252">
                  <c:v>13</c:v>
                </c:pt>
                <c:pt idx="253">
                  <c:v>13</c:v>
                </c:pt>
                <c:pt idx="254">
                  <c:v>13</c:v>
                </c:pt>
                <c:pt idx="255">
                  <c:v>13</c:v>
                </c:pt>
                <c:pt idx="256">
                  <c:v>13</c:v>
                </c:pt>
                <c:pt idx="257">
                  <c:v>13</c:v>
                </c:pt>
                <c:pt idx="258">
                  <c:v>13</c:v>
                </c:pt>
                <c:pt idx="259">
                  <c:v>13</c:v>
                </c:pt>
                <c:pt idx="260">
                  <c:v>13</c:v>
                </c:pt>
                <c:pt idx="261">
                  <c:v>13</c:v>
                </c:pt>
                <c:pt idx="262">
                  <c:v>13</c:v>
                </c:pt>
                <c:pt idx="263">
                  <c:v>13</c:v>
                </c:pt>
                <c:pt idx="264">
                  <c:v>13</c:v>
                </c:pt>
                <c:pt idx="265">
                  <c:v>13</c:v>
                </c:pt>
                <c:pt idx="266">
                  <c:v>13</c:v>
                </c:pt>
                <c:pt idx="267">
                  <c:v>13</c:v>
                </c:pt>
                <c:pt idx="268">
                  <c:v>13</c:v>
                </c:pt>
                <c:pt idx="269">
                  <c:v>13</c:v>
                </c:pt>
                <c:pt idx="270">
                  <c:v>13</c:v>
                </c:pt>
                <c:pt idx="271">
                  <c:v>13</c:v>
                </c:pt>
                <c:pt idx="272">
                  <c:v>13</c:v>
                </c:pt>
                <c:pt idx="273">
                  <c:v>21.612903225806452</c:v>
                </c:pt>
                <c:pt idx="274">
                  <c:v>21.612903225806452</c:v>
                </c:pt>
                <c:pt idx="275">
                  <c:v>21.612903225806452</c:v>
                </c:pt>
                <c:pt idx="276">
                  <c:v>21.612903225806452</c:v>
                </c:pt>
                <c:pt idx="277">
                  <c:v>21.612903225806452</c:v>
                </c:pt>
                <c:pt idx="278">
                  <c:v>21.612903225806452</c:v>
                </c:pt>
                <c:pt idx="279">
                  <c:v>21.612903225806452</c:v>
                </c:pt>
                <c:pt idx="280">
                  <c:v>21.612903225806452</c:v>
                </c:pt>
                <c:pt idx="281">
                  <c:v>21.612903225806452</c:v>
                </c:pt>
                <c:pt idx="282">
                  <c:v>21.612903225806452</c:v>
                </c:pt>
                <c:pt idx="283">
                  <c:v>21.612903225806452</c:v>
                </c:pt>
                <c:pt idx="284">
                  <c:v>21.612903225806452</c:v>
                </c:pt>
                <c:pt idx="285">
                  <c:v>21.612903225806452</c:v>
                </c:pt>
                <c:pt idx="286">
                  <c:v>21.612903225806452</c:v>
                </c:pt>
                <c:pt idx="287">
                  <c:v>21.612903225806452</c:v>
                </c:pt>
                <c:pt idx="288">
                  <c:v>21.612903225806452</c:v>
                </c:pt>
                <c:pt idx="289">
                  <c:v>21.612903225806452</c:v>
                </c:pt>
                <c:pt idx="290">
                  <c:v>21.612903225806452</c:v>
                </c:pt>
                <c:pt idx="291">
                  <c:v>21.612903225806452</c:v>
                </c:pt>
                <c:pt idx="292">
                  <c:v>21.612903225806452</c:v>
                </c:pt>
                <c:pt idx="293">
                  <c:v>21.612903225806452</c:v>
                </c:pt>
                <c:pt idx="294">
                  <c:v>21.612903225806452</c:v>
                </c:pt>
                <c:pt idx="295">
                  <c:v>21.612903225806452</c:v>
                </c:pt>
                <c:pt idx="296">
                  <c:v>21.612903225806452</c:v>
                </c:pt>
                <c:pt idx="297">
                  <c:v>21.612903225806452</c:v>
                </c:pt>
                <c:pt idx="298">
                  <c:v>21.612903225806452</c:v>
                </c:pt>
                <c:pt idx="299">
                  <c:v>21.612903225806452</c:v>
                </c:pt>
                <c:pt idx="300">
                  <c:v>21.612903225806452</c:v>
                </c:pt>
                <c:pt idx="301">
                  <c:v>21.612903225806452</c:v>
                </c:pt>
                <c:pt idx="302">
                  <c:v>21.612903225806452</c:v>
                </c:pt>
                <c:pt idx="303">
                  <c:v>21.612903225806452</c:v>
                </c:pt>
                <c:pt idx="304">
                  <c:v>32</c:v>
                </c:pt>
                <c:pt idx="305">
                  <c:v>32</c:v>
                </c:pt>
                <c:pt idx="306">
                  <c:v>32</c:v>
                </c:pt>
                <c:pt idx="307">
                  <c:v>32</c:v>
                </c:pt>
                <c:pt idx="308">
                  <c:v>32</c:v>
                </c:pt>
                <c:pt idx="309">
                  <c:v>32</c:v>
                </c:pt>
                <c:pt idx="310">
                  <c:v>32</c:v>
                </c:pt>
                <c:pt idx="311">
                  <c:v>32</c:v>
                </c:pt>
                <c:pt idx="312">
                  <c:v>32</c:v>
                </c:pt>
                <c:pt idx="313">
                  <c:v>32</c:v>
                </c:pt>
                <c:pt idx="314">
                  <c:v>32</c:v>
                </c:pt>
                <c:pt idx="315">
                  <c:v>32</c:v>
                </c:pt>
                <c:pt idx="316">
                  <c:v>32</c:v>
                </c:pt>
                <c:pt idx="317">
                  <c:v>32</c:v>
                </c:pt>
                <c:pt idx="318">
                  <c:v>32</c:v>
                </c:pt>
                <c:pt idx="319">
                  <c:v>32</c:v>
                </c:pt>
                <c:pt idx="320">
                  <c:v>32</c:v>
                </c:pt>
                <c:pt idx="321">
                  <c:v>32</c:v>
                </c:pt>
                <c:pt idx="322">
                  <c:v>32</c:v>
                </c:pt>
                <c:pt idx="323">
                  <c:v>32</c:v>
                </c:pt>
                <c:pt idx="324">
                  <c:v>32</c:v>
                </c:pt>
                <c:pt idx="325">
                  <c:v>32</c:v>
                </c:pt>
                <c:pt idx="326">
                  <c:v>32</c:v>
                </c:pt>
                <c:pt idx="327">
                  <c:v>32</c:v>
                </c:pt>
                <c:pt idx="328">
                  <c:v>32</c:v>
                </c:pt>
                <c:pt idx="329">
                  <c:v>32</c:v>
                </c:pt>
                <c:pt idx="330">
                  <c:v>32</c:v>
                </c:pt>
                <c:pt idx="331">
                  <c:v>32</c:v>
                </c:pt>
                <c:pt idx="332">
                  <c:v>32</c:v>
                </c:pt>
                <c:pt idx="333">
                  <c:v>32</c:v>
                </c:pt>
                <c:pt idx="334">
                  <c:v>37.41935483870968</c:v>
                </c:pt>
                <c:pt idx="335">
                  <c:v>37.41935483870968</c:v>
                </c:pt>
                <c:pt idx="336">
                  <c:v>37.41935483870968</c:v>
                </c:pt>
                <c:pt idx="337">
                  <c:v>37.41935483870968</c:v>
                </c:pt>
                <c:pt idx="338">
                  <c:v>37.41935483870968</c:v>
                </c:pt>
                <c:pt idx="339">
                  <c:v>37.41935483870968</c:v>
                </c:pt>
                <c:pt idx="340">
                  <c:v>37.41935483870968</c:v>
                </c:pt>
                <c:pt idx="341">
                  <c:v>37.41935483870968</c:v>
                </c:pt>
                <c:pt idx="342">
                  <c:v>37.41935483870968</c:v>
                </c:pt>
                <c:pt idx="343">
                  <c:v>37.41935483870968</c:v>
                </c:pt>
                <c:pt idx="344">
                  <c:v>37.41935483870968</c:v>
                </c:pt>
                <c:pt idx="345">
                  <c:v>37.41935483870968</c:v>
                </c:pt>
                <c:pt idx="346">
                  <c:v>37.41935483870968</c:v>
                </c:pt>
                <c:pt idx="347">
                  <c:v>37.41935483870968</c:v>
                </c:pt>
                <c:pt idx="348">
                  <c:v>37.41935483870968</c:v>
                </c:pt>
                <c:pt idx="349">
                  <c:v>37.41935483870968</c:v>
                </c:pt>
                <c:pt idx="350">
                  <c:v>37.41935483870968</c:v>
                </c:pt>
                <c:pt idx="351">
                  <c:v>37.41935483870968</c:v>
                </c:pt>
                <c:pt idx="352">
                  <c:v>37.41935483870968</c:v>
                </c:pt>
                <c:pt idx="353">
                  <c:v>37.41935483870968</c:v>
                </c:pt>
                <c:pt idx="354">
                  <c:v>37.41935483870968</c:v>
                </c:pt>
                <c:pt idx="355">
                  <c:v>37.41935483870968</c:v>
                </c:pt>
                <c:pt idx="356">
                  <c:v>37.41935483870968</c:v>
                </c:pt>
                <c:pt idx="357">
                  <c:v>37.41935483870968</c:v>
                </c:pt>
                <c:pt idx="358">
                  <c:v>37.41935483870968</c:v>
                </c:pt>
                <c:pt idx="359">
                  <c:v>37.41935483870968</c:v>
                </c:pt>
                <c:pt idx="360">
                  <c:v>37.41935483870968</c:v>
                </c:pt>
                <c:pt idx="361">
                  <c:v>37.41935483870968</c:v>
                </c:pt>
                <c:pt idx="362">
                  <c:v>37.41935483870968</c:v>
                </c:pt>
                <c:pt idx="363">
                  <c:v>37.41935483870968</c:v>
                </c:pt>
                <c:pt idx="364">
                  <c:v>37.41935483870968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95200"/>
        <c:axId val="111396736"/>
      </c:lineChart>
      <c:dateAx>
        <c:axId val="111395200"/>
        <c:scaling>
          <c:orientation val="minMax"/>
        </c:scaling>
        <c:delete val="0"/>
        <c:axPos val="b"/>
        <c:majorGridlines/>
        <c:numFmt formatCode="[$-405]mmmm" sourceLinked="0"/>
        <c:majorTickMark val="out"/>
        <c:minorTickMark val="none"/>
        <c:tickLblPos val="nextTo"/>
        <c:txPr>
          <a:bodyPr rot="2700000"/>
          <a:lstStyle/>
          <a:p>
            <a:pPr>
              <a:defRPr/>
            </a:pPr>
            <a:endParaRPr lang="cs-CZ"/>
          </a:p>
        </c:txPr>
        <c:crossAx val="111396736"/>
        <c:crosses val="autoZero"/>
        <c:auto val="1"/>
        <c:lblOffset val="100"/>
        <c:baseTimeUnit val="days"/>
      </c:dateAx>
      <c:valAx>
        <c:axId val="111396736"/>
        <c:scaling>
          <c:orientation val="minMax"/>
          <c:max val="5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400" b="0"/>
                </a:pPr>
                <a:r>
                  <a:rPr lang="cs-CZ" sz="1000" b="0" i="0" baseline="0">
                    <a:effectLst/>
                  </a:rPr>
                  <a:t>Spotřeba</a:t>
                </a:r>
                <a:r>
                  <a:rPr lang="en-US" sz="1000" b="0" i="0" baseline="0">
                    <a:effectLst/>
                  </a:rPr>
                  <a:t> plynu (</a:t>
                </a:r>
                <a:r>
                  <a:rPr lang="cs-CZ" sz="1000" b="0" i="0" baseline="0">
                    <a:effectLst/>
                  </a:rPr>
                  <a:t>mil</a:t>
                </a:r>
                <a:r>
                  <a:rPr lang="en-US" sz="1000" b="0" i="0" baseline="0">
                    <a:effectLst/>
                  </a:rPr>
                  <a:t>. m</a:t>
                </a:r>
                <a:r>
                  <a:rPr lang="en-US" sz="1000" b="0" i="0" baseline="30000">
                    <a:effectLst/>
                  </a:rPr>
                  <a:t>3</a:t>
                </a:r>
                <a:r>
                  <a:rPr lang="en-US" sz="1000" b="0" i="0" baseline="0">
                    <a:effectLst/>
                  </a:rPr>
                  <a:t>)</a:t>
                </a:r>
                <a:endParaRPr lang="cs-CZ" sz="4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4.0625262325039851E-3"/>
              <c:y val="0.3802580831242248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11395200"/>
        <c:crosses val="autoZero"/>
        <c:crossBetween val="midCat"/>
        <c:majorUnit val="5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9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096965407413973E-2"/>
          <c:y val="0.17554555680539932"/>
          <c:w val="0.85392078799138871"/>
          <c:h val="0.695396512935883"/>
        </c:manualLayout>
      </c:layout>
      <c:pie3DChart>
        <c:varyColors val="1"/>
        <c:ser>
          <c:idx val="0"/>
          <c:order val="0"/>
          <c:spPr>
            <a:ln w="19050">
              <a:noFill/>
            </a:ln>
          </c:spPr>
          <c:explosion val="25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</c:spPr>
          </c:dPt>
          <c:dPt>
            <c:idx val="1"/>
            <c:bubble3D val="0"/>
            <c:spPr>
              <a:solidFill>
                <a:srgbClr val="FFFF00"/>
              </a:solidFill>
              <a:ln w="19050">
                <a:noFill/>
              </a:ln>
            </c:spPr>
          </c:dPt>
          <c:dPt>
            <c:idx val="2"/>
            <c:bubble3D val="0"/>
            <c:spPr>
              <a:solidFill>
                <a:srgbClr val="FFC000"/>
              </a:solidFill>
              <a:ln w="19050">
                <a:noFill/>
              </a:ln>
            </c:spPr>
          </c:dPt>
          <c:dPt>
            <c:idx val="3"/>
            <c:bubble3D val="0"/>
            <c:spPr>
              <a:solidFill>
                <a:srgbClr val="FFFF99"/>
              </a:solidFill>
              <a:ln w="19050">
                <a:noFill/>
              </a:ln>
            </c:spPr>
          </c:dPt>
          <c:dPt>
            <c:idx val="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</c:spPr>
          </c:dPt>
          <c:dLbls>
            <c:dLbl>
              <c:idx val="0"/>
              <c:layout>
                <c:manualLayout>
                  <c:x val="0.23358513340912587"/>
                  <c:y val="-9.0505928138293059E-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7543187976705506E-4"/>
                  <c:y val="-5.71666720369893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8894021958762447E-2"/>
                  <c:y val="-3.40982443293818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8.7336489745913036E-3"/>
                  <c:y val="1.73237167967996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5937934228809634E-3"/>
                  <c:y val="-4.013666395148882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600"/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'2'!$G$8:$G$12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OP+VS</c:v>
                </c:pt>
              </c:strCache>
            </c:strRef>
          </c:cat>
          <c:val>
            <c:numRef>
              <c:f>'2'!$H$8:$H$12</c:f>
              <c:numCache>
                <c:formatCode>#,##0</c:formatCode>
                <c:ptCount val="5"/>
                <c:pt idx="0">
                  <c:v>275230.43446065718</c:v>
                </c:pt>
                <c:pt idx="1">
                  <c:v>50097.474861507406</c:v>
                </c:pt>
                <c:pt idx="2">
                  <c:v>63357.842409310244</c:v>
                </c:pt>
                <c:pt idx="3">
                  <c:v>129854.74162534194</c:v>
                </c:pt>
                <c:pt idx="4">
                  <c:v>15447.823866435929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1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9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096965407413973E-2"/>
          <c:y val="0.17554555680539932"/>
          <c:w val="0.85392078799138871"/>
          <c:h val="0.695396512935883"/>
        </c:manualLayout>
      </c:layout>
      <c:pie3DChart>
        <c:varyColors val="1"/>
        <c:ser>
          <c:idx val="0"/>
          <c:order val="0"/>
          <c:spPr>
            <a:ln w="19050">
              <a:noFill/>
            </a:ln>
          </c:spPr>
          <c:explosion val="25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</c:spPr>
          </c:dPt>
          <c:dPt>
            <c:idx val="1"/>
            <c:bubble3D val="0"/>
            <c:spPr>
              <a:solidFill>
                <a:srgbClr val="FFFF00"/>
              </a:solidFill>
              <a:ln w="19050">
                <a:noFill/>
              </a:ln>
            </c:spPr>
          </c:dPt>
          <c:dPt>
            <c:idx val="2"/>
            <c:bubble3D val="0"/>
            <c:spPr>
              <a:solidFill>
                <a:srgbClr val="FFC000"/>
              </a:solidFill>
              <a:ln w="19050">
                <a:noFill/>
              </a:ln>
            </c:spPr>
          </c:dPt>
          <c:dPt>
            <c:idx val="3"/>
            <c:bubble3D val="0"/>
            <c:spPr>
              <a:solidFill>
                <a:srgbClr val="FFFF99"/>
              </a:solidFill>
              <a:ln w="19050">
                <a:noFill/>
              </a:ln>
            </c:spPr>
          </c:dPt>
          <c:dPt>
            <c:idx val="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</c:spPr>
          </c:dPt>
          <c:dLbls>
            <c:dLbl>
              <c:idx val="0"/>
              <c:layout>
                <c:manualLayout>
                  <c:x val="4.8201952284054383E-2"/>
                  <c:y val="-9.3738282714660666E-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7543187976705506E-4"/>
                  <c:y val="-5.71666720369893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8894021958762447E-2"/>
                  <c:y val="-3.40982443293818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8.7336489745913036E-3"/>
                  <c:y val="1.73237167967996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5937033397567606E-3"/>
                  <c:y val="5.18174765408370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600"/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'2'!$C$19:$C$23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OP</c:v>
                </c:pt>
              </c:strCache>
            </c:strRef>
          </c:cat>
          <c:val>
            <c:numRef>
              <c:f>'2'!$E$19:$E$23</c:f>
              <c:numCache>
                <c:formatCode>#,##0</c:formatCode>
                <c:ptCount val="5"/>
                <c:pt idx="0">
                  <c:v>16579.175460657189</c:v>
                </c:pt>
                <c:pt idx="1">
                  <c:v>10494.106861507407</c:v>
                </c:pt>
                <c:pt idx="2">
                  <c:v>10701.936201310245</c:v>
                </c:pt>
                <c:pt idx="3">
                  <c:v>16935.288833341911</c:v>
                </c:pt>
                <c:pt idx="4">
                  <c:v>1908.8996431766807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1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9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096965407413973E-2"/>
          <c:y val="0.17554555680539932"/>
          <c:w val="0.85392078799138871"/>
          <c:h val="0.695396512935883"/>
        </c:manualLayout>
      </c:layout>
      <c:pie3DChart>
        <c:varyColors val="1"/>
        <c:ser>
          <c:idx val="0"/>
          <c:order val="0"/>
          <c:spPr>
            <a:ln w="19050">
              <a:noFill/>
            </a:ln>
          </c:spPr>
          <c:explosion val="25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</c:spPr>
          </c:dPt>
          <c:dPt>
            <c:idx val="1"/>
            <c:bubble3D val="0"/>
            <c:spPr>
              <a:solidFill>
                <a:srgbClr val="FFFF00"/>
              </a:solidFill>
              <a:ln w="19050">
                <a:noFill/>
              </a:ln>
            </c:spPr>
          </c:dPt>
          <c:dPt>
            <c:idx val="2"/>
            <c:bubble3D val="0"/>
            <c:spPr>
              <a:solidFill>
                <a:srgbClr val="FFC000"/>
              </a:solidFill>
              <a:ln w="19050">
                <a:noFill/>
              </a:ln>
            </c:spPr>
          </c:dPt>
          <c:dPt>
            <c:idx val="3"/>
            <c:bubble3D val="0"/>
            <c:spPr>
              <a:solidFill>
                <a:srgbClr val="FFFF99"/>
              </a:solidFill>
              <a:ln w="19050">
                <a:noFill/>
              </a:ln>
            </c:spPr>
          </c:dPt>
          <c:dPt>
            <c:idx val="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</c:spPr>
          </c:dPt>
          <c:dLbls>
            <c:dLbl>
              <c:idx val="0"/>
              <c:layout>
                <c:manualLayout>
                  <c:x val="0.36399115899986184"/>
                  <c:y val="-9.2093751438964868E-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7543187976705506E-4"/>
                  <c:y val="-5.71666720369893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8894021958762447E-2"/>
                  <c:y val="-3.40982443293818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8.7336489745913036E-3"/>
                  <c:y val="1.73237167967996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5937033397567606E-3"/>
                  <c:y val="5.18174765408370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600"/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'2'!$C$29:$C$33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OP</c:v>
                </c:pt>
              </c:strCache>
            </c:strRef>
          </c:cat>
          <c:val>
            <c:numRef>
              <c:f>'2'!$E$29:$E$33</c:f>
              <c:numCache>
                <c:formatCode>#,##0</c:formatCode>
                <c:ptCount val="5"/>
                <c:pt idx="0">
                  <c:v>245035.6</c:v>
                </c:pt>
                <c:pt idx="1">
                  <c:v>37202</c:v>
                </c:pt>
                <c:pt idx="2">
                  <c:v>49440.294999999998</c:v>
                </c:pt>
                <c:pt idx="3">
                  <c:v>106188.70000000003</c:v>
                </c:pt>
                <c:pt idx="4">
                  <c:v>8661.9972232592481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1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9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096965407413973E-2"/>
          <c:y val="0.17554555680539932"/>
          <c:w val="0.85392078799138871"/>
          <c:h val="0.695396512935883"/>
        </c:manualLayout>
      </c:layout>
      <c:pie3DChart>
        <c:varyColors val="1"/>
        <c:ser>
          <c:idx val="0"/>
          <c:order val="0"/>
          <c:spPr>
            <a:ln w="19050">
              <a:noFill/>
            </a:ln>
          </c:spPr>
          <c:explosion val="25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</c:spPr>
          </c:dPt>
          <c:dPt>
            <c:idx val="1"/>
            <c:bubble3D val="0"/>
            <c:spPr>
              <a:solidFill>
                <a:srgbClr val="FFFF00"/>
              </a:solidFill>
              <a:ln w="19050">
                <a:noFill/>
              </a:ln>
            </c:spPr>
          </c:dPt>
          <c:dPt>
            <c:idx val="2"/>
            <c:bubble3D val="0"/>
            <c:spPr>
              <a:solidFill>
                <a:srgbClr val="FFC000"/>
              </a:solidFill>
              <a:ln w="19050">
                <a:noFill/>
              </a:ln>
            </c:spPr>
          </c:dPt>
          <c:dPt>
            <c:idx val="3"/>
            <c:bubble3D val="0"/>
            <c:spPr>
              <a:solidFill>
                <a:srgbClr val="FFFF99"/>
              </a:solidFill>
              <a:ln w="19050">
                <a:noFill/>
              </a:ln>
            </c:spPr>
          </c:dPt>
          <c:dPt>
            <c:idx val="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</c:spPr>
          </c:dPt>
          <c:dLbls>
            <c:dLbl>
              <c:idx val="0"/>
              <c:layout>
                <c:manualLayout>
                  <c:x val="4.8201952284054383E-2"/>
                  <c:y val="-9.3738282714660666E-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7543187976705506E-4"/>
                  <c:y val="-5.71666720369893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8894021958762447E-2"/>
                  <c:y val="-3.40982443293818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8.7336489745913036E-3"/>
                  <c:y val="1.73237167967996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5937033397567606E-3"/>
                  <c:y val="5.18174765408370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600"/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'2'!$C$39:$C$43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OP</c:v>
                </c:pt>
              </c:strCache>
            </c:strRef>
          </c:cat>
          <c:val>
            <c:numRef>
              <c:f>'2'!$E$39:$E$43</c:f>
              <c:numCache>
                <c:formatCode>#,##0</c:formatCode>
                <c:ptCount val="5"/>
                <c:pt idx="0">
                  <c:v>8240.8260000000009</c:v>
                </c:pt>
                <c:pt idx="1">
                  <c:v>2332.3679999999999</c:v>
                </c:pt>
                <c:pt idx="2">
                  <c:v>3196.6112080000003</c:v>
                </c:pt>
                <c:pt idx="3">
                  <c:v>6730.7527920000002</c:v>
                </c:pt>
                <c:pt idx="4">
                  <c:v>418.16800000000001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1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4033784026508305E-3"/>
          <c:y val="1.3809160269425223E-2"/>
          <c:w val="0.97043513058625519"/>
          <c:h val="0.87503359162332828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</c:dPt>
          <c:dPt>
            <c:idx val="13"/>
            <c:invertIfNegative val="0"/>
            <c:bubble3D val="0"/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'3'!$A$10:$A$13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'3'!$B$10:$B$13</c:f>
              <c:numCache>
                <c:formatCode>#,##0</c:formatCode>
                <c:ptCount val="4"/>
                <c:pt idx="0">
                  <c:v>56619.406999993429</c:v>
                </c:pt>
                <c:pt idx="1">
                  <c:v>446528.59222325921</c:v>
                </c:pt>
                <c:pt idx="2">
                  <c:v>20918.726000000002</c:v>
                </c:pt>
                <c:pt idx="3">
                  <c:v>9921.5920000000006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1894016"/>
        <c:axId val="101895552"/>
        <c:axId val="0"/>
      </c:bar3DChart>
      <c:catAx>
        <c:axId val="101894016"/>
        <c:scaling>
          <c:orientation val="minMax"/>
        </c:scaling>
        <c:delete val="0"/>
        <c:axPos val="b"/>
        <c:majorTickMark val="out"/>
        <c:minorTickMark val="none"/>
        <c:tickLblPos val="nextTo"/>
        <c:crossAx val="101895552"/>
        <c:crosses val="autoZero"/>
        <c:auto val="1"/>
        <c:lblAlgn val="ctr"/>
        <c:lblOffset val="100"/>
        <c:noMultiLvlLbl val="0"/>
      </c:catAx>
      <c:valAx>
        <c:axId val="10189555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018940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95791849966717"/>
          <c:y val="0.1509391556220028"/>
          <c:w val="0.56045933269824588"/>
          <c:h val="0.69030185737543814"/>
        </c:manualLayout>
      </c:layout>
      <c:doughnut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1"/>
            <c:bubble3D val="0"/>
            <c:spPr>
              <a:solidFill>
                <a:srgbClr val="FFC000"/>
              </a:solidFill>
            </c:spPr>
          </c:dPt>
          <c:dPt>
            <c:idx val="2"/>
            <c:bubble3D val="0"/>
            <c:spPr>
              <a:solidFill>
                <a:schemeClr val="accent6">
                  <a:lumMod val="50000"/>
                </a:schemeClr>
              </a:solidFill>
            </c:spPr>
          </c:dPt>
          <c:dPt>
            <c:idx val="3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Pt>
            <c:idx val="9"/>
            <c:bubble3D val="0"/>
          </c:dPt>
          <c:dPt>
            <c:idx val="10"/>
            <c:bubble3D val="0"/>
          </c:dPt>
          <c:dPt>
            <c:idx val="11"/>
            <c:bubble3D val="0"/>
          </c:dPt>
          <c:dPt>
            <c:idx val="12"/>
            <c:bubble3D val="0"/>
          </c:dPt>
          <c:dPt>
            <c:idx val="13"/>
            <c:bubble3D val="0"/>
          </c:dPt>
          <c:dLbls>
            <c:dLbl>
              <c:idx val="2"/>
              <c:layout>
                <c:manualLayout>
                  <c:x val="-3.4920643649704701E-2"/>
                  <c:y val="-0.109481949640766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9.523811904464918E-3"/>
                  <c:y val="-0.121212158530848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'3'!$A$10:$A$13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'3'!$B$10:$B$13</c:f>
              <c:numCache>
                <c:formatCode>#,##0</c:formatCode>
                <c:ptCount val="4"/>
                <c:pt idx="0">
                  <c:v>56619.406999993429</c:v>
                </c:pt>
                <c:pt idx="1">
                  <c:v>446528.59222325921</c:v>
                </c:pt>
                <c:pt idx="2">
                  <c:v>20918.726000000002</c:v>
                </c:pt>
                <c:pt idx="3">
                  <c:v>9921.5920000000006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149099649818683"/>
          <c:y val="0.38204951687549105"/>
          <c:w val="0.26060898902861868"/>
          <c:h val="0.23218917101597772"/>
        </c:manualLayout>
      </c:layout>
      <c:overlay val="0"/>
      <c:txPr>
        <a:bodyPr/>
        <a:lstStyle/>
        <a:p>
          <a:pPr>
            <a:defRPr sz="8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191099739069668E-2"/>
          <c:y val="3.5956855506260954E-3"/>
          <c:w val="0.97043513058625519"/>
          <c:h val="0.67344197192742217"/>
        </c:manualLayout>
      </c:layout>
      <c:bar3DChart>
        <c:barDir val="col"/>
        <c:grouping val="clustered"/>
        <c:varyColors val="0"/>
        <c:ser>
          <c:idx val="0"/>
          <c:order val="0"/>
          <c:spPr>
            <a:ln w="317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 w="3175">
                <a:solidFill>
                  <a:schemeClr val="tx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4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5"/>
            <c:invertIfNegative val="0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</c:spPr>
          </c:dPt>
          <c:dPt>
            <c:idx val="6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8"/>
            <c:invertIfNegative val="0"/>
            <c:bubble3D val="0"/>
            <c:spPr>
              <a:solidFill>
                <a:srgbClr val="FFCCFF"/>
              </a:solidFill>
              <a:ln w="3175">
                <a:solidFill>
                  <a:schemeClr val="tx1"/>
                </a:solidFill>
              </a:ln>
            </c:spPr>
          </c:dPt>
          <c:dPt>
            <c:idx val="9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10"/>
            <c:invertIfNegative val="0"/>
            <c:bubble3D val="0"/>
            <c:spPr>
              <a:solidFill>
                <a:srgbClr val="FFFF99"/>
              </a:solidFill>
              <a:ln w="3175">
                <a:solidFill>
                  <a:schemeClr val="tx1"/>
                </a:solidFill>
              </a:ln>
            </c:spPr>
          </c:dPt>
          <c:dPt>
            <c:idx val="11"/>
            <c:invertIfNegative val="0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</c:spPr>
          </c:dPt>
          <c:dPt>
            <c:idx val="12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13"/>
            <c:invertIfNegative val="0"/>
            <c:bubble3D val="0"/>
            <c:spPr>
              <a:solidFill>
                <a:srgbClr val="FFFFCC"/>
              </a:solidFill>
              <a:ln w="3175">
                <a:solidFill>
                  <a:schemeClr val="tx1"/>
                </a:solidFill>
              </a:ln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'5'!$A$9:$A$22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Královehradecký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'5'!$B$9:$B$22</c:f>
              <c:numCache>
                <c:formatCode>#,##0</c:formatCode>
                <c:ptCount val="14"/>
                <c:pt idx="0">
                  <c:v>16818.232</c:v>
                </c:pt>
                <c:pt idx="1">
                  <c:v>64828.7</c:v>
                </c:pt>
                <c:pt idx="2">
                  <c:v>14039.7</c:v>
                </c:pt>
                <c:pt idx="3">
                  <c:v>21055.800000000003</c:v>
                </c:pt>
                <c:pt idx="4">
                  <c:v>21415.200000000001</c:v>
                </c:pt>
                <c:pt idx="5">
                  <c:v>60924.494999999995</c:v>
                </c:pt>
                <c:pt idx="6">
                  <c:v>28285.7</c:v>
                </c:pt>
                <c:pt idx="7">
                  <c:v>23170.5</c:v>
                </c:pt>
                <c:pt idx="8">
                  <c:v>25686.9</c:v>
                </c:pt>
                <c:pt idx="9">
                  <c:v>54710.50735681675</c:v>
                </c:pt>
                <c:pt idx="10">
                  <c:v>65414.451000000001</c:v>
                </c:pt>
                <c:pt idx="11">
                  <c:v>69581.082000000009</c:v>
                </c:pt>
                <c:pt idx="12">
                  <c:v>24986.526000000002</c:v>
                </c:pt>
                <c:pt idx="13">
                  <c:v>27622.699999999997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53376"/>
        <c:axId val="105654912"/>
        <c:axId val="0"/>
      </c:bar3DChart>
      <c:catAx>
        <c:axId val="105653376"/>
        <c:scaling>
          <c:orientation val="minMax"/>
        </c:scaling>
        <c:delete val="0"/>
        <c:axPos val="b"/>
        <c:majorTickMark val="out"/>
        <c:minorTickMark val="none"/>
        <c:tickLblPos val="nextTo"/>
        <c:crossAx val="105654912"/>
        <c:crosses val="autoZero"/>
        <c:auto val="1"/>
        <c:lblAlgn val="ctr"/>
        <c:lblOffset val="100"/>
        <c:noMultiLvlLbl val="0"/>
      </c:catAx>
      <c:valAx>
        <c:axId val="10565491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056533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 b="0"/>
              <a:t>Průběh denních spotřeb zemního plynu a průměrných teplot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331908994467479"/>
          <c:y val="8.5190222644404845E-2"/>
          <c:w val="0.75566984078680988"/>
          <c:h val="0.7261993410975400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'6'!$I$7</c:f>
              <c:strCache>
                <c:ptCount val="1"/>
                <c:pt idx="0">
                  <c:v>Spotřeba</c:v>
                </c:pt>
              </c:strCache>
            </c:strRef>
          </c:tx>
          <c:marker>
            <c:symbol val="none"/>
          </c:marker>
          <c:xVal>
            <c:numRef>
              <c:f>'6'!$H$8:$H$37</c:f>
              <c:numCache>
                <c:formatCode>0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xVal>
          <c:yVal>
            <c:numRef>
              <c:f>'6'!$I$8:$I$37</c:f>
              <c:numCache>
                <c:formatCode>#,##0</c:formatCode>
                <c:ptCount val="30"/>
                <c:pt idx="0">
                  <c:v>19.912844636720571</c:v>
                </c:pt>
                <c:pt idx="1">
                  <c:v>18.678675095415521</c:v>
                </c:pt>
                <c:pt idx="2">
                  <c:v>18.85328570666216</c:v>
                </c:pt>
                <c:pt idx="3">
                  <c:v>16.457363285482899</c:v>
                </c:pt>
                <c:pt idx="4">
                  <c:v>15.742495912198221</c:v>
                </c:pt>
                <c:pt idx="5">
                  <c:v>16.456977695777386</c:v>
                </c:pt>
                <c:pt idx="6">
                  <c:v>17.069519037856956</c:v>
                </c:pt>
                <c:pt idx="7">
                  <c:v>17.278928058494266</c:v>
                </c:pt>
                <c:pt idx="8">
                  <c:v>20.990001838682613</c:v>
                </c:pt>
                <c:pt idx="9">
                  <c:v>22.603656190404163</c:v>
                </c:pt>
                <c:pt idx="10">
                  <c:v>20.575423070008743</c:v>
                </c:pt>
                <c:pt idx="11">
                  <c:v>16.912020513000446</c:v>
                </c:pt>
                <c:pt idx="12">
                  <c:v>18.28948705386</c:v>
                </c:pt>
                <c:pt idx="13">
                  <c:v>23.767277346728733</c:v>
                </c:pt>
                <c:pt idx="14">
                  <c:v>26.463980480444253</c:v>
                </c:pt>
                <c:pt idx="15">
                  <c:v>25.755912410571373</c:v>
                </c:pt>
                <c:pt idx="16">
                  <c:v>22.988743556549213</c:v>
                </c:pt>
                <c:pt idx="17">
                  <c:v>22.107371793833444</c:v>
                </c:pt>
                <c:pt idx="18">
                  <c:v>16.760777760846327</c:v>
                </c:pt>
                <c:pt idx="19">
                  <c:v>14.747151369772238</c:v>
                </c:pt>
                <c:pt idx="20">
                  <c:v>15.99156011450736</c:v>
                </c:pt>
                <c:pt idx="21">
                  <c:v>17.229384863671001</c:v>
                </c:pt>
                <c:pt idx="22">
                  <c:v>15.47834789744913</c:v>
                </c:pt>
                <c:pt idx="23">
                  <c:v>14.555017812200166</c:v>
                </c:pt>
                <c:pt idx="24">
                  <c:v>13.827656517724851</c:v>
                </c:pt>
                <c:pt idx="25">
                  <c:v>11.756652419321258</c:v>
                </c:pt>
                <c:pt idx="26">
                  <c:v>11.54579221677133</c:v>
                </c:pt>
                <c:pt idx="27">
                  <c:v>13.869957514600513</c:v>
                </c:pt>
                <c:pt idx="28">
                  <c:v>14.202974548155236</c:v>
                </c:pt>
                <c:pt idx="29">
                  <c:v>13.11850774419106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775488"/>
        <c:axId val="105777408"/>
      </c:scatterChart>
      <c:scatterChart>
        <c:scatterStyle val="smoothMarker"/>
        <c:varyColors val="0"/>
        <c:ser>
          <c:idx val="1"/>
          <c:order val="1"/>
          <c:tx>
            <c:strRef>
              <c:f>'6'!$J$7</c:f>
              <c:strCache>
                <c:ptCount val="1"/>
                <c:pt idx="0">
                  <c:v>Teplota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'6'!$H$8:$H$37</c:f>
              <c:numCache>
                <c:formatCode>0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xVal>
          <c:yVal>
            <c:numRef>
              <c:f>'6'!$J$8:$J$37</c:f>
              <c:numCache>
                <c:formatCode>#,##0.0</c:formatCode>
                <c:ptCount val="30"/>
                <c:pt idx="0">
                  <c:v>9</c:v>
                </c:pt>
                <c:pt idx="1">
                  <c:v>10.7</c:v>
                </c:pt>
                <c:pt idx="2">
                  <c:v>12.6</c:v>
                </c:pt>
                <c:pt idx="3">
                  <c:v>12.7</c:v>
                </c:pt>
                <c:pt idx="4">
                  <c:v>10.4</c:v>
                </c:pt>
                <c:pt idx="5">
                  <c:v>10.199999999999999</c:v>
                </c:pt>
                <c:pt idx="6">
                  <c:v>11.9</c:v>
                </c:pt>
                <c:pt idx="7">
                  <c:v>12.5</c:v>
                </c:pt>
                <c:pt idx="8">
                  <c:v>6.7</c:v>
                </c:pt>
                <c:pt idx="9">
                  <c:v>5.9</c:v>
                </c:pt>
                <c:pt idx="10">
                  <c:v>6.3</c:v>
                </c:pt>
                <c:pt idx="11">
                  <c:v>8.4</c:v>
                </c:pt>
                <c:pt idx="12">
                  <c:v>8.3000000000000007</c:v>
                </c:pt>
                <c:pt idx="13">
                  <c:v>5.5</c:v>
                </c:pt>
                <c:pt idx="14">
                  <c:v>3.8</c:v>
                </c:pt>
                <c:pt idx="15">
                  <c:v>4.0999999999999996</c:v>
                </c:pt>
                <c:pt idx="16">
                  <c:v>5.5</c:v>
                </c:pt>
                <c:pt idx="17">
                  <c:v>6.7</c:v>
                </c:pt>
                <c:pt idx="18">
                  <c:v>11.7</c:v>
                </c:pt>
                <c:pt idx="19">
                  <c:v>10.6</c:v>
                </c:pt>
                <c:pt idx="20">
                  <c:v>11.4</c:v>
                </c:pt>
                <c:pt idx="21">
                  <c:v>11.7</c:v>
                </c:pt>
                <c:pt idx="22">
                  <c:v>12.8</c:v>
                </c:pt>
                <c:pt idx="23">
                  <c:v>13.6</c:v>
                </c:pt>
                <c:pt idx="24">
                  <c:v>12.9</c:v>
                </c:pt>
                <c:pt idx="25">
                  <c:v>13</c:v>
                </c:pt>
                <c:pt idx="26">
                  <c:v>14.3</c:v>
                </c:pt>
                <c:pt idx="27">
                  <c:v>12.3</c:v>
                </c:pt>
                <c:pt idx="28">
                  <c:v>12.3</c:v>
                </c:pt>
                <c:pt idx="29">
                  <c:v>12.9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781504"/>
        <c:axId val="105779584"/>
      </c:scatterChart>
      <c:valAx>
        <c:axId val="105775488"/>
        <c:scaling>
          <c:orientation val="minMax"/>
          <c:max val="30"/>
          <c:min val="1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cs-CZ" b="0"/>
                  <a:t>Den</a:t>
                </a:r>
              </a:p>
            </c:rich>
          </c:tx>
          <c:layout>
            <c:manualLayout>
              <c:xMode val="edge"/>
              <c:yMode val="edge"/>
              <c:x val="0.45660212763259667"/>
              <c:y val="0.89314972086984323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105777408"/>
        <c:crossesAt val="1"/>
        <c:crossBetween val="midCat"/>
        <c:majorUnit val="1"/>
      </c:valAx>
      <c:valAx>
        <c:axId val="105777408"/>
        <c:scaling>
          <c:orientation val="minMax"/>
          <c:max val="28"/>
          <c:min val="1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r>
                  <a:rPr lang="cs-CZ" b="0">
                    <a:solidFill>
                      <a:schemeClr val="accent6">
                        <a:lumMod val="75000"/>
                      </a:schemeClr>
                    </a:solidFill>
                  </a:rPr>
                  <a:t>Spotřeba </a:t>
                </a:r>
                <a:r>
                  <a:rPr lang="en-US" b="0">
                    <a:solidFill>
                      <a:schemeClr val="accent6">
                        <a:lumMod val="75000"/>
                      </a:schemeClr>
                    </a:solidFill>
                  </a:rPr>
                  <a:t>plynu (</a:t>
                </a:r>
                <a:r>
                  <a:rPr lang="cs-CZ" b="0">
                    <a:solidFill>
                      <a:schemeClr val="accent6">
                        <a:lumMod val="75000"/>
                      </a:schemeClr>
                    </a:solidFill>
                  </a:rPr>
                  <a:t>mil</a:t>
                </a:r>
                <a:r>
                  <a:rPr lang="en-US" b="0">
                    <a:solidFill>
                      <a:schemeClr val="accent6">
                        <a:lumMod val="75000"/>
                      </a:schemeClr>
                    </a:solidFill>
                  </a:rPr>
                  <a:t>. m</a:t>
                </a:r>
                <a:r>
                  <a:rPr lang="en-US" b="0" baseline="30000">
                    <a:solidFill>
                      <a:schemeClr val="accent6">
                        <a:lumMod val="75000"/>
                      </a:schemeClr>
                    </a:solidFill>
                  </a:rPr>
                  <a:t>3</a:t>
                </a:r>
                <a:r>
                  <a:rPr lang="en-US" b="0">
                    <a:solidFill>
                      <a:schemeClr val="accent6">
                        <a:lumMod val="75000"/>
                      </a:schemeClr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2.7883229572148891E-3"/>
              <c:y val="0.19623361270101916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6">
                    <a:lumMod val="75000"/>
                  </a:schemeClr>
                </a:solidFill>
              </a:defRPr>
            </a:pPr>
            <a:endParaRPr lang="cs-CZ"/>
          </a:p>
        </c:txPr>
        <c:crossAx val="105775488"/>
        <c:crosses val="autoZero"/>
        <c:crossBetween val="midCat"/>
        <c:majorUnit val="1.5"/>
      </c:valAx>
      <c:valAx>
        <c:axId val="105779584"/>
        <c:scaling>
          <c:orientation val="maxMin"/>
          <c:max val="15"/>
          <c:min val="3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tx1">
                        <a:lumMod val="50000"/>
                        <a:lumOff val="50000"/>
                      </a:schemeClr>
                    </a:solidFill>
                  </a:defRPr>
                </a:pPr>
                <a:r>
                  <a:rPr lang="cs-CZ" b="0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Průměrná teplota v obráceném pořadí (°C)</a:t>
                </a:r>
              </a:p>
            </c:rich>
          </c:tx>
          <c:layout>
            <c:manualLayout>
              <c:xMode val="edge"/>
              <c:yMode val="edge"/>
              <c:x val="0.92046627021863814"/>
              <c:y val="7.7684805739023893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cs-CZ"/>
          </a:p>
        </c:txPr>
        <c:crossAx val="105781504"/>
        <c:crosses val="max"/>
        <c:crossBetween val="midCat"/>
        <c:majorUnit val="1"/>
      </c:valAx>
      <c:valAx>
        <c:axId val="105781504"/>
        <c:scaling>
          <c:orientation val="minMax"/>
        </c:scaling>
        <c:delete val="1"/>
        <c:axPos val="t"/>
        <c:numFmt formatCode="0" sourceLinked="1"/>
        <c:majorTickMark val="out"/>
        <c:minorTickMark val="none"/>
        <c:tickLblPos val="nextTo"/>
        <c:crossAx val="105779584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chart" Target="../charts/chart15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image" Target="../media/image6.png"/><Relationship Id="rId7" Type="http://schemas.openxmlformats.org/officeDocument/2006/relationships/chart" Target="../charts/chart4.xml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chart" Target="../charts/chart3.xml"/><Relationship Id="rId5" Type="http://schemas.openxmlformats.org/officeDocument/2006/relationships/image" Target="../media/image7.png"/><Relationship Id="rId4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49091</xdr:colOff>
      <xdr:row>0</xdr:row>
      <xdr:rowOff>126023</xdr:rowOff>
    </xdr:from>
    <xdr:to>
      <xdr:col>1</xdr:col>
      <xdr:colOff>304800</xdr:colOff>
      <xdr:row>3</xdr:row>
      <xdr:rowOff>144717</xdr:rowOff>
    </xdr:to>
    <xdr:pic>
      <xdr:nvPicPr>
        <xdr:cNvPr id="3" name="Picture 1" descr="er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91" y="126023"/>
          <a:ext cx="922459" cy="504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447675</xdr:colOff>
      <xdr:row>19</xdr:row>
      <xdr:rowOff>0</xdr:rowOff>
    </xdr:from>
    <xdr:ext cx="5248001" cy="968983"/>
    <xdr:sp macro="" textlink="">
      <xdr:nvSpPr>
        <xdr:cNvPr id="4" name="Obdélník 3"/>
        <xdr:cNvSpPr/>
      </xdr:nvSpPr>
      <xdr:spPr>
        <a:xfrm>
          <a:off x="447675" y="3371850"/>
          <a:ext cx="5248001" cy="96898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cs-CZ" sz="2800" b="1" cap="all" spc="0">
              <a:ln w="0"/>
              <a:solidFill>
                <a:schemeClr val="tx1">
                  <a:lumMod val="75000"/>
                  <a:lumOff val="25000"/>
                </a:schemeClr>
              </a:solidFill>
              <a:effectLst>
                <a:reflection blurRad="12700" stA="50000" endPos="50000" dist="5000" dir="5400000" sy="-100000" rotWithShape="0"/>
              </a:effectLst>
            </a:rPr>
            <a:t>MĚSÍČNÍ ZPRÁVA O PROVOZU</a:t>
          </a:r>
        </a:p>
        <a:p>
          <a:pPr algn="ctr"/>
          <a:r>
            <a:rPr lang="cs-CZ" sz="2800" b="1" cap="all" spc="0">
              <a:ln w="0"/>
              <a:solidFill>
                <a:schemeClr val="tx1">
                  <a:lumMod val="75000"/>
                  <a:lumOff val="25000"/>
                </a:schemeClr>
              </a:solidFill>
              <a:effectLst>
                <a:reflection blurRad="12700" stA="50000" endPos="50000" dist="5000" dir="5400000" sy="-100000" rotWithShape="0"/>
              </a:effectLst>
            </a:rPr>
            <a:t>PLYNÁRENSKÉ SOUSTAVY ČR</a:t>
          </a:r>
        </a:p>
      </xdr:txBody>
    </xdr:sp>
    <xdr:clientData/>
  </xdr:oneCellAnchor>
  <xdr:twoCellAnchor editAs="oneCell">
    <xdr:from>
      <xdr:col>0</xdr:col>
      <xdr:colOff>514350</xdr:colOff>
      <xdr:row>24</xdr:row>
      <xdr:rowOff>57150</xdr:rowOff>
    </xdr:from>
    <xdr:to>
      <xdr:col>9</xdr:col>
      <xdr:colOff>104775</xdr:colOff>
      <xdr:row>42</xdr:row>
      <xdr:rowOff>76200</xdr:rowOff>
    </xdr:to>
    <xdr:pic>
      <xdr:nvPicPr>
        <xdr:cNvPr id="6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429125"/>
          <a:ext cx="5133975" cy="3181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12</xdr:row>
      <xdr:rowOff>52387</xdr:rowOff>
    </xdr:from>
    <xdr:to>
      <xdr:col>7</xdr:col>
      <xdr:colOff>476249</xdr:colOff>
      <xdr:row>27</xdr:row>
      <xdr:rowOff>19050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161925</xdr:colOff>
      <xdr:row>12</xdr:row>
      <xdr:rowOff>66675</xdr:rowOff>
    </xdr:from>
    <xdr:to>
      <xdr:col>16</xdr:col>
      <xdr:colOff>381000</xdr:colOff>
      <xdr:row>27</xdr:row>
      <xdr:rowOff>42863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85725</xdr:colOff>
      <xdr:row>28</xdr:row>
      <xdr:rowOff>57150</xdr:rowOff>
    </xdr:from>
    <xdr:to>
      <xdr:col>7</xdr:col>
      <xdr:colOff>466725</xdr:colOff>
      <xdr:row>43</xdr:row>
      <xdr:rowOff>80963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152400</xdr:colOff>
      <xdr:row>28</xdr:row>
      <xdr:rowOff>66675</xdr:rowOff>
    </xdr:from>
    <xdr:to>
      <xdr:col>16</xdr:col>
      <xdr:colOff>371475</xdr:colOff>
      <xdr:row>43</xdr:row>
      <xdr:rowOff>90488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6</xdr:row>
      <xdr:rowOff>142876</xdr:rowOff>
    </xdr:from>
    <xdr:to>
      <xdr:col>18</xdr:col>
      <xdr:colOff>447675</xdr:colOff>
      <xdr:row>30</xdr:row>
      <xdr:rowOff>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2</xdr:row>
      <xdr:rowOff>76200</xdr:rowOff>
    </xdr:from>
    <xdr:to>
      <xdr:col>14</xdr:col>
      <xdr:colOff>514349</xdr:colOff>
      <xdr:row>21</xdr:row>
      <xdr:rowOff>171450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57149</xdr:rowOff>
    </xdr:from>
    <xdr:to>
      <xdr:col>12</xdr:col>
      <xdr:colOff>519448</xdr:colOff>
      <xdr:row>28</xdr:row>
      <xdr:rowOff>104774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19099"/>
          <a:ext cx="8396623" cy="5762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21</xdr:row>
      <xdr:rowOff>209550</xdr:rowOff>
    </xdr:from>
    <xdr:ext cx="771524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57150" y="468630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30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𝑑𝑛</m:t>
                        </m:r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ů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57150" y="468630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30𝑑𝑛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ů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0</xdr:col>
      <xdr:colOff>9525</xdr:colOff>
      <xdr:row>23</xdr:row>
      <xdr:rowOff>190500</xdr:rowOff>
    </xdr:from>
    <xdr:ext cx="771524" cy="285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9525" y="5581650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𝑚𝑎𝑥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𝑑𝑒𝑛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9525" y="5581650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𝑅_𝐵𝑆𝐷^(𝑚𝑎𝑥.𝑑𝑒𝑛)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0</xdr:col>
      <xdr:colOff>85725</xdr:colOff>
      <xdr:row>25</xdr:row>
      <xdr:rowOff>0</xdr:rowOff>
    </xdr:from>
    <xdr:ext cx="771524" cy="2894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ovéPole 3"/>
            <xdr:cNvSpPr txBox="1"/>
          </xdr:nvSpPr>
          <xdr:spPr>
            <a:xfrm>
              <a:off x="85725" y="5391150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𝑁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−1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4" name="TextovéPole 3"/>
            <xdr:cNvSpPr txBox="1"/>
          </xdr:nvSpPr>
          <xdr:spPr>
            <a:xfrm>
              <a:off x="85725" y="5391150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𝑁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−1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cs-CZ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3</xdr:row>
      <xdr:rowOff>19050</xdr:rowOff>
    </xdr:from>
    <xdr:to>
      <xdr:col>3</xdr:col>
      <xdr:colOff>657225</xdr:colOff>
      <xdr:row>27</xdr:row>
      <xdr:rowOff>180975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47675"/>
          <a:ext cx="5762625" cy="811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25</xdr:row>
      <xdr:rowOff>47625</xdr:rowOff>
    </xdr:from>
    <xdr:to>
      <xdr:col>8</xdr:col>
      <xdr:colOff>771525</xdr:colOff>
      <xdr:row>35</xdr:row>
      <xdr:rowOff>247650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352426</xdr:colOff>
      <xdr:row>27</xdr:row>
      <xdr:rowOff>161925</xdr:rowOff>
    </xdr:from>
    <xdr:to>
      <xdr:col>0</xdr:col>
      <xdr:colOff>1755717</xdr:colOff>
      <xdr:row>33</xdr:row>
      <xdr:rowOff>31573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6" y="5076825"/>
          <a:ext cx="1403291" cy="898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348204</xdr:colOff>
      <xdr:row>17</xdr:row>
      <xdr:rowOff>161925</xdr:rowOff>
    </xdr:from>
    <xdr:to>
      <xdr:col>0</xdr:col>
      <xdr:colOff>1741809</xdr:colOff>
      <xdr:row>23</xdr:row>
      <xdr:rowOff>28575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204" y="3333750"/>
          <a:ext cx="1393605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342903</xdr:colOff>
      <xdr:row>37</xdr:row>
      <xdr:rowOff>152400</xdr:rowOff>
    </xdr:from>
    <xdr:to>
      <xdr:col>0</xdr:col>
      <xdr:colOff>1748850</xdr:colOff>
      <xdr:row>43</xdr:row>
      <xdr:rowOff>38100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3" y="6810375"/>
          <a:ext cx="1405947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</xdr:colOff>
      <xdr:row>7</xdr:row>
      <xdr:rowOff>47626</xdr:rowOff>
    </xdr:from>
    <xdr:to>
      <xdr:col>7</xdr:col>
      <xdr:colOff>1495425</xdr:colOff>
      <xdr:row>13</xdr:row>
      <xdr:rowOff>123826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362962</xdr:colOff>
      <xdr:row>6</xdr:row>
      <xdr:rowOff>371475</xdr:rowOff>
    </xdr:from>
    <xdr:to>
      <xdr:col>0</xdr:col>
      <xdr:colOff>1736420</xdr:colOff>
      <xdr:row>12</xdr:row>
      <xdr:rowOff>19049</xdr:rowOff>
    </xdr:to>
    <xdr:pic>
      <xdr:nvPicPr>
        <xdr:cNvPr id="6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62" y="1428750"/>
          <a:ext cx="1373458" cy="876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</xdr:colOff>
      <xdr:row>18</xdr:row>
      <xdr:rowOff>19050</xdr:rowOff>
    </xdr:from>
    <xdr:to>
      <xdr:col>7</xdr:col>
      <xdr:colOff>1504950</xdr:colOff>
      <xdr:row>25</xdr:row>
      <xdr:rowOff>19050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9525</xdr:colOff>
      <xdr:row>28</xdr:row>
      <xdr:rowOff>19050</xdr:rowOff>
    </xdr:from>
    <xdr:to>
      <xdr:col>7</xdr:col>
      <xdr:colOff>1504950</xdr:colOff>
      <xdr:row>35</xdr:row>
      <xdr:rowOff>19050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9525</xdr:colOff>
      <xdr:row>38</xdr:row>
      <xdr:rowOff>19050</xdr:rowOff>
    </xdr:from>
    <xdr:to>
      <xdr:col>7</xdr:col>
      <xdr:colOff>1504950</xdr:colOff>
      <xdr:row>45</xdr:row>
      <xdr:rowOff>19050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19</xdr:row>
      <xdr:rowOff>28575</xdr:rowOff>
    </xdr:from>
    <xdr:to>
      <xdr:col>6</xdr:col>
      <xdr:colOff>257175</xdr:colOff>
      <xdr:row>38</xdr:row>
      <xdr:rowOff>142875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47625</xdr:colOff>
      <xdr:row>19</xdr:row>
      <xdr:rowOff>76200</xdr:rowOff>
    </xdr:from>
    <xdr:to>
      <xdr:col>13</xdr:col>
      <xdr:colOff>495299</xdr:colOff>
      <xdr:row>39</xdr:row>
      <xdr:rowOff>114299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438149</xdr:colOff>
      <xdr:row>28</xdr:row>
      <xdr:rowOff>152399</xdr:rowOff>
    </xdr:from>
    <xdr:to>
      <xdr:col>13</xdr:col>
      <xdr:colOff>485775</xdr:colOff>
      <xdr:row>42</xdr:row>
      <xdr:rowOff>104774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28</xdr:row>
      <xdr:rowOff>86760</xdr:rowOff>
    </xdr:from>
    <xdr:to>
      <xdr:col>4</xdr:col>
      <xdr:colOff>47625</xdr:colOff>
      <xdr:row>39</xdr:row>
      <xdr:rowOff>18329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325385"/>
          <a:ext cx="3009900" cy="18270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104774</xdr:colOff>
      <xdr:row>3</xdr:row>
      <xdr:rowOff>38100</xdr:rowOff>
    </xdr:from>
    <xdr:to>
      <xdr:col>15</xdr:col>
      <xdr:colOff>495299</xdr:colOff>
      <xdr:row>23</xdr:row>
      <xdr:rowOff>133351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104775</xdr:colOff>
      <xdr:row>22</xdr:row>
      <xdr:rowOff>85725</xdr:rowOff>
    </xdr:from>
    <xdr:to>
      <xdr:col>15</xdr:col>
      <xdr:colOff>485774</xdr:colOff>
      <xdr:row>40</xdr:row>
      <xdr:rowOff>52387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19051</xdr:colOff>
      <xdr:row>27</xdr:row>
      <xdr:rowOff>33337</xdr:rowOff>
    </xdr:from>
    <xdr:to>
      <xdr:col>6</xdr:col>
      <xdr:colOff>447676</xdr:colOff>
      <xdr:row>38</xdr:row>
      <xdr:rowOff>228601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abSelected="1" view="pageBreakPreview" zoomScaleNormal="100" zoomScaleSheetLayoutView="100" workbookViewId="0"/>
  </sheetViews>
  <sheetFormatPr defaultRowHeight="12.75" x14ac:dyDescent="0.2"/>
  <cols>
    <col min="1" max="4" width="10" style="19" customWidth="1"/>
    <col min="5" max="7" width="7.7109375" style="19" customWidth="1"/>
    <col min="8" max="10" width="10" style="19" customWidth="1"/>
    <col min="11" max="11" width="9.140625" style="19"/>
    <col min="12" max="12" width="11.42578125" style="19" bestFit="1" customWidth="1"/>
    <col min="13" max="16384" width="9.140625" style="19"/>
  </cols>
  <sheetData>
    <row r="1" spans="1:10" x14ac:dyDescent="0.2">
      <c r="A1" s="202"/>
      <c r="B1" s="203"/>
    </row>
    <row r="2" spans="1:10" x14ac:dyDescent="0.2">
      <c r="E2" s="205"/>
    </row>
    <row r="3" spans="1:10" x14ac:dyDescent="0.2">
      <c r="E3" s="216"/>
      <c r="F3" s="20"/>
      <c r="G3" s="20"/>
      <c r="H3" s="20"/>
      <c r="I3" s="20"/>
      <c r="J3" s="20"/>
    </row>
    <row r="4" spans="1:10" x14ac:dyDescent="0.2">
      <c r="D4" s="20"/>
      <c r="E4" s="216"/>
      <c r="F4" s="20"/>
      <c r="G4" s="20"/>
      <c r="H4" s="20"/>
      <c r="I4" s="20"/>
      <c r="J4" s="20"/>
    </row>
    <row r="5" spans="1:10" ht="13.5" customHeight="1" x14ac:dyDescent="0.4">
      <c r="C5" s="20"/>
      <c r="D5" s="816"/>
      <c r="E5" s="20"/>
      <c r="F5" s="20"/>
      <c r="G5" s="20"/>
      <c r="H5" s="20"/>
      <c r="I5" s="20"/>
      <c r="J5" s="204"/>
    </row>
    <row r="6" spans="1:10" ht="13.5" customHeight="1" x14ac:dyDescent="0.2">
      <c r="A6" s="106"/>
      <c r="B6" s="106"/>
      <c r="C6" s="106"/>
      <c r="D6" s="816"/>
      <c r="E6" s="20"/>
      <c r="F6" s="20"/>
      <c r="G6" s="20"/>
      <c r="H6" s="20"/>
      <c r="I6" s="20"/>
      <c r="J6" s="20"/>
    </row>
    <row r="7" spans="1:10" ht="12.75" customHeight="1" x14ac:dyDescent="0.2">
      <c r="C7" s="521"/>
    </row>
    <row r="8" spans="1:10" ht="12.75" customHeight="1" x14ac:dyDescent="0.2">
      <c r="B8" s="206"/>
    </row>
    <row r="9" spans="1:10" ht="12.75" customHeight="1" x14ac:dyDescent="0.4">
      <c r="B9" s="206"/>
      <c r="D9" s="106"/>
      <c r="E9" s="20"/>
      <c r="F9" s="20"/>
      <c r="I9" s="207"/>
      <c r="J9" s="207"/>
    </row>
    <row r="10" spans="1:10" ht="12.75" customHeight="1" x14ac:dyDescent="0.4">
      <c r="A10" s="817">
        <v>4</v>
      </c>
      <c r="B10" s="106"/>
      <c r="C10" s="208"/>
      <c r="D10" s="106"/>
      <c r="E10" s="20"/>
      <c r="F10" s="20"/>
      <c r="G10" s="20"/>
      <c r="H10" s="20"/>
      <c r="I10" s="20"/>
      <c r="J10" s="204"/>
    </row>
    <row r="11" spans="1:10" ht="12.75" customHeight="1" x14ac:dyDescent="0.4">
      <c r="A11" s="817"/>
      <c r="B11" s="106"/>
      <c r="C11" s="208"/>
      <c r="D11" s="106"/>
      <c r="E11" s="106"/>
      <c r="F11" s="106"/>
      <c r="G11" s="106"/>
      <c r="H11" s="106"/>
      <c r="I11" s="106"/>
      <c r="J11" s="209"/>
    </row>
    <row r="12" spans="1:10" ht="12.75" customHeight="1" x14ac:dyDescent="0.2">
      <c r="A12" s="817"/>
      <c r="B12" s="106"/>
      <c r="C12" s="208"/>
      <c r="D12" s="106"/>
      <c r="E12" s="106"/>
      <c r="F12" s="106"/>
      <c r="G12" s="106"/>
      <c r="H12" s="106"/>
      <c r="I12" s="106"/>
      <c r="J12" s="106"/>
    </row>
    <row r="13" spans="1:10" ht="33.75" x14ac:dyDescent="0.2">
      <c r="A13" s="210"/>
      <c r="B13" s="818"/>
      <c r="C13" s="208"/>
      <c r="D13" s="106"/>
      <c r="E13" s="106"/>
      <c r="F13" s="106"/>
      <c r="G13" s="106"/>
      <c r="H13" s="106"/>
      <c r="I13" s="106"/>
      <c r="J13" s="106"/>
    </row>
    <row r="14" spans="1:10" x14ac:dyDescent="0.2">
      <c r="B14" s="818"/>
      <c r="C14" s="106"/>
      <c r="D14" s="106"/>
      <c r="E14" s="106"/>
      <c r="F14" s="106"/>
      <c r="G14" s="106"/>
      <c r="H14" s="106"/>
      <c r="I14" s="106"/>
      <c r="J14" s="106"/>
    </row>
    <row r="15" spans="1:10" x14ac:dyDescent="0.2">
      <c r="A15" s="106"/>
      <c r="B15" s="208"/>
      <c r="C15" s="106"/>
      <c r="D15" s="106"/>
      <c r="E15" s="20"/>
    </row>
    <row r="16" spans="1:10" x14ac:dyDescent="0.2">
      <c r="A16" s="106"/>
      <c r="B16" s="106"/>
      <c r="C16" s="208"/>
      <c r="D16" s="106"/>
      <c r="E16" s="20"/>
    </row>
    <row r="17" spans="1:10" x14ac:dyDescent="0.2">
      <c r="A17" s="106"/>
      <c r="B17" s="106"/>
      <c r="C17" s="208"/>
      <c r="D17" s="106"/>
      <c r="E17" s="20"/>
    </row>
    <row r="18" spans="1:10" x14ac:dyDescent="0.2">
      <c r="A18" s="106"/>
      <c r="B18" s="106"/>
      <c r="C18" s="208"/>
      <c r="D18" s="106"/>
      <c r="E18" s="20"/>
    </row>
    <row r="19" spans="1:10" x14ac:dyDescent="0.2">
      <c r="A19" s="106"/>
      <c r="B19" s="106"/>
      <c r="C19" s="208"/>
      <c r="D19" s="106"/>
      <c r="E19" s="20"/>
    </row>
    <row r="20" spans="1:10" x14ac:dyDescent="0.2">
      <c r="B20" s="20"/>
      <c r="C20" s="20"/>
      <c r="D20" s="20"/>
      <c r="E20" s="20"/>
    </row>
    <row r="21" spans="1:10" x14ac:dyDescent="0.2">
      <c r="B21" s="20"/>
      <c r="C21" s="20"/>
      <c r="D21" s="20"/>
      <c r="E21" s="20"/>
    </row>
    <row r="24" spans="1:10" ht="28.5" customHeight="1" x14ac:dyDescent="0.2">
      <c r="A24" s="819"/>
      <c r="B24" s="819"/>
      <c r="C24" s="819"/>
      <c r="D24" s="819"/>
      <c r="E24" s="819"/>
      <c r="F24" s="819"/>
      <c r="G24" s="819"/>
      <c r="H24" s="819"/>
      <c r="I24" s="819"/>
      <c r="J24" s="819"/>
    </row>
    <row r="25" spans="1:10" x14ac:dyDescent="0.2">
      <c r="A25" s="819"/>
      <c r="B25" s="819"/>
      <c r="C25" s="819"/>
      <c r="D25" s="819"/>
      <c r="E25" s="819"/>
      <c r="F25" s="819"/>
      <c r="G25" s="819"/>
      <c r="H25" s="819"/>
      <c r="I25" s="819"/>
      <c r="J25" s="819"/>
    </row>
    <row r="26" spans="1:10" ht="16.5" customHeight="1" x14ac:dyDescent="0.2">
      <c r="A26" s="819"/>
      <c r="B26" s="819"/>
      <c r="C26" s="819"/>
      <c r="D26" s="819"/>
      <c r="E26" s="819"/>
      <c r="F26" s="819"/>
      <c r="G26" s="819"/>
      <c r="H26" s="819"/>
      <c r="I26" s="819"/>
      <c r="J26" s="819"/>
    </row>
    <row r="39" spans="2:10" x14ac:dyDescent="0.2">
      <c r="B39" s="20"/>
      <c r="C39" s="20"/>
      <c r="D39" s="20"/>
      <c r="E39" s="20"/>
      <c r="F39" s="20"/>
      <c r="G39" s="20"/>
    </row>
    <row r="40" spans="2:10" ht="28.5" x14ac:dyDescent="0.4">
      <c r="B40" s="207"/>
      <c r="C40" s="207"/>
      <c r="D40" s="207"/>
      <c r="E40" s="207"/>
      <c r="G40" s="207"/>
      <c r="H40" s="207"/>
      <c r="I40" s="207"/>
      <c r="J40" s="207"/>
    </row>
    <row r="41" spans="2:10" x14ac:dyDescent="0.2">
      <c r="B41" s="20"/>
      <c r="C41" s="20"/>
      <c r="D41" s="20"/>
      <c r="E41" s="20"/>
      <c r="F41" s="20"/>
      <c r="G41" s="20"/>
    </row>
    <row r="42" spans="2:10" x14ac:dyDescent="0.2">
      <c r="B42" s="20"/>
      <c r="C42" s="20"/>
      <c r="D42" s="20"/>
      <c r="E42" s="20"/>
      <c r="F42" s="20"/>
      <c r="G42" s="20"/>
    </row>
    <row r="43" spans="2:10" x14ac:dyDescent="0.2">
      <c r="B43" s="20"/>
      <c r="C43" s="20"/>
      <c r="D43" s="20"/>
      <c r="E43" s="20"/>
      <c r="F43" s="20"/>
      <c r="G43" s="20"/>
    </row>
    <row r="44" spans="2:10" x14ac:dyDescent="0.2">
      <c r="B44" s="20"/>
      <c r="C44" s="20"/>
      <c r="D44" s="20"/>
      <c r="E44" s="20"/>
      <c r="F44" s="20"/>
      <c r="G44" s="106"/>
      <c r="H44" s="106"/>
      <c r="I44" s="211"/>
      <c r="J44" s="106"/>
    </row>
    <row r="47" spans="2:10" x14ac:dyDescent="0.2">
      <c r="F47" s="206"/>
      <c r="G47" s="106"/>
      <c r="H47" s="106"/>
      <c r="I47" s="212"/>
      <c r="J47" s="106"/>
    </row>
    <row r="48" spans="2:10" ht="12.75" customHeight="1" x14ac:dyDescent="0.2">
      <c r="E48" s="106"/>
      <c r="F48" s="213"/>
      <c r="G48" s="106"/>
      <c r="I48" s="212"/>
      <c r="J48" s="106"/>
    </row>
    <row r="49" spans="1:10" ht="12.75" customHeight="1" x14ac:dyDescent="0.2">
      <c r="E49" s="20"/>
      <c r="F49" s="20"/>
      <c r="G49" s="214"/>
      <c r="I49" s="215"/>
    </row>
    <row r="50" spans="1:10" ht="12.75" customHeight="1" x14ac:dyDescent="0.2">
      <c r="E50" s="20"/>
      <c r="F50" s="20"/>
      <c r="G50" s="214"/>
      <c r="I50" s="215"/>
    </row>
    <row r="51" spans="1:10" ht="12.75" customHeight="1" x14ac:dyDescent="0.2">
      <c r="E51" s="20"/>
      <c r="F51" s="20"/>
      <c r="G51" s="106"/>
      <c r="H51" s="216"/>
      <c r="I51" s="208"/>
      <c r="J51" s="106"/>
    </row>
    <row r="52" spans="1:10" ht="12.75" customHeight="1" x14ac:dyDescent="0.2">
      <c r="A52" s="20"/>
      <c r="B52" s="20"/>
      <c r="C52" s="20"/>
      <c r="D52" s="20"/>
      <c r="E52" s="20"/>
      <c r="F52" s="20"/>
      <c r="G52" s="106"/>
      <c r="H52" s="216"/>
      <c r="I52" s="20"/>
      <c r="J52" s="217"/>
    </row>
    <row r="53" spans="1:10" ht="15" customHeight="1" x14ac:dyDescent="0.2">
      <c r="A53" s="20"/>
      <c r="B53" s="218"/>
      <c r="C53" s="20"/>
      <c r="D53" s="20"/>
      <c r="E53" s="20"/>
      <c r="F53" s="20"/>
      <c r="G53" s="106"/>
      <c r="H53" s="208"/>
      <c r="I53" s="820" t="s">
        <v>74</v>
      </c>
      <c r="J53" s="820"/>
    </row>
    <row r="54" spans="1:10" ht="15" customHeight="1" x14ac:dyDescent="0.2">
      <c r="A54" s="20"/>
      <c r="B54" s="218"/>
      <c r="C54" s="20"/>
      <c r="D54" s="20"/>
      <c r="E54" s="20"/>
      <c r="F54" s="20"/>
      <c r="G54" s="106"/>
      <c r="H54" s="208"/>
      <c r="I54" s="820"/>
      <c r="J54" s="820"/>
    </row>
    <row r="55" spans="1:10" ht="11.25" customHeight="1" x14ac:dyDescent="0.2">
      <c r="A55" s="20"/>
      <c r="B55" s="20"/>
      <c r="C55" s="20"/>
      <c r="D55" s="20"/>
      <c r="E55" s="20"/>
      <c r="F55" s="20"/>
      <c r="G55" s="815">
        <v>2014</v>
      </c>
      <c r="H55" s="815"/>
      <c r="I55" s="208"/>
      <c r="J55" s="219"/>
    </row>
    <row r="56" spans="1:10" ht="15.75" customHeight="1" x14ac:dyDescent="0.2">
      <c r="B56" s="20"/>
      <c r="C56" s="20"/>
      <c r="D56" s="20"/>
      <c r="E56" s="20"/>
      <c r="F56" s="20"/>
      <c r="G56" s="815"/>
      <c r="H56" s="815"/>
      <c r="I56" s="208"/>
      <c r="J56" s="219"/>
    </row>
    <row r="57" spans="1:10" ht="15.75" customHeight="1" x14ac:dyDescent="0.3">
      <c r="A57" s="220"/>
      <c r="B57" s="20"/>
      <c r="C57" s="20"/>
      <c r="D57" s="20"/>
      <c r="E57" s="20"/>
      <c r="F57" s="20"/>
      <c r="G57" s="221"/>
      <c r="H57" s="221"/>
      <c r="I57" s="222"/>
      <c r="J57" s="219"/>
    </row>
    <row r="58" spans="1:10" ht="12.75" customHeight="1" x14ac:dyDescent="0.2">
      <c r="F58" s="20"/>
      <c r="G58" s="106"/>
      <c r="H58" s="223"/>
      <c r="I58" s="213"/>
      <c r="J58" s="224"/>
    </row>
    <row r="59" spans="1:10" ht="12.75" customHeight="1" x14ac:dyDescent="0.3">
      <c r="A59" s="522" t="s">
        <v>48</v>
      </c>
      <c r="F59" s="20"/>
      <c r="G59" s="106"/>
      <c r="H59" s="223"/>
      <c r="I59" s="213"/>
      <c r="J59" s="224"/>
    </row>
  </sheetData>
  <mergeCells count="6">
    <mergeCell ref="G55:H56"/>
    <mergeCell ref="D5:D6"/>
    <mergeCell ref="A10:A12"/>
    <mergeCell ref="B13:B14"/>
    <mergeCell ref="A24:J26"/>
    <mergeCell ref="I53:J54"/>
  </mergeCells>
  <pageMargins left="0.67" right="0.21" top="0.3" bottom="0.2" header="0.23" footer="0.17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view="pageBreakPreview" zoomScaleNormal="100" zoomScaleSheetLayoutView="100" workbookViewId="0">
      <selection activeCell="O1" sqref="O1:P1"/>
    </sheetView>
  </sheetViews>
  <sheetFormatPr defaultRowHeight="12.75" x14ac:dyDescent="0.2"/>
  <cols>
    <col min="1" max="2" width="7.28515625" style="9" customWidth="1"/>
    <col min="3" max="5" width="8.7109375" style="9" customWidth="1"/>
    <col min="6" max="16" width="8.28515625" style="9" customWidth="1"/>
    <col min="17" max="16384" width="9.140625" style="9"/>
  </cols>
  <sheetData>
    <row r="1" spans="1:16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000" t="s">
        <v>67</v>
      </c>
      <c r="P1" s="1000"/>
    </row>
    <row r="2" spans="1:16" s="8" customFormat="1" ht="15.75" x14ac:dyDescent="0.25">
      <c r="A2" s="920" t="s">
        <v>296</v>
      </c>
      <c r="B2" s="920"/>
      <c r="C2" s="920"/>
      <c r="D2" s="920"/>
      <c r="E2" s="920"/>
      <c r="F2" s="920"/>
      <c r="G2" s="920"/>
      <c r="H2" s="920"/>
      <c r="I2" s="920"/>
      <c r="J2" s="920"/>
      <c r="K2" s="920"/>
      <c r="L2" s="920"/>
      <c r="M2" s="920"/>
      <c r="N2" s="920"/>
      <c r="O2" s="920"/>
      <c r="P2" s="920"/>
    </row>
    <row r="3" spans="1:16" ht="15.75" customHeight="1" x14ac:dyDescent="0.25">
      <c r="A3" s="935" t="str">
        <f>T!I53</f>
        <v>Duben</v>
      </c>
      <c r="B3" s="935"/>
      <c r="C3" s="935"/>
      <c r="D3" s="935"/>
      <c r="E3" s="935"/>
      <c r="F3" s="935"/>
      <c r="G3" s="935"/>
      <c r="H3" s="935"/>
      <c r="I3" s="934">
        <f>T!G55</f>
        <v>2014</v>
      </c>
      <c r="J3" s="934"/>
      <c r="K3" s="934"/>
      <c r="L3" s="934"/>
      <c r="M3" s="934"/>
      <c r="N3" s="934"/>
      <c r="O3" s="934"/>
      <c r="P3" s="934"/>
    </row>
    <row r="4" spans="1:16" ht="13.5" customHeight="1" x14ac:dyDescent="0.25">
      <c r="A4" s="804"/>
      <c r="B4" s="804"/>
      <c r="C4" s="805"/>
      <c r="D4" s="806"/>
      <c r="E4" s="804"/>
      <c r="F4" s="579"/>
      <c r="G4" s="579"/>
      <c r="H4" s="579"/>
      <c r="I4" s="588"/>
      <c r="J4" s="588"/>
      <c r="K4" s="588"/>
      <c r="L4" s="588"/>
      <c r="M4" s="588"/>
      <c r="N4" s="588"/>
      <c r="O4" s="588"/>
      <c r="P4" s="588"/>
    </row>
    <row r="5" spans="1:16" ht="12" customHeight="1" x14ac:dyDescent="0.2">
      <c r="A5" s="928"/>
      <c r="B5" s="928"/>
      <c r="C5" s="929" t="s">
        <v>165</v>
      </c>
      <c r="D5" s="930"/>
      <c r="E5" s="932" t="s">
        <v>166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 ht="12" customHeight="1" thickBot="1" x14ac:dyDescent="0.25">
      <c r="A6" s="12"/>
      <c r="B6" s="12"/>
      <c r="C6" s="931"/>
      <c r="D6" s="930"/>
      <c r="E6" s="93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13.5" customHeight="1" thickBot="1" x14ac:dyDescent="0.25">
      <c r="A7" s="933" t="s">
        <v>106</v>
      </c>
      <c r="B7" s="933"/>
      <c r="C7" s="403" t="s">
        <v>15</v>
      </c>
      <c r="D7" s="404" t="s">
        <v>1</v>
      </c>
      <c r="E7" s="405" t="s">
        <v>14</v>
      </c>
      <c r="F7" s="12"/>
      <c r="G7" s="12"/>
      <c r="H7" s="10"/>
      <c r="I7" s="3" t="s">
        <v>327</v>
      </c>
      <c r="J7" s="3" t="s">
        <v>57</v>
      </c>
      <c r="K7" s="12"/>
      <c r="L7" s="10" t="s">
        <v>324</v>
      </c>
      <c r="M7" s="802" t="s">
        <v>329</v>
      </c>
      <c r="N7" s="802" t="s">
        <v>326</v>
      </c>
      <c r="O7" s="12"/>
      <c r="P7" s="12"/>
    </row>
    <row r="8" spans="1:16" ht="12" customHeight="1" x14ac:dyDescent="0.2">
      <c r="A8" s="399">
        <v>41730</v>
      </c>
      <c r="B8" s="400" t="s">
        <v>107</v>
      </c>
      <c r="C8" s="380">
        <v>19912.844636720572</v>
      </c>
      <c r="D8" s="401">
        <v>211772.41</v>
      </c>
      <c r="E8" s="402">
        <v>9</v>
      </c>
      <c r="F8" s="12"/>
      <c r="G8" s="12"/>
      <c r="H8" s="16">
        <v>1</v>
      </c>
      <c r="I8" s="6">
        <f>C8/1000</f>
        <v>19.912844636720571</v>
      </c>
      <c r="J8" s="14">
        <f>E8</f>
        <v>9</v>
      </c>
      <c r="K8" s="12"/>
      <c r="L8" s="165">
        <v>12</v>
      </c>
      <c r="M8" s="803">
        <v>12</v>
      </c>
      <c r="N8" s="800">
        <v>2</v>
      </c>
      <c r="O8" s="12"/>
      <c r="P8" s="12"/>
    </row>
    <row r="9" spans="1:16" ht="12" customHeight="1" x14ac:dyDescent="0.2">
      <c r="A9" s="399">
        <v>41731</v>
      </c>
      <c r="B9" s="400" t="s">
        <v>108</v>
      </c>
      <c r="C9" s="395">
        <v>18678.675095415521</v>
      </c>
      <c r="D9" s="15">
        <v>198652.622</v>
      </c>
      <c r="E9" s="111">
        <v>10.7</v>
      </c>
      <c r="F9" s="12"/>
      <c r="G9" s="12"/>
      <c r="H9" s="16">
        <v>2</v>
      </c>
      <c r="I9" s="6">
        <f t="shared" ref="I9:I38" si="0">C9/1000</f>
        <v>18.678675095415521</v>
      </c>
      <c r="J9" s="14">
        <f t="shared" ref="J9:J35" si="1">E9</f>
        <v>10.7</v>
      </c>
      <c r="K9" s="12"/>
      <c r="L9" s="165">
        <v>13</v>
      </c>
      <c r="M9" s="803">
        <v>13</v>
      </c>
      <c r="N9" s="800">
        <v>0</v>
      </c>
      <c r="O9" s="12"/>
      <c r="P9" s="12"/>
    </row>
    <row r="10" spans="1:16" ht="12" customHeight="1" x14ac:dyDescent="0.2">
      <c r="A10" s="399">
        <v>41732</v>
      </c>
      <c r="B10" s="400" t="s">
        <v>109</v>
      </c>
      <c r="C10" s="395">
        <v>18853.285706662158</v>
      </c>
      <c r="D10" s="15">
        <v>200489.038</v>
      </c>
      <c r="E10" s="111">
        <v>12.6</v>
      </c>
      <c r="F10" s="12"/>
      <c r="G10" s="12"/>
      <c r="H10" s="16">
        <v>3</v>
      </c>
      <c r="I10" s="6">
        <f t="shared" si="0"/>
        <v>18.85328570666216</v>
      </c>
      <c r="J10" s="14">
        <f t="shared" si="1"/>
        <v>12.6</v>
      </c>
      <c r="K10" s="12"/>
      <c r="L10" s="165">
        <v>14</v>
      </c>
      <c r="M10" s="803">
        <v>14</v>
      </c>
      <c r="N10" s="800">
        <v>3</v>
      </c>
      <c r="O10" s="12"/>
      <c r="P10" s="12"/>
    </row>
    <row r="11" spans="1:16" ht="12" customHeight="1" x14ac:dyDescent="0.2">
      <c r="A11" s="399">
        <v>41733</v>
      </c>
      <c r="B11" s="400" t="s">
        <v>110</v>
      </c>
      <c r="C11" s="395">
        <v>16457.363285482897</v>
      </c>
      <c r="D11" s="15">
        <v>175034.75099999999</v>
      </c>
      <c r="E11" s="111">
        <v>12.7</v>
      </c>
      <c r="F11" s="12"/>
      <c r="G11" s="12"/>
      <c r="H11" s="16">
        <v>4</v>
      </c>
      <c r="I11" s="6">
        <f t="shared" si="0"/>
        <v>16.457363285482899</v>
      </c>
      <c r="J11" s="14">
        <f t="shared" si="1"/>
        <v>12.7</v>
      </c>
      <c r="K11" s="12"/>
      <c r="L11" s="165">
        <v>15</v>
      </c>
      <c r="M11" s="803">
        <v>15</v>
      </c>
      <c r="N11" s="800">
        <v>3</v>
      </c>
      <c r="O11" s="12"/>
      <c r="P11" s="12"/>
    </row>
    <row r="12" spans="1:16" ht="12" customHeight="1" x14ac:dyDescent="0.2">
      <c r="A12" s="399">
        <v>41734</v>
      </c>
      <c r="B12" s="400" t="s">
        <v>111</v>
      </c>
      <c r="C12" s="395">
        <v>15742.495912198221</v>
      </c>
      <c r="D12" s="15">
        <v>167440.70000000001</v>
      </c>
      <c r="E12" s="111">
        <v>10.4</v>
      </c>
      <c r="F12" s="12"/>
      <c r="G12" s="12"/>
      <c r="H12" s="16">
        <v>5</v>
      </c>
      <c r="I12" s="6">
        <f t="shared" si="0"/>
        <v>15.742495912198221</v>
      </c>
      <c r="J12" s="14">
        <f t="shared" si="1"/>
        <v>10.4</v>
      </c>
      <c r="K12" s="12"/>
      <c r="L12" s="165">
        <v>16</v>
      </c>
      <c r="M12" s="803">
        <v>16</v>
      </c>
      <c r="N12" s="800">
        <v>3</v>
      </c>
      <c r="O12" s="12"/>
      <c r="P12" s="12"/>
    </row>
    <row r="13" spans="1:16" ht="12" customHeight="1" x14ac:dyDescent="0.2">
      <c r="A13" s="399">
        <v>41735</v>
      </c>
      <c r="B13" s="400" t="s">
        <v>112</v>
      </c>
      <c r="C13" s="395">
        <v>16456.977695777387</v>
      </c>
      <c r="D13" s="15">
        <v>175035.26199999999</v>
      </c>
      <c r="E13" s="111">
        <v>10.199999999999999</v>
      </c>
      <c r="F13" s="12"/>
      <c r="G13" s="12"/>
      <c r="H13" s="16">
        <v>6</v>
      </c>
      <c r="I13" s="6">
        <f t="shared" si="0"/>
        <v>16.456977695777386</v>
      </c>
      <c r="J13" s="14">
        <f t="shared" si="1"/>
        <v>10.199999999999999</v>
      </c>
      <c r="K13" s="12"/>
      <c r="L13" s="165">
        <v>17</v>
      </c>
      <c r="M13" s="803">
        <v>17</v>
      </c>
      <c r="N13" s="800">
        <v>4</v>
      </c>
      <c r="O13" s="12"/>
      <c r="P13" s="12"/>
    </row>
    <row r="14" spans="1:16" ht="12" customHeight="1" x14ac:dyDescent="0.2">
      <c r="A14" s="399">
        <v>41736</v>
      </c>
      <c r="B14" s="400" t="s">
        <v>113</v>
      </c>
      <c r="C14" s="395">
        <v>17069.519037856957</v>
      </c>
      <c r="D14" s="15">
        <v>181547.277</v>
      </c>
      <c r="E14" s="111">
        <v>11.9</v>
      </c>
      <c r="F14" s="12"/>
      <c r="G14" s="12"/>
      <c r="H14" s="16">
        <v>7</v>
      </c>
      <c r="I14" s="6">
        <f t="shared" si="0"/>
        <v>17.069519037856956</v>
      </c>
      <c r="J14" s="14">
        <f t="shared" si="1"/>
        <v>11.9</v>
      </c>
      <c r="K14" s="12"/>
      <c r="L14" s="165">
        <v>18</v>
      </c>
      <c r="M14" s="803">
        <v>18</v>
      </c>
      <c r="N14" s="800">
        <v>3</v>
      </c>
      <c r="O14" s="12"/>
      <c r="P14" s="12"/>
    </row>
    <row r="15" spans="1:16" ht="12" customHeight="1" x14ac:dyDescent="0.2">
      <c r="A15" s="399">
        <v>41737</v>
      </c>
      <c r="B15" s="400" t="s">
        <v>107</v>
      </c>
      <c r="C15" s="395">
        <v>17278.928058494264</v>
      </c>
      <c r="D15" s="15">
        <v>183771.99100000001</v>
      </c>
      <c r="E15" s="111">
        <v>12.5</v>
      </c>
      <c r="F15" s="12"/>
      <c r="G15" s="12"/>
      <c r="H15" s="16">
        <v>8</v>
      </c>
      <c r="I15" s="6">
        <f t="shared" si="0"/>
        <v>17.278928058494266</v>
      </c>
      <c r="J15" s="14">
        <f t="shared" si="1"/>
        <v>12.5</v>
      </c>
      <c r="K15" s="12"/>
      <c r="L15" s="165">
        <v>19</v>
      </c>
      <c r="M15" s="803">
        <v>19</v>
      </c>
      <c r="N15" s="800">
        <v>3</v>
      </c>
      <c r="O15" s="12"/>
      <c r="P15" s="12"/>
    </row>
    <row r="16" spans="1:16" ht="12" customHeight="1" x14ac:dyDescent="0.2">
      <c r="A16" s="399">
        <v>41738</v>
      </c>
      <c r="B16" s="400" t="s">
        <v>108</v>
      </c>
      <c r="C16" s="395">
        <v>20990.001838682612</v>
      </c>
      <c r="D16" s="15">
        <v>223221.67199999999</v>
      </c>
      <c r="E16" s="111">
        <v>6.7</v>
      </c>
      <c r="F16" s="12"/>
      <c r="G16" s="12"/>
      <c r="H16" s="16">
        <v>9</v>
      </c>
      <c r="I16" s="6">
        <f t="shared" si="0"/>
        <v>20.990001838682613</v>
      </c>
      <c r="J16" s="14">
        <f t="shared" si="1"/>
        <v>6.7</v>
      </c>
      <c r="K16" s="12"/>
      <c r="L16" s="165">
        <v>20</v>
      </c>
      <c r="M16" s="803">
        <v>20</v>
      </c>
      <c r="N16" s="800">
        <v>1</v>
      </c>
      <c r="O16" s="12"/>
      <c r="P16" s="12"/>
    </row>
    <row r="17" spans="1:16" ht="12" customHeight="1" x14ac:dyDescent="0.2">
      <c r="A17" s="399">
        <v>41739</v>
      </c>
      <c r="B17" s="400" t="s">
        <v>109</v>
      </c>
      <c r="C17" s="395">
        <v>22603.656190404163</v>
      </c>
      <c r="D17" s="15">
        <v>240373.432</v>
      </c>
      <c r="E17" s="111">
        <v>5.9</v>
      </c>
      <c r="F17" s="12"/>
      <c r="G17" s="12"/>
      <c r="H17" s="16">
        <v>10</v>
      </c>
      <c r="I17" s="6">
        <f t="shared" si="0"/>
        <v>22.603656190404163</v>
      </c>
      <c r="J17" s="14">
        <f t="shared" si="1"/>
        <v>5.9</v>
      </c>
      <c r="K17" s="12"/>
      <c r="L17" s="165">
        <v>21</v>
      </c>
      <c r="M17" s="803">
        <v>21</v>
      </c>
      <c r="N17" s="800">
        <v>2</v>
      </c>
      <c r="O17" s="12"/>
      <c r="P17" s="12"/>
    </row>
    <row r="18" spans="1:16" ht="12" customHeight="1" x14ac:dyDescent="0.2">
      <c r="A18" s="399">
        <v>41740</v>
      </c>
      <c r="B18" s="400" t="s">
        <v>110</v>
      </c>
      <c r="C18" s="395">
        <v>20575.423070008743</v>
      </c>
      <c r="D18" s="15">
        <v>218813.226</v>
      </c>
      <c r="E18" s="111">
        <v>6.3</v>
      </c>
      <c r="F18" s="12"/>
      <c r="G18" s="12"/>
      <c r="H18" s="16">
        <v>11</v>
      </c>
      <c r="I18" s="6">
        <f t="shared" si="0"/>
        <v>20.575423070008743</v>
      </c>
      <c r="J18" s="14">
        <f t="shared" si="1"/>
        <v>6.3</v>
      </c>
      <c r="K18" s="12"/>
      <c r="L18" s="165">
        <v>22</v>
      </c>
      <c r="M18" s="803">
        <v>22</v>
      </c>
      <c r="N18" s="800">
        <v>0</v>
      </c>
      <c r="O18" s="12"/>
      <c r="P18" s="12"/>
    </row>
    <row r="19" spans="1:16" ht="12" customHeight="1" x14ac:dyDescent="0.2">
      <c r="A19" s="399">
        <v>41741</v>
      </c>
      <c r="B19" s="400" t="s">
        <v>111</v>
      </c>
      <c r="C19" s="395">
        <v>16912.020513000447</v>
      </c>
      <c r="D19" s="15">
        <v>179869.52299999999</v>
      </c>
      <c r="E19" s="111">
        <v>8.4</v>
      </c>
      <c r="F19" s="12"/>
      <c r="G19" s="12"/>
      <c r="H19" s="16">
        <v>12</v>
      </c>
      <c r="I19" s="6">
        <f t="shared" si="0"/>
        <v>16.912020513000446</v>
      </c>
      <c r="J19" s="14">
        <f t="shared" si="1"/>
        <v>8.4</v>
      </c>
      <c r="K19" s="12"/>
      <c r="L19" s="165">
        <v>23</v>
      </c>
      <c r="M19" s="803">
        <v>23</v>
      </c>
      <c r="N19" s="800">
        <v>3</v>
      </c>
      <c r="O19" s="12"/>
      <c r="P19" s="12"/>
    </row>
    <row r="20" spans="1:16" ht="12" customHeight="1" x14ac:dyDescent="0.2">
      <c r="A20" s="399">
        <v>41742</v>
      </c>
      <c r="B20" s="400" t="s">
        <v>112</v>
      </c>
      <c r="C20" s="395">
        <v>18289.487053860001</v>
      </c>
      <c r="D20" s="15">
        <v>194516.473</v>
      </c>
      <c r="E20" s="111">
        <v>8.3000000000000007</v>
      </c>
      <c r="F20" s="12"/>
      <c r="G20" s="12"/>
      <c r="H20" s="16">
        <v>13</v>
      </c>
      <c r="I20" s="6">
        <f t="shared" si="0"/>
        <v>18.28948705386</v>
      </c>
      <c r="J20" s="14">
        <f t="shared" si="1"/>
        <v>8.3000000000000007</v>
      </c>
      <c r="K20" s="12"/>
      <c r="L20" s="165">
        <v>24</v>
      </c>
      <c r="M20" s="803">
        <v>24</v>
      </c>
      <c r="N20" s="800">
        <v>1</v>
      </c>
      <c r="O20" s="12"/>
      <c r="P20" s="12"/>
    </row>
    <row r="21" spans="1:16" ht="12" customHeight="1" x14ac:dyDescent="0.2">
      <c r="A21" s="399">
        <v>41743</v>
      </c>
      <c r="B21" s="400" t="s">
        <v>113</v>
      </c>
      <c r="C21" s="395">
        <v>23767.277346728733</v>
      </c>
      <c r="D21" s="15">
        <v>252743.783</v>
      </c>
      <c r="E21" s="111">
        <v>5.5</v>
      </c>
      <c r="F21" s="12"/>
      <c r="G21" s="12"/>
      <c r="H21" s="16">
        <v>14</v>
      </c>
      <c r="I21" s="6">
        <f t="shared" si="0"/>
        <v>23.767277346728733</v>
      </c>
      <c r="J21" s="14">
        <f t="shared" si="1"/>
        <v>5.5</v>
      </c>
      <c r="K21" s="12"/>
      <c r="L21" s="165">
        <v>25</v>
      </c>
      <c r="M21" s="803">
        <v>25</v>
      </c>
      <c r="N21" s="800">
        <v>0</v>
      </c>
      <c r="O21" s="12"/>
      <c r="P21" s="12"/>
    </row>
    <row r="22" spans="1:16" ht="12" customHeight="1" x14ac:dyDescent="0.2">
      <c r="A22" s="399">
        <v>41744</v>
      </c>
      <c r="B22" s="400" t="s">
        <v>107</v>
      </c>
      <c r="C22" s="395">
        <v>26463.980480444254</v>
      </c>
      <c r="D22" s="15">
        <v>281409.64</v>
      </c>
      <c r="E22" s="111">
        <v>3.8</v>
      </c>
      <c r="F22" s="12"/>
      <c r="G22" s="12"/>
      <c r="H22" s="16">
        <v>15</v>
      </c>
      <c r="I22" s="6">
        <f t="shared" si="0"/>
        <v>26.463980480444253</v>
      </c>
      <c r="J22" s="14">
        <f t="shared" si="1"/>
        <v>3.8</v>
      </c>
      <c r="K22" s="12"/>
      <c r="L22" s="165">
        <v>26</v>
      </c>
      <c r="M22" s="803">
        <v>26</v>
      </c>
      <c r="N22" s="800">
        <v>1</v>
      </c>
      <c r="O22" s="12"/>
      <c r="P22" s="12"/>
    </row>
    <row r="23" spans="1:16" ht="12" customHeight="1" x14ac:dyDescent="0.2">
      <c r="A23" s="399">
        <v>41745</v>
      </c>
      <c r="B23" s="400" t="s">
        <v>108</v>
      </c>
      <c r="C23" s="395">
        <v>25755.912410571374</v>
      </c>
      <c r="D23" s="15">
        <v>273881.74099999998</v>
      </c>
      <c r="E23" s="111">
        <v>4.0999999999999996</v>
      </c>
      <c r="F23" s="12"/>
      <c r="G23" s="12"/>
      <c r="H23" s="16">
        <v>16</v>
      </c>
      <c r="I23" s="6">
        <f t="shared" si="0"/>
        <v>25.755912410571373</v>
      </c>
      <c r="J23" s="14">
        <f t="shared" si="1"/>
        <v>4.0999999999999996</v>
      </c>
      <c r="K23" s="12"/>
      <c r="L23" s="165">
        <v>27</v>
      </c>
      <c r="M23" s="803">
        <v>27</v>
      </c>
      <c r="N23" s="800">
        <v>1</v>
      </c>
      <c r="O23" s="12"/>
      <c r="P23" s="12"/>
    </row>
    <row r="24" spans="1:16" ht="12" customHeight="1" x14ac:dyDescent="0.2">
      <c r="A24" s="399">
        <v>41746</v>
      </c>
      <c r="B24" s="400" t="s">
        <v>109</v>
      </c>
      <c r="C24" s="395">
        <v>22988.743556549212</v>
      </c>
      <c r="D24" s="15">
        <v>244467.997</v>
      </c>
      <c r="E24" s="111">
        <v>5.5</v>
      </c>
      <c r="F24" s="12"/>
      <c r="G24" s="12"/>
      <c r="H24" s="16">
        <v>17</v>
      </c>
      <c r="I24" s="6">
        <f t="shared" si="0"/>
        <v>22.988743556549213</v>
      </c>
      <c r="J24" s="14">
        <f t="shared" si="1"/>
        <v>5.5</v>
      </c>
      <c r="K24" s="12"/>
      <c r="L24" s="165">
        <v>28</v>
      </c>
      <c r="M24" s="803">
        <v>28</v>
      </c>
      <c r="N24" s="800">
        <v>0</v>
      </c>
      <c r="O24" s="12"/>
      <c r="P24" s="12"/>
    </row>
    <row r="25" spans="1:16" ht="12" customHeight="1" thickBot="1" x14ac:dyDescent="0.25">
      <c r="A25" s="399">
        <v>41747</v>
      </c>
      <c r="B25" s="400" t="s">
        <v>110</v>
      </c>
      <c r="C25" s="395">
        <v>22107.371793833445</v>
      </c>
      <c r="D25" s="15">
        <v>235098.03200000001</v>
      </c>
      <c r="E25" s="111">
        <v>6.7</v>
      </c>
      <c r="F25" s="12"/>
      <c r="G25" s="12"/>
      <c r="H25" s="16">
        <v>18</v>
      </c>
      <c r="I25" s="6">
        <f t="shared" si="0"/>
        <v>22.107371793833444</v>
      </c>
      <c r="J25" s="14">
        <f>E25</f>
        <v>6.7</v>
      </c>
      <c r="K25" s="12"/>
      <c r="L25" s="165"/>
      <c r="M25" s="801" t="s">
        <v>325</v>
      </c>
      <c r="N25" s="801">
        <v>0</v>
      </c>
      <c r="O25" s="12"/>
      <c r="P25" s="12"/>
    </row>
    <row r="26" spans="1:16" ht="12" customHeight="1" x14ac:dyDescent="0.2">
      <c r="A26" s="399">
        <v>41748</v>
      </c>
      <c r="B26" s="400" t="s">
        <v>111</v>
      </c>
      <c r="C26" s="395">
        <v>16760.777760846326</v>
      </c>
      <c r="D26" s="15">
        <v>178265.266</v>
      </c>
      <c r="E26" s="111">
        <v>11.7</v>
      </c>
      <c r="F26" s="12"/>
      <c r="G26" s="12"/>
      <c r="H26" s="16">
        <v>19</v>
      </c>
      <c r="I26" s="6">
        <f t="shared" si="0"/>
        <v>16.760777760846327</v>
      </c>
      <c r="J26" s="14">
        <f>E26</f>
        <v>11.7</v>
      </c>
      <c r="K26" s="12"/>
      <c r="L26" s="165"/>
      <c r="M26" s="803"/>
      <c r="N26" s="800"/>
      <c r="O26" s="12"/>
      <c r="P26" s="12"/>
    </row>
    <row r="27" spans="1:16" ht="12" customHeight="1" x14ac:dyDescent="0.2">
      <c r="A27" s="399">
        <v>41749</v>
      </c>
      <c r="B27" s="400" t="s">
        <v>112</v>
      </c>
      <c r="C27" s="395">
        <v>14747.151369772238</v>
      </c>
      <c r="D27" s="15">
        <v>156860.50899999999</v>
      </c>
      <c r="E27" s="111">
        <v>10.6</v>
      </c>
      <c r="F27" s="12"/>
      <c r="G27" s="12"/>
      <c r="H27" s="16">
        <v>20</v>
      </c>
      <c r="I27" s="6">
        <f t="shared" si="0"/>
        <v>14.747151369772238</v>
      </c>
      <c r="J27" s="14">
        <f t="shared" si="1"/>
        <v>10.6</v>
      </c>
      <c r="K27" s="12"/>
      <c r="L27" s="12"/>
      <c r="O27" s="12"/>
      <c r="P27" s="12"/>
    </row>
    <row r="28" spans="1:16" ht="12" customHeight="1" x14ac:dyDescent="0.2">
      <c r="A28" s="399">
        <v>41750</v>
      </c>
      <c r="B28" s="400" t="s">
        <v>113</v>
      </c>
      <c r="C28" s="395">
        <v>15991.56011450736</v>
      </c>
      <c r="D28" s="15">
        <v>170084.78599999999</v>
      </c>
      <c r="E28" s="111">
        <v>11.4</v>
      </c>
      <c r="F28" s="12"/>
      <c r="G28" s="12"/>
      <c r="H28" s="16">
        <v>21</v>
      </c>
      <c r="I28" s="6">
        <f t="shared" si="0"/>
        <v>15.99156011450736</v>
      </c>
      <c r="J28" s="14">
        <f t="shared" si="1"/>
        <v>11.4</v>
      </c>
      <c r="K28" s="12"/>
      <c r="L28" s="12"/>
      <c r="M28" s="12"/>
      <c r="N28" s="12"/>
      <c r="O28" s="12"/>
      <c r="P28" s="12"/>
    </row>
    <row r="29" spans="1:16" ht="12" customHeight="1" x14ac:dyDescent="0.2">
      <c r="A29" s="399">
        <v>41751</v>
      </c>
      <c r="B29" s="400" t="s">
        <v>107</v>
      </c>
      <c r="C29" s="395">
        <v>17229.384863671003</v>
      </c>
      <c r="D29" s="15">
        <v>183243.95699999999</v>
      </c>
      <c r="E29" s="111">
        <v>11.7</v>
      </c>
      <c r="F29" s="12"/>
      <c r="G29" s="12"/>
      <c r="H29" s="16">
        <v>22</v>
      </c>
      <c r="I29" s="6">
        <f t="shared" si="0"/>
        <v>17.229384863671001</v>
      </c>
      <c r="J29" s="14">
        <f t="shared" si="1"/>
        <v>11.7</v>
      </c>
      <c r="K29" s="12"/>
      <c r="L29" s="12"/>
      <c r="M29" s="12"/>
      <c r="N29" s="12"/>
      <c r="O29" s="12"/>
      <c r="P29" s="12"/>
    </row>
    <row r="30" spans="1:16" ht="12" customHeight="1" x14ac:dyDescent="0.2">
      <c r="A30" s="399">
        <v>41752</v>
      </c>
      <c r="B30" s="400" t="s">
        <v>108</v>
      </c>
      <c r="C30" s="395">
        <v>15478.34789744913</v>
      </c>
      <c r="D30" s="15">
        <v>164631.353</v>
      </c>
      <c r="E30" s="111">
        <v>12.8</v>
      </c>
      <c r="F30" s="12"/>
      <c r="G30" s="12"/>
      <c r="H30" s="16">
        <v>23</v>
      </c>
      <c r="I30" s="6">
        <f t="shared" si="0"/>
        <v>15.47834789744913</v>
      </c>
      <c r="J30" s="14">
        <f t="shared" si="1"/>
        <v>12.8</v>
      </c>
      <c r="K30" s="12"/>
      <c r="L30" s="12"/>
      <c r="M30" s="12"/>
      <c r="N30" s="12"/>
      <c r="O30" s="12"/>
      <c r="P30" s="12"/>
    </row>
    <row r="31" spans="1:16" ht="12" customHeight="1" x14ac:dyDescent="0.2">
      <c r="A31" s="399">
        <v>41753</v>
      </c>
      <c r="B31" s="400" t="s">
        <v>109</v>
      </c>
      <c r="C31" s="395">
        <v>14555.017812200165</v>
      </c>
      <c r="D31" s="15">
        <v>154817.59599999999</v>
      </c>
      <c r="E31" s="111">
        <v>13.6</v>
      </c>
      <c r="F31" s="12"/>
      <c r="G31" s="12"/>
      <c r="H31" s="16">
        <v>24</v>
      </c>
      <c r="I31" s="6">
        <f t="shared" si="0"/>
        <v>14.555017812200166</v>
      </c>
      <c r="J31" s="14">
        <f t="shared" si="1"/>
        <v>13.6</v>
      </c>
      <c r="K31" s="12"/>
      <c r="L31" s="12"/>
      <c r="M31" s="12"/>
      <c r="N31" s="12"/>
      <c r="O31" s="12"/>
      <c r="P31" s="12"/>
    </row>
    <row r="32" spans="1:16" ht="12" customHeight="1" x14ac:dyDescent="0.2">
      <c r="A32" s="399">
        <v>41754</v>
      </c>
      <c r="B32" s="400" t="s">
        <v>110</v>
      </c>
      <c r="C32" s="395">
        <v>13827.65651772485</v>
      </c>
      <c r="D32" s="15">
        <v>147086.97200000001</v>
      </c>
      <c r="E32" s="111">
        <v>12.9</v>
      </c>
      <c r="F32" s="12"/>
      <c r="G32" s="12"/>
      <c r="H32" s="16">
        <v>25</v>
      </c>
      <c r="I32" s="6">
        <f t="shared" si="0"/>
        <v>13.827656517724851</v>
      </c>
      <c r="J32" s="14">
        <f t="shared" si="1"/>
        <v>12.9</v>
      </c>
      <c r="K32" s="12"/>
      <c r="L32" s="12"/>
      <c r="M32" s="12"/>
      <c r="N32" s="12"/>
      <c r="O32" s="12"/>
      <c r="P32" s="12"/>
    </row>
    <row r="33" spans="1:16" ht="12" customHeight="1" x14ac:dyDescent="0.2">
      <c r="A33" s="399">
        <v>41755</v>
      </c>
      <c r="B33" s="400" t="s">
        <v>111</v>
      </c>
      <c r="C33" s="395">
        <v>11756.652419321257</v>
      </c>
      <c r="D33" s="15">
        <v>125070.745</v>
      </c>
      <c r="E33" s="111">
        <v>13</v>
      </c>
      <c r="F33" s="12"/>
      <c r="G33" s="12"/>
      <c r="H33" s="16">
        <v>26</v>
      </c>
      <c r="I33" s="6">
        <f t="shared" si="0"/>
        <v>11.756652419321258</v>
      </c>
      <c r="J33" s="14">
        <f t="shared" si="1"/>
        <v>13</v>
      </c>
      <c r="K33" s="12"/>
      <c r="L33" s="12"/>
      <c r="M33" s="12"/>
      <c r="N33" s="12"/>
      <c r="O33" s="12"/>
      <c r="P33" s="12"/>
    </row>
    <row r="34" spans="1:16" ht="12" customHeight="1" x14ac:dyDescent="0.2">
      <c r="A34" s="399">
        <v>41756</v>
      </c>
      <c r="B34" s="400" t="s">
        <v>112</v>
      </c>
      <c r="C34" s="395">
        <v>11545.79221677133</v>
      </c>
      <c r="D34" s="15">
        <v>122829.106</v>
      </c>
      <c r="E34" s="111">
        <v>14.3</v>
      </c>
      <c r="F34" s="12"/>
      <c r="G34" s="12"/>
      <c r="H34" s="16">
        <v>27</v>
      </c>
      <c r="I34" s="6">
        <f t="shared" si="0"/>
        <v>11.54579221677133</v>
      </c>
      <c r="J34" s="14">
        <f t="shared" si="1"/>
        <v>14.3</v>
      </c>
      <c r="K34" s="12"/>
      <c r="L34" s="12"/>
      <c r="M34" s="12"/>
      <c r="N34" s="12"/>
      <c r="O34" s="12"/>
      <c r="P34" s="12"/>
    </row>
    <row r="35" spans="1:16" ht="12" customHeight="1" x14ac:dyDescent="0.2">
      <c r="A35" s="399">
        <v>41757</v>
      </c>
      <c r="B35" s="400" t="s">
        <v>113</v>
      </c>
      <c r="C35" s="395">
        <v>13869.957514600514</v>
      </c>
      <c r="D35" s="15">
        <v>147533.46400000001</v>
      </c>
      <c r="E35" s="111">
        <v>12.3</v>
      </c>
      <c r="F35" s="12"/>
      <c r="G35" s="12"/>
      <c r="H35" s="16">
        <v>28</v>
      </c>
      <c r="I35" s="6">
        <f t="shared" si="0"/>
        <v>13.869957514600513</v>
      </c>
      <c r="J35" s="14">
        <f t="shared" si="1"/>
        <v>12.3</v>
      </c>
      <c r="K35" s="12"/>
      <c r="L35" s="12"/>
      <c r="M35" s="12"/>
      <c r="N35" s="12"/>
      <c r="O35" s="12"/>
      <c r="P35" s="12"/>
    </row>
    <row r="36" spans="1:16" ht="12" customHeight="1" x14ac:dyDescent="0.2">
      <c r="A36" s="399">
        <v>41758</v>
      </c>
      <c r="B36" s="400" t="s">
        <v>107</v>
      </c>
      <c r="C36" s="395">
        <v>14202.974548155236</v>
      </c>
      <c r="D36" s="15">
        <v>151072.022</v>
      </c>
      <c r="E36" s="111">
        <v>12.3</v>
      </c>
      <c r="F36" s="12"/>
      <c r="G36" s="12"/>
      <c r="H36" s="16">
        <v>29</v>
      </c>
      <c r="I36" s="6">
        <f t="shared" si="0"/>
        <v>14.202974548155236</v>
      </c>
      <c r="J36" s="14">
        <f t="shared" ref="J36:J37" si="2">E36</f>
        <v>12.3</v>
      </c>
      <c r="K36" s="12"/>
      <c r="L36" s="12"/>
      <c r="M36" s="12"/>
      <c r="N36" s="12"/>
      <c r="O36" s="12"/>
      <c r="P36" s="12"/>
    </row>
    <row r="37" spans="1:16" ht="12" customHeight="1" x14ac:dyDescent="0.2">
      <c r="A37" s="399">
        <v>41759</v>
      </c>
      <c r="B37" s="400" t="s">
        <v>108</v>
      </c>
      <c r="C37" s="395">
        <v>13118.50774419106</v>
      </c>
      <c r="D37" s="15">
        <v>139548.42199999999</v>
      </c>
      <c r="E37" s="111">
        <v>12.9</v>
      </c>
      <c r="F37" s="12"/>
      <c r="G37" s="12"/>
      <c r="H37" s="16">
        <v>30</v>
      </c>
      <c r="I37" s="6">
        <f t="shared" si="0"/>
        <v>13.11850774419106</v>
      </c>
      <c r="J37" s="14">
        <f t="shared" si="2"/>
        <v>12.9</v>
      </c>
      <c r="K37" s="12"/>
      <c r="L37" s="12"/>
      <c r="M37" s="12"/>
      <c r="N37" s="12"/>
      <c r="O37" s="12"/>
      <c r="P37" s="12"/>
    </row>
    <row r="38" spans="1:16" ht="12" customHeight="1" x14ac:dyDescent="0.2">
      <c r="A38" s="399"/>
      <c r="B38" s="400"/>
      <c r="C38" s="395"/>
      <c r="D38" s="396"/>
      <c r="E38" s="111"/>
      <c r="F38" s="12"/>
      <c r="G38" s="12"/>
      <c r="H38" s="16">
        <v>31</v>
      </c>
      <c r="I38" s="6">
        <f t="shared" si="0"/>
        <v>0</v>
      </c>
      <c r="J38" s="14">
        <f t="shared" ref="J38" si="3">E38</f>
        <v>0</v>
      </c>
      <c r="K38" s="12"/>
      <c r="L38" s="12"/>
      <c r="M38" s="12"/>
      <c r="N38" s="12"/>
      <c r="O38" s="12"/>
      <c r="P38" s="12"/>
    </row>
    <row r="39" spans="1:16" ht="12" customHeight="1" x14ac:dyDescent="0.2">
      <c r="A39" s="922" t="s">
        <v>2</v>
      </c>
      <c r="B39" s="923"/>
      <c r="C39" s="397">
        <f>SUM(C8:C38)</f>
        <v>533987.74446190149</v>
      </c>
      <c r="D39" s="262">
        <f>SUM(D8:D38)</f>
        <v>5679183.7679999992</v>
      </c>
      <c r="E39" s="263">
        <f>AVERAGE(E8:E38)</f>
        <v>10.023333333333333</v>
      </c>
      <c r="F39" s="12"/>
      <c r="G39" s="921"/>
      <c r="H39" s="12"/>
      <c r="I39" s="13"/>
      <c r="J39" s="12"/>
      <c r="K39" s="12"/>
      <c r="L39" s="12"/>
      <c r="M39" s="12"/>
      <c r="N39" s="12"/>
      <c r="O39" s="12"/>
      <c r="P39" s="12"/>
    </row>
    <row r="40" spans="1:16" ht="12" customHeight="1" x14ac:dyDescent="0.2">
      <c r="A40" s="924" t="s">
        <v>50</v>
      </c>
      <c r="B40" s="925"/>
      <c r="C40" s="395">
        <f>MAX(C8:C38)</f>
        <v>26463.980480444254</v>
      </c>
      <c r="D40" s="15">
        <f>MAX(D8:D38)</f>
        <v>281409.64</v>
      </c>
      <c r="E40" s="111">
        <v>3.8</v>
      </c>
      <c r="F40" s="12"/>
      <c r="G40" s="921"/>
      <c r="H40" s="12"/>
      <c r="I40" s="12"/>
      <c r="J40" s="12"/>
      <c r="K40" s="12"/>
      <c r="L40" s="12"/>
      <c r="M40" s="12"/>
      <c r="N40" s="12"/>
      <c r="O40" s="12"/>
      <c r="P40" s="12"/>
    </row>
    <row r="41" spans="1:16" ht="12" customHeight="1" x14ac:dyDescent="0.2">
      <c r="A41" s="924" t="s">
        <v>51</v>
      </c>
      <c r="B41" s="925"/>
      <c r="C41" s="395">
        <f>MIN(C8:C38)</f>
        <v>11545.79221677133</v>
      </c>
      <c r="D41" s="15">
        <f>MIN(D8:D38)</f>
        <v>122829.106</v>
      </c>
      <c r="E41" s="111">
        <v>14.3</v>
      </c>
      <c r="F41" s="12"/>
      <c r="G41" s="921"/>
      <c r="H41" s="12"/>
      <c r="I41" s="12"/>
      <c r="J41" s="12"/>
      <c r="K41" s="12"/>
      <c r="L41" s="12"/>
      <c r="M41" s="12"/>
      <c r="N41" s="12"/>
      <c r="O41" s="12"/>
      <c r="P41" s="12"/>
    </row>
    <row r="42" spans="1:16" ht="12" customHeight="1" x14ac:dyDescent="0.2">
      <c r="A42" s="926" t="s">
        <v>49</v>
      </c>
      <c r="B42" s="927"/>
      <c r="C42" s="398">
        <f>AVERAGE(C8:C38)</f>
        <v>17799.591482063384</v>
      </c>
      <c r="D42" s="112">
        <f>AVERAGE(D8:D38)</f>
        <v>189306.12559999997</v>
      </c>
      <c r="E42" s="113">
        <f>AVERAGE(E8:E38)</f>
        <v>10.023333333333333</v>
      </c>
      <c r="F42" s="12"/>
      <c r="G42" s="921"/>
      <c r="H42" s="12"/>
      <c r="I42" s="12"/>
      <c r="J42" s="12"/>
      <c r="K42" s="12"/>
      <c r="L42" s="12"/>
      <c r="M42" s="12"/>
      <c r="N42" s="12"/>
      <c r="O42" s="12"/>
      <c r="P42" s="12"/>
    </row>
    <row r="43" spans="1:16" ht="12" customHeight="1" x14ac:dyDescent="0.2">
      <c r="A43" s="7"/>
      <c r="F43" s="153"/>
      <c r="G43" s="153"/>
    </row>
    <row r="46" spans="1:16" x14ac:dyDescent="0.2">
      <c r="C46" s="165"/>
      <c r="D46" s="165"/>
    </row>
    <row r="47" spans="1:16" x14ac:dyDescent="0.2">
      <c r="C47" s="1"/>
      <c r="D47" s="153"/>
    </row>
    <row r="48" spans="1:16" x14ac:dyDescent="0.2">
      <c r="C48" s="153"/>
      <c r="D48" s="153"/>
      <c r="E48" s="153"/>
    </row>
    <row r="49" spans="3:5" x14ac:dyDescent="0.2">
      <c r="C49" s="153"/>
      <c r="D49" s="153"/>
      <c r="E49" s="153"/>
    </row>
    <row r="50" spans="3:5" x14ac:dyDescent="0.2">
      <c r="C50" s="153"/>
      <c r="D50" s="153"/>
    </row>
  </sheetData>
  <sortState ref="M8:M24">
    <sortCondition ref="M8"/>
  </sortState>
  <mergeCells count="13">
    <mergeCell ref="O1:P1"/>
    <mergeCell ref="A2:P2"/>
    <mergeCell ref="G39:G42"/>
    <mergeCell ref="A39:B39"/>
    <mergeCell ref="A40:B40"/>
    <mergeCell ref="A41:B41"/>
    <mergeCell ref="A42:B42"/>
    <mergeCell ref="A5:B5"/>
    <mergeCell ref="C5:D6"/>
    <mergeCell ref="E5:E6"/>
    <mergeCell ref="A7:B7"/>
    <mergeCell ref="I3:P3"/>
    <mergeCell ref="A3:H3"/>
  </mergeCells>
  <phoneticPr fontId="6" type="noConversion"/>
  <pageMargins left="0.69" right="0.17" top="0.9" bottom="0.3" header="0.4921259845" footer="0.25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"/>
  <sheetViews>
    <sheetView view="pageBreakPreview" zoomScaleNormal="100" zoomScaleSheetLayoutView="100" workbookViewId="0">
      <selection activeCell="R11" sqref="R11"/>
    </sheetView>
  </sheetViews>
  <sheetFormatPr defaultRowHeight="12.75" x14ac:dyDescent="0.2"/>
  <cols>
    <col min="1" max="14" width="9.7109375" style="45" customWidth="1"/>
    <col min="15" max="15" width="3.7109375" style="45" customWidth="1"/>
    <col min="16" max="16" width="2.85546875" style="45" customWidth="1"/>
    <col min="17" max="16384" width="9.140625" style="45"/>
  </cols>
  <sheetData>
    <row r="1" spans="1:22" x14ac:dyDescent="0.2">
      <c r="N1" s="763" t="s">
        <v>100</v>
      </c>
    </row>
    <row r="2" spans="1:22" ht="15.75" x14ac:dyDescent="0.25">
      <c r="A2" s="937" t="s">
        <v>304</v>
      </c>
      <c r="B2" s="937"/>
      <c r="C2" s="937"/>
      <c r="D2" s="937"/>
      <c r="E2" s="937"/>
      <c r="F2" s="937"/>
      <c r="G2" s="937"/>
      <c r="H2" s="937"/>
      <c r="I2" s="937"/>
      <c r="J2" s="937"/>
      <c r="K2" s="937"/>
      <c r="L2" s="937"/>
      <c r="M2" s="937"/>
      <c r="N2" s="937"/>
    </row>
    <row r="3" spans="1:22" ht="15.75" x14ac:dyDescent="0.25">
      <c r="A3" s="936">
        <f>T!G55</f>
        <v>2014</v>
      </c>
      <c r="B3" s="936"/>
      <c r="C3" s="936"/>
      <c r="D3" s="936"/>
      <c r="E3" s="936"/>
      <c r="F3" s="936"/>
      <c r="G3" s="936"/>
      <c r="H3" s="936"/>
      <c r="I3" s="936"/>
      <c r="J3" s="936"/>
      <c r="K3" s="936"/>
      <c r="L3" s="936"/>
      <c r="M3" s="936"/>
      <c r="N3" s="936"/>
    </row>
    <row r="4" spans="1:22" ht="9" customHeight="1" x14ac:dyDescent="0.2"/>
    <row r="5" spans="1:22" ht="20.100000000000001" customHeight="1" x14ac:dyDescent="0.2">
      <c r="A5" s="938" t="s">
        <v>204</v>
      </c>
      <c r="B5" s="940" t="s">
        <v>297</v>
      </c>
      <c r="C5" s="941"/>
      <c r="D5" s="941"/>
      <c r="E5" s="941"/>
      <c r="F5" s="941"/>
      <c r="G5" s="942" t="s">
        <v>298</v>
      </c>
      <c r="H5" s="941"/>
      <c r="I5" s="941"/>
      <c r="J5" s="941"/>
      <c r="K5" s="941"/>
      <c r="L5" s="942" t="s">
        <v>210</v>
      </c>
      <c r="M5" s="941"/>
      <c r="N5" s="941"/>
    </row>
    <row r="6" spans="1:22" ht="33" customHeight="1" x14ac:dyDescent="0.2">
      <c r="A6" s="938"/>
      <c r="B6" s="943">
        <f>T!G55</f>
        <v>2014</v>
      </c>
      <c r="C6" s="944"/>
      <c r="D6" s="689" t="s">
        <v>230</v>
      </c>
      <c r="E6" s="945">
        <f>B6-1</f>
        <v>2013</v>
      </c>
      <c r="F6" s="946"/>
      <c r="G6" s="947">
        <f>B6</f>
        <v>2014</v>
      </c>
      <c r="H6" s="944"/>
      <c r="I6" s="693" t="s">
        <v>230</v>
      </c>
      <c r="J6" s="945">
        <f>E6</f>
        <v>2013</v>
      </c>
      <c r="K6" s="946"/>
      <c r="L6" s="307" t="s">
        <v>239</v>
      </c>
      <c r="M6" s="317" t="s">
        <v>205</v>
      </c>
      <c r="N6" s="337" t="s">
        <v>206</v>
      </c>
      <c r="Q6" s="318"/>
      <c r="R6" s="102"/>
    </row>
    <row r="7" spans="1:22" ht="12.95" customHeight="1" thickBot="1" x14ac:dyDescent="0.25">
      <c r="A7" s="939"/>
      <c r="B7" s="413" t="s">
        <v>207</v>
      </c>
      <c r="C7" s="407" t="s">
        <v>16</v>
      </c>
      <c r="D7" s="690" t="s">
        <v>208</v>
      </c>
      <c r="E7" s="695" t="s">
        <v>209</v>
      </c>
      <c r="F7" s="696" t="s">
        <v>16</v>
      </c>
      <c r="G7" s="406" t="s">
        <v>207</v>
      </c>
      <c r="H7" s="407" t="s">
        <v>16</v>
      </c>
      <c r="I7" s="694" t="s">
        <v>208</v>
      </c>
      <c r="J7" s="695" t="s">
        <v>209</v>
      </c>
      <c r="K7" s="696" t="s">
        <v>16</v>
      </c>
      <c r="L7" s="408" t="s">
        <v>14</v>
      </c>
      <c r="M7" s="409" t="s">
        <v>14</v>
      </c>
      <c r="N7" s="410" t="s">
        <v>14</v>
      </c>
      <c r="Q7" s="319"/>
      <c r="R7" s="102"/>
    </row>
    <row r="8" spans="1:22" ht="20.100000000000001" customHeight="1" x14ac:dyDescent="0.2">
      <c r="A8" s="333" t="s">
        <v>30</v>
      </c>
      <c r="B8" s="575">
        <v>1067.2189823894366</v>
      </c>
      <c r="C8" s="583">
        <v>11367.915214608951</v>
      </c>
      <c r="D8" s="691">
        <v>-0.12440477883259755</v>
      </c>
      <c r="E8" s="697">
        <v>1218.8497111331289</v>
      </c>
      <c r="F8" s="698">
        <v>12900.746566228467</v>
      </c>
      <c r="G8" s="584">
        <v>1189.2153494121144</v>
      </c>
      <c r="H8" s="583">
        <v>12667.408926479648</v>
      </c>
      <c r="I8" s="691">
        <v>-3.340656671815001E-2</v>
      </c>
      <c r="J8" s="697">
        <v>1230.3159823612725</v>
      </c>
      <c r="K8" s="707">
        <v>13022.109731697325</v>
      </c>
      <c r="L8" s="325">
        <v>0.73225806451612896</v>
      </c>
      <c r="M8" s="325">
        <v>-2</v>
      </c>
      <c r="N8" s="326">
        <v>2.7322580645161292</v>
      </c>
      <c r="Q8" s="321"/>
      <c r="R8" s="321"/>
      <c r="T8" s="779"/>
      <c r="U8" s="164"/>
      <c r="V8" s="322"/>
    </row>
    <row r="9" spans="1:22" ht="20.100000000000001" customHeight="1" x14ac:dyDescent="0.2">
      <c r="A9" s="333" t="s">
        <v>31</v>
      </c>
      <c r="B9" s="575">
        <v>895.1422639479274</v>
      </c>
      <c r="C9" s="584">
        <v>9518.2482044254375</v>
      </c>
      <c r="D9" s="691">
        <v>-0.15383222320948356</v>
      </c>
      <c r="E9" s="699">
        <v>1057.8779864947935</v>
      </c>
      <c r="F9" s="700">
        <v>11206.59553995904</v>
      </c>
      <c r="G9" s="584">
        <v>1025.1294531860426</v>
      </c>
      <c r="H9" s="584">
        <v>10900.431104724707</v>
      </c>
      <c r="I9" s="691">
        <v>-2.4043074657799129E-2</v>
      </c>
      <c r="J9" s="699">
        <v>1050.3839120016494</v>
      </c>
      <c r="K9" s="708">
        <v>11127.207309120377</v>
      </c>
      <c r="L9" s="325">
        <v>2.2928571428571431</v>
      </c>
      <c r="M9" s="325">
        <v>-0.7</v>
      </c>
      <c r="N9" s="326">
        <v>2.9928571428571429</v>
      </c>
      <c r="Q9" s="321"/>
      <c r="R9" s="321"/>
      <c r="T9" s="779"/>
      <c r="U9" s="164"/>
      <c r="V9" s="322"/>
    </row>
    <row r="10" spans="1:22" ht="20.100000000000001" customHeight="1" x14ac:dyDescent="0.2">
      <c r="A10" s="411" t="s">
        <v>32</v>
      </c>
      <c r="B10" s="576">
        <v>748.45331832732199</v>
      </c>
      <c r="C10" s="585">
        <v>7950.6624253942928</v>
      </c>
      <c r="D10" s="692">
        <v>-0.31232201982382218</v>
      </c>
      <c r="E10" s="701">
        <v>1088.3776126372027</v>
      </c>
      <c r="F10" s="702">
        <v>11519.87842207784</v>
      </c>
      <c r="G10" s="585">
        <v>854.69867527840756</v>
      </c>
      <c r="H10" s="585">
        <v>9079.2845407607147</v>
      </c>
      <c r="I10" s="692">
        <v>-0.10480743214544982</v>
      </c>
      <c r="J10" s="701">
        <v>954.76515999994092</v>
      </c>
      <c r="K10" s="709">
        <v>10105.664097761375</v>
      </c>
      <c r="L10" s="327">
        <v>6.4774193548387089</v>
      </c>
      <c r="M10" s="328">
        <v>3.3</v>
      </c>
      <c r="N10" s="329">
        <v>3.1774193548387091</v>
      </c>
      <c r="Q10" s="321"/>
      <c r="R10" s="321"/>
      <c r="T10" s="779"/>
      <c r="U10" s="164"/>
      <c r="V10" s="322"/>
    </row>
    <row r="11" spans="1:22" ht="20.100000000000001" customHeight="1" x14ac:dyDescent="0.2">
      <c r="A11" s="412" t="s">
        <v>33</v>
      </c>
      <c r="B11" s="577">
        <v>533.98774446190146</v>
      </c>
      <c r="C11" s="586">
        <v>5679.1839372049963</v>
      </c>
      <c r="D11" s="691">
        <v>-0.18004671818662715</v>
      </c>
      <c r="E11" s="703">
        <v>651.24166986801674</v>
      </c>
      <c r="F11" s="704">
        <v>6892.9938644093281</v>
      </c>
      <c r="G11" s="586">
        <v>611.71354338673984</v>
      </c>
      <c r="H11" s="586">
        <v>6505.8304536062005</v>
      </c>
      <c r="I11" s="691">
        <v>-0.12212198023097956</v>
      </c>
      <c r="J11" s="703">
        <v>696.80927146084434</v>
      </c>
      <c r="K11" s="710">
        <v>7375.2989943296316</v>
      </c>
      <c r="L11" s="320">
        <v>10.023333333333333</v>
      </c>
      <c r="M11" s="330">
        <v>7.6</v>
      </c>
      <c r="N11" s="326">
        <v>2.4233333333333338</v>
      </c>
      <c r="Q11" s="321"/>
      <c r="R11" s="321"/>
      <c r="T11" s="779"/>
      <c r="U11" s="164"/>
      <c r="V11" s="322"/>
    </row>
    <row r="12" spans="1:22" ht="20.100000000000001" customHeight="1" x14ac:dyDescent="0.2">
      <c r="A12" s="333" t="s">
        <v>34</v>
      </c>
      <c r="B12" s="575"/>
      <c r="C12" s="584"/>
      <c r="D12" s="691"/>
      <c r="E12" s="699">
        <v>406.49268874715358</v>
      </c>
      <c r="F12" s="700">
        <v>4319.6758555093766</v>
      </c>
      <c r="G12" s="584"/>
      <c r="H12" s="584"/>
      <c r="I12" s="691"/>
      <c r="J12" s="699">
        <v>396.28453972776566</v>
      </c>
      <c r="K12" s="708">
        <v>4211.1969183250476</v>
      </c>
      <c r="L12" s="325"/>
      <c r="M12" s="331">
        <v>13</v>
      </c>
      <c r="N12" s="326"/>
      <c r="Q12" s="321"/>
      <c r="R12" s="321"/>
      <c r="T12" s="779"/>
      <c r="U12" s="164"/>
      <c r="V12" s="322"/>
    </row>
    <row r="13" spans="1:22" ht="20.100000000000001" customHeight="1" x14ac:dyDescent="0.2">
      <c r="A13" s="411" t="s">
        <v>35</v>
      </c>
      <c r="B13" s="576"/>
      <c r="C13" s="585"/>
      <c r="D13" s="692"/>
      <c r="E13" s="701">
        <v>330.0483919540182</v>
      </c>
      <c r="F13" s="702">
        <v>3529.6035132346615</v>
      </c>
      <c r="G13" s="585"/>
      <c r="H13" s="585"/>
      <c r="I13" s="692"/>
      <c r="J13" s="701">
        <v>336.00332597382851</v>
      </c>
      <c r="K13" s="709">
        <v>3593.2867686293171</v>
      </c>
      <c r="L13" s="327"/>
      <c r="M13" s="328">
        <v>15.8</v>
      </c>
      <c r="N13" s="329"/>
      <c r="Q13" s="321"/>
      <c r="R13" s="321"/>
      <c r="T13" s="779"/>
      <c r="U13" s="164"/>
      <c r="V13" s="322"/>
    </row>
    <row r="14" spans="1:22" ht="20.100000000000001" customHeight="1" x14ac:dyDescent="0.2">
      <c r="A14" s="412" t="s">
        <v>36</v>
      </c>
      <c r="B14" s="577"/>
      <c r="C14" s="586"/>
      <c r="D14" s="691"/>
      <c r="E14" s="703">
        <v>285.00418804731578</v>
      </c>
      <c r="F14" s="704">
        <v>3059.2406545836484</v>
      </c>
      <c r="G14" s="586"/>
      <c r="H14" s="586"/>
      <c r="I14" s="691"/>
      <c r="J14" s="703">
        <v>292.38308334875512</v>
      </c>
      <c r="K14" s="710">
        <v>3138.4458643272042</v>
      </c>
      <c r="L14" s="320"/>
      <c r="M14" s="330">
        <v>17.5</v>
      </c>
      <c r="N14" s="326"/>
      <c r="Q14" s="321"/>
      <c r="R14" s="321"/>
      <c r="T14" s="779"/>
      <c r="U14" s="164"/>
      <c r="V14" s="322"/>
    </row>
    <row r="15" spans="1:22" ht="20.100000000000001" customHeight="1" x14ac:dyDescent="0.2">
      <c r="A15" s="333" t="s">
        <v>37</v>
      </c>
      <c r="B15" s="575"/>
      <c r="C15" s="584"/>
      <c r="D15" s="691"/>
      <c r="E15" s="699">
        <v>287.0608202778821</v>
      </c>
      <c r="F15" s="700">
        <v>3076.3389514555738</v>
      </c>
      <c r="G15" s="584"/>
      <c r="H15" s="584"/>
      <c r="I15" s="691"/>
      <c r="J15" s="699">
        <v>292.73188301232994</v>
      </c>
      <c r="K15" s="708">
        <v>3137.113916040576</v>
      </c>
      <c r="L15" s="325"/>
      <c r="M15" s="331">
        <v>17.2</v>
      </c>
      <c r="N15" s="326"/>
      <c r="Q15" s="321"/>
      <c r="R15" s="321"/>
      <c r="T15" s="779"/>
      <c r="U15" s="164"/>
      <c r="V15" s="322"/>
    </row>
    <row r="16" spans="1:22" ht="20.100000000000001" customHeight="1" x14ac:dyDescent="0.2">
      <c r="A16" s="411" t="s">
        <v>38</v>
      </c>
      <c r="B16" s="576"/>
      <c r="C16" s="585"/>
      <c r="D16" s="692"/>
      <c r="E16" s="701">
        <v>397.39885146228232</v>
      </c>
      <c r="F16" s="702">
        <v>4244.9259113762237</v>
      </c>
      <c r="G16" s="585"/>
      <c r="H16" s="585"/>
      <c r="I16" s="692"/>
      <c r="J16" s="701">
        <v>377.00323491289521</v>
      </c>
      <c r="K16" s="709">
        <v>4027.0644836181614</v>
      </c>
      <c r="L16" s="327"/>
      <c r="M16" s="328">
        <v>13</v>
      </c>
      <c r="N16" s="329"/>
      <c r="Q16" s="321"/>
      <c r="R16" s="321"/>
      <c r="T16" s="779"/>
      <c r="U16" s="164"/>
      <c r="V16" s="322"/>
    </row>
    <row r="17" spans="1:22" ht="20.100000000000001" customHeight="1" x14ac:dyDescent="0.2">
      <c r="A17" s="412" t="s">
        <v>39</v>
      </c>
      <c r="B17" s="577"/>
      <c r="C17" s="586"/>
      <c r="D17" s="691"/>
      <c r="E17" s="703">
        <v>640.63402815943982</v>
      </c>
      <c r="F17" s="704">
        <v>6815.7912705480539</v>
      </c>
      <c r="G17" s="586"/>
      <c r="H17" s="586"/>
      <c r="I17" s="691"/>
      <c r="J17" s="703">
        <v>662.86402204189517</v>
      </c>
      <c r="K17" s="710">
        <v>7052.2991542826767</v>
      </c>
      <c r="L17" s="320"/>
      <c r="M17" s="115">
        <v>8</v>
      </c>
      <c r="N17" s="326"/>
      <c r="Q17" s="321"/>
      <c r="R17" s="321"/>
      <c r="T17" s="779"/>
      <c r="U17" s="164"/>
      <c r="V17" s="322"/>
    </row>
    <row r="18" spans="1:22" ht="20.100000000000001" customHeight="1" x14ac:dyDescent="0.2">
      <c r="A18" s="333" t="s">
        <v>40</v>
      </c>
      <c r="B18" s="575"/>
      <c r="C18" s="584"/>
      <c r="D18" s="691"/>
      <c r="E18" s="699">
        <v>888.01681308815967</v>
      </c>
      <c r="F18" s="700">
        <v>9446.3862992596823</v>
      </c>
      <c r="G18" s="584"/>
      <c r="H18" s="584"/>
      <c r="I18" s="691"/>
      <c r="J18" s="699">
        <v>962.43567593224634</v>
      </c>
      <c r="K18" s="708">
        <v>10238.02595744606</v>
      </c>
      <c r="L18" s="325"/>
      <c r="M18" s="331">
        <v>2.6</v>
      </c>
      <c r="N18" s="326"/>
      <c r="Q18" s="321"/>
      <c r="R18" s="321"/>
      <c r="T18" s="779"/>
      <c r="U18" s="164"/>
      <c r="V18" s="322"/>
    </row>
    <row r="19" spans="1:22" ht="20.100000000000001" customHeight="1" x14ac:dyDescent="0.2">
      <c r="A19" s="411" t="s">
        <v>41</v>
      </c>
      <c r="B19" s="576"/>
      <c r="C19" s="585"/>
      <c r="D19" s="692"/>
      <c r="E19" s="701">
        <v>1026.0916529000576</v>
      </c>
      <c r="F19" s="702">
        <v>10956.42094707764</v>
      </c>
      <c r="G19" s="585"/>
      <c r="H19" s="585"/>
      <c r="I19" s="692"/>
      <c r="J19" s="701">
        <v>1101.3580841473713</v>
      </c>
      <c r="K19" s="709">
        <v>11760.1022767124</v>
      </c>
      <c r="L19" s="327"/>
      <c r="M19" s="328">
        <v>-0.4</v>
      </c>
      <c r="N19" s="329"/>
      <c r="Q19" s="321"/>
      <c r="R19" s="321"/>
      <c r="T19" s="779"/>
      <c r="U19" s="164"/>
      <c r="V19" s="322"/>
    </row>
    <row r="20" spans="1:22" ht="20.100000000000001" customHeight="1" x14ac:dyDescent="0.2">
      <c r="A20" s="412" t="s">
        <v>87</v>
      </c>
      <c r="B20" s="575">
        <v>2710.8145646646863</v>
      </c>
      <c r="C20" s="584">
        <v>28836.825844428684</v>
      </c>
      <c r="D20" s="691">
        <v>-0.19443395830868951</v>
      </c>
      <c r="E20" s="699">
        <v>3365.1053102651254</v>
      </c>
      <c r="F20" s="700">
        <v>35627.220528265345</v>
      </c>
      <c r="G20" s="584">
        <v>3069.0434778765648</v>
      </c>
      <c r="H20" s="584">
        <v>32647.124571965069</v>
      </c>
      <c r="I20" s="691">
        <v>-5.143667871234979E-2</v>
      </c>
      <c r="J20" s="699">
        <v>3235.4650543628627</v>
      </c>
      <c r="K20" s="708">
        <v>34254.981138579082</v>
      </c>
      <c r="L20" s="325">
        <v>3.1675115207373268</v>
      </c>
      <c r="M20" s="119">
        <v>0.19999999999999987</v>
      </c>
      <c r="N20" s="326">
        <v>2.967511520737327</v>
      </c>
      <c r="Q20" s="321"/>
      <c r="R20" s="321"/>
      <c r="U20" s="164"/>
      <c r="V20" s="322"/>
    </row>
    <row r="21" spans="1:22" ht="20.100000000000001" customHeight="1" x14ac:dyDescent="0.2">
      <c r="A21" s="333" t="s">
        <v>88</v>
      </c>
      <c r="B21" s="575">
        <f>SUM(B11:B13)</f>
        <v>533.98774446190146</v>
      </c>
      <c r="C21" s="584">
        <f>SUM(C11:C13)</f>
        <v>5679.1839372049963</v>
      </c>
      <c r="D21" s="691"/>
      <c r="E21" s="699">
        <f>SUM(E11:E13)</f>
        <v>1387.7827505691885</v>
      </c>
      <c r="F21" s="700">
        <f>SUM(F11:F13)</f>
        <v>14742.273233153366</v>
      </c>
      <c r="G21" s="584">
        <f>SUM(G11:G13)</f>
        <v>611.71354338673984</v>
      </c>
      <c r="H21" s="584">
        <f>SUM(H11:H13)</f>
        <v>6505.8304536062005</v>
      </c>
      <c r="I21" s="691"/>
      <c r="J21" s="699">
        <f>SUM(J11:J13)</f>
        <v>1429.0971371624387</v>
      </c>
      <c r="K21" s="708">
        <f>SUM(K11:K13)</f>
        <v>15179.782681283996</v>
      </c>
      <c r="L21" s="325"/>
      <c r="M21" s="119">
        <f>AVERAGE(M11:M13)</f>
        <v>12.133333333333335</v>
      </c>
      <c r="N21" s="326"/>
      <c r="Q21" s="321"/>
      <c r="R21" s="321"/>
      <c r="U21" s="164"/>
      <c r="V21" s="322"/>
    </row>
    <row r="22" spans="1:22" ht="20.100000000000001" customHeight="1" x14ac:dyDescent="0.2">
      <c r="A22" s="333" t="s">
        <v>89</v>
      </c>
      <c r="B22" s="575">
        <f>SUM(B14:B16)</f>
        <v>0</v>
      </c>
      <c r="C22" s="584">
        <f>SUM(C14:C16)</f>
        <v>0</v>
      </c>
      <c r="D22" s="691"/>
      <c r="E22" s="699">
        <f>SUM(E14:E16)</f>
        <v>969.46385978748015</v>
      </c>
      <c r="F22" s="700">
        <f>SUM(F14:F16)</f>
        <v>10380.505517415446</v>
      </c>
      <c r="G22" s="584">
        <f>SUM(G14:G16)</f>
        <v>0</v>
      </c>
      <c r="H22" s="584">
        <f>SUM(H14:H16)</f>
        <v>0</v>
      </c>
      <c r="I22" s="691"/>
      <c r="J22" s="699">
        <f>SUM(J14:J16)</f>
        <v>962.11820127398028</v>
      </c>
      <c r="K22" s="708">
        <f>SUM(K14:K16)</f>
        <v>10302.624263985941</v>
      </c>
      <c r="L22" s="325"/>
      <c r="M22" s="119">
        <f>AVERAGE(M14:M16)</f>
        <v>15.9</v>
      </c>
      <c r="N22" s="326"/>
      <c r="Q22" s="321"/>
      <c r="R22" s="321"/>
      <c r="U22" s="164"/>
      <c r="V22" s="322"/>
    </row>
    <row r="23" spans="1:22" ht="20.100000000000001" customHeight="1" x14ac:dyDescent="0.2">
      <c r="A23" s="411" t="s">
        <v>90</v>
      </c>
      <c r="B23" s="576">
        <f>SUM(B17:B19)</f>
        <v>0</v>
      </c>
      <c r="C23" s="585">
        <f>SUM(C17:C19)</f>
        <v>0</v>
      </c>
      <c r="D23" s="692"/>
      <c r="E23" s="701">
        <f>SUM(E17:E19)</f>
        <v>2554.7424941476575</v>
      </c>
      <c r="F23" s="702">
        <f>SUM(F17:F19)</f>
        <v>27218.598516885377</v>
      </c>
      <c r="G23" s="585">
        <f>SUM(G17:G19)</f>
        <v>0</v>
      </c>
      <c r="H23" s="585">
        <f>SUM(H17:H19)</f>
        <v>0</v>
      </c>
      <c r="I23" s="692"/>
      <c r="J23" s="701">
        <f>SUM(J17:J19)</f>
        <v>2726.6577821215128</v>
      </c>
      <c r="K23" s="709">
        <f>SUM(K17:K19)</f>
        <v>29050.427388441138</v>
      </c>
      <c r="L23" s="327"/>
      <c r="M23" s="125">
        <f>AVERAGE(M17:M19)</f>
        <v>3.4</v>
      </c>
      <c r="N23" s="329"/>
      <c r="Q23" s="321"/>
      <c r="R23" s="321"/>
      <c r="U23" s="164"/>
      <c r="V23" s="322"/>
    </row>
    <row r="24" spans="1:22" ht="20.100000000000001" customHeight="1" x14ac:dyDescent="0.2">
      <c r="A24" s="412" t="s">
        <v>91</v>
      </c>
      <c r="B24" s="575">
        <f>SUM(B8:B13)</f>
        <v>3244.8023091265877</v>
      </c>
      <c r="C24" s="584">
        <f>SUM(C8:C13)</f>
        <v>34516.009781633678</v>
      </c>
      <c r="D24" s="691"/>
      <c r="E24" s="699">
        <f>SUM(E8:E13)</f>
        <v>4752.8880608343143</v>
      </c>
      <c r="F24" s="700">
        <f>SUM(F8:F13)</f>
        <v>50369.493761418707</v>
      </c>
      <c r="G24" s="584">
        <f>SUM(G8:G13)</f>
        <v>3680.7570212633045</v>
      </c>
      <c r="H24" s="584">
        <f>SUM(H8:H13)</f>
        <v>39152.955025571267</v>
      </c>
      <c r="I24" s="691"/>
      <c r="J24" s="699">
        <f>SUM(J8:J13)</f>
        <v>4664.5621915253014</v>
      </c>
      <c r="K24" s="708">
        <f>SUM(K8:K13)</f>
        <v>49434.763819863081</v>
      </c>
      <c r="L24" s="325"/>
      <c r="M24" s="119">
        <f>AVERAGE(M8:M13)</f>
        <v>6.166666666666667</v>
      </c>
      <c r="N24" s="326"/>
      <c r="Q24" s="321"/>
      <c r="R24" s="321"/>
      <c r="U24" s="164"/>
      <c r="V24" s="322"/>
    </row>
    <row r="25" spans="1:22" ht="20.100000000000001" customHeight="1" x14ac:dyDescent="0.2">
      <c r="A25" s="411" t="s">
        <v>92</v>
      </c>
      <c r="B25" s="576">
        <f>SUM(B14:B19)</f>
        <v>0</v>
      </c>
      <c r="C25" s="585">
        <f>SUM(C14:C19)</f>
        <v>0</v>
      </c>
      <c r="D25" s="692"/>
      <c r="E25" s="701">
        <f>SUM(E14:E19)</f>
        <v>3524.2063539351375</v>
      </c>
      <c r="F25" s="702">
        <f>SUM(F14:F19)</f>
        <v>37599.104034300821</v>
      </c>
      <c r="G25" s="585">
        <f>SUM(G14:G19)</f>
        <v>0</v>
      </c>
      <c r="H25" s="585">
        <f>SUM(H14:H19)</f>
        <v>0</v>
      </c>
      <c r="I25" s="692"/>
      <c r="J25" s="701">
        <f>SUM(J14:J19)</f>
        <v>3688.7759833954933</v>
      </c>
      <c r="K25" s="709">
        <f>SUM(K14:K19)</f>
        <v>39353.051652427079</v>
      </c>
      <c r="L25" s="327"/>
      <c r="M25" s="125">
        <f>AVERAGE(M14:M19)</f>
        <v>9.65</v>
      </c>
      <c r="N25" s="329"/>
      <c r="Q25" s="321"/>
      <c r="R25" s="321"/>
      <c r="U25" s="164"/>
      <c r="V25" s="322"/>
    </row>
    <row r="26" spans="1:22" ht="20.100000000000001" customHeight="1" x14ac:dyDescent="0.2">
      <c r="A26" s="183" t="s">
        <v>47</v>
      </c>
      <c r="B26" s="578">
        <f>SUM(B8:B19)</f>
        <v>3244.8023091265877</v>
      </c>
      <c r="C26" s="587">
        <f>SUM(C8:C19)</f>
        <v>34516.009781633678</v>
      </c>
      <c r="D26" s="691"/>
      <c r="E26" s="705">
        <f>SUM(E8:E19)</f>
        <v>8277.0944147694499</v>
      </c>
      <c r="F26" s="706">
        <f>SUM(F8:F19)</f>
        <v>87968.597795719528</v>
      </c>
      <c r="G26" s="587">
        <f>SUM(G8:G19)</f>
        <v>3680.7570212633045</v>
      </c>
      <c r="H26" s="587">
        <f>SUM(H8:H19)</f>
        <v>39152.955025571267</v>
      </c>
      <c r="I26" s="691"/>
      <c r="J26" s="705">
        <f>SUM(J8:J19)</f>
        <v>8353.3381749207947</v>
      </c>
      <c r="K26" s="711">
        <f>SUM(K8:K19)</f>
        <v>88787.815472290153</v>
      </c>
      <c r="L26" s="320"/>
      <c r="M26" s="119">
        <f>AVERAGE(M8:M19)</f>
        <v>7.9083333333333323</v>
      </c>
      <c r="N26" s="326"/>
      <c r="Q26" s="321"/>
      <c r="R26" s="321"/>
      <c r="S26" s="332"/>
      <c r="U26" s="164"/>
      <c r="V26" s="322"/>
    </row>
    <row r="27" spans="1:22" ht="5.0999999999999996" customHeight="1" x14ac:dyDescent="0.2">
      <c r="A27" s="333"/>
      <c r="B27" s="414"/>
      <c r="C27" s="342"/>
      <c r="D27" s="339"/>
      <c r="E27" s="341"/>
      <c r="F27" s="342"/>
      <c r="G27" s="323"/>
      <c r="H27" s="343"/>
      <c r="I27" s="340"/>
      <c r="J27" s="323"/>
      <c r="K27" s="324"/>
      <c r="L27" s="156"/>
      <c r="M27" s="156"/>
      <c r="Q27" s="102"/>
      <c r="R27" s="335"/>
    </row>
    <row r="28" spans="1:22" ht="12.6" customHeight="1" x14ac:dyDescent="0.2">
      <c r="A28" s="135"/>
      <c r="B28" s="336"/>
      <c r="C28" s="336"/>
      <c r="D28" s="336"/>
      <c r="E28" s="336"/>
      <c r="F28" s="336"/>
      <c r="G28" s="332"/>
      <c r="H28" s="336"/>
      <c r="I28" s="336"/>
      <c r="J28" s="332"/>
      <c r="K28" s="336"/>
      <c r="L28" s="336"/>
      <c r="M28" s="332"/>
      <c r="N28" s="336"/>
      <c r="P28" s="306"/>
    </row>
    <row r="30" spans="1:22" x14ac:dyDescent="0.2">
      <c r="C30" s="337"/>
      <c r="D30" s="513"/>
      <c r="E30" s="337"/>
      <c r="F30" s="337"/>
    </row>
    <row r="31" spans="1:22" x14ac:dyDescent="0.2">
      <c r="E31" s="319"/>
      <c r="F31" s="319"/>
    </row>
    <row r="32" spans="1:22" x14ac:dyDescent="0.2">
      <c r="D32" s="321"/>
      <c r="E32" s="321"/>
      <c r="F32" s="321"/>
    </row>
    <row r="33" spans="3:6" x14ac:dyDescent="0.2">
      <c r="C33" s="321"/>
      <c r="D33" s="321"/>
      <c r="E33" s="321"/>
      <c r="F33" s="321"/>
    </row>
    <row r="34" spans="3:6" x14ac:dyDescent="0.2">
      <c r="C34" s="321"/>
      <c r="D34" s="321"/>
      <c r="E34" s="321"/>
      <c r="F34" s="321"/>
    </row>
    <row r="35" spans="3:6" x14ac:dyDescent="0.2">
      <c r="C35" s="321"/>
      <c r="D35" s="321"/>
      <c r="E35" s="321"/>
      <c r="F35" s="321"/>
    </row>
    <row r="36" spans="3:6" x14ac:dyDescent="0.2">
      <c r="C36" s="321"/>
      <c r="D36" s="321"/>
      <c r="E36" s="321"/>
      <c r="F36" s="321"/>
    </row>
    <row r="37" spans="3:6" x14ac:dyDescent="0.2">
      <c r="C37" s="321"/>
      <c r="D37" s="321"/>
      <c r="E37" s="321"/>
      <c r="F37" s="321"/>
    </row>
    <row r="38" spans="3:6" x14ac:dyDescent="0.2">
      <c r="C38" s="321"/>
      <c r="D38" s="321"/>
      <c r="E38" s="321"/>
      <c r="F38" s="321"/>
    </row>
    <row r="39" spans="3:6" x14ac:dyDescent="0.2">
      <c r="C39" s="321"/>
      <c r="D39" s="321"/>
      <c r="E39" s="321"/>
      <c r="F39" s="321"/>
    </row>
    <row r="40" spans="3:6" x14ac:dyDescent="0.2">
      <c r="C40" s="321"/>
      <c r="D40" s="321"/>
      <c r="E40" s="321"/>
      <c r="F40" s="321"/>
    </row>
    <row r="41" spans="3:6" x14ac:dyDescent="0.2">
      <c r="C41" s="321"/>
      <c r="D41" s="321"/>
      <c r="E41" s="338"/>
      <c r="F41" s="338"/>
    </row>
    <row r="42" spans="3:6" x14ac:dyDescent="0.2">
      <c r="C42" s="321"/>
      <c r="D42" s="321"/>
      <c r="E42" s="321"/>
      <c r="F42" s="321"/>
    </row>
    <row r="43" spans="3:6" x14ac:dyDescent="0.2">
      <c r="C43" s="321"/>
      <c r="D43" s="321"/>
      <c r="E43" s="321"/>
      <c r="F43" s="321"/>
    </row>
    <row r="44" spans="3:6" x14ac:dyDescent="0.2">
      <c r="C44" s="321"/>
      <c r="D44" s="321"/>
      <c r="E44" s="321"/>
      <c r="F44" s="321"/>
    </row>
    <row r="45" spans="3:6" x14ac:dyDescent="0.2">
      <c r="C45" s="321"/>
      <c r="D45" s="321"/>
      <c r="E45" s="321"/>
      <c r="F45" s="321"/>
    </row>
    <row r="46" spans="3:6" x14ac:dyDescent="0.2">
      <c r="C46" s="321"/>
      <c r="D46" s="321"/>
      <c r="E46" s="321"/>
      <c r="F46" s="321"/>
    </row>
    <row r="47" spans="3:6" x14ac:dyDescent="0.2">
      <c r="C47" s="321"/>
      <c r="D47" s="321"/>
      <c r="E47" s="321"/>
      <c r="F47" s="321"/>
    </row>
    <row r="48" spans="3:6" x14ac:dyDescent="0.2">
      <c r="C48" s="321"/>
      <c r="D48" s="321"/>
      <c r="E48" s="321"/>
      <c r="F48" s="321"/>
    </row>
    <row r="49" spans="3:6" x14ac:dyDescent="0.2">
      <c r="C49" s="321"/>
      <c r="D49" s="321"/>
      <c r="E49" s="321"/>
      <c r="F49" s="321"/>
    </row>
    <row r="50" spans="3:6" x14ac:dyDescent="0.2">
      <c r="C50" s="332"/>
      <c r="D50" s="332"/>
      <c r="E50" s="332"/>
      <c r="F50" s="332"/>
    </row>
  </sheetData>
  <mergeCells count="10">
    <mergeCell ref="A3:N3"/>
    <mergeCell ref="A2:N2"/>
    <mergeCell ref="A5:A7"/>
    <mergeCell ref="B5:F5"/>
    <mergeCell ref="G5:K5"/>
    <mergeCell ref="L5:N5"/>
    <mergeCell ref="B6:C6"/>
    <mergeCell ref="E6:F6"/>
    <mergeCell ref="G6:H6"/>
    <mergeCell ref="J6:K6"/>
  </mergeCells>
  <pageMargins left="0.47244094488188981" right="0.39370078740157483" top="0.59055118110236227" bottom="0" header="0.31496062992125984" footer="0.19685039370078741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1"/>
  <sheetViews>
    <sheetView view="pageBreakPreview" zoomScaleNormal="100" zoomScaleSheetLayoutView="100" workbookViewId="0"/>
  </sheetViews>
  <sheetFormatPr defaultRowHeight="12.75" x14ac:dyDescent="0.2"/>
  <cols>
    <col min="1" max="1" width="8.140625" style="45" customWidth="1"/>
    <col min="2" max="13" width="7.28515625" style="355" customWidth="1"/>
    <col min="14" max="14" width="9.7109375" style="45" customWidth="1"/>
    <col min="15" max="18" width="9.140625" style="45"/>
    <col min="19" max="19" width="3.7109375" style="45" customWidth="1"/>
    <col min="20" max="20" width="2.85546875" style="45" customWidth="1"/>
    <col min="21" max="23" width="9.140625" style="345"/>
    <col min="24" max="16384" width="9.140625" style="45"/>
  </cols>
  <sheetData>
    <row r="1" spans="1:26" x14ac:dyDescent="0.2">
      <c r="L1" s="860" t="s">
        <v>68</v>
      </c>
      <c r="M1" s="860"/>
      <c r="S1" s="344"/>
    </row>
    <row r="2" spans="1:26" ht="22.5" customHeight="1" x14ac:dyDescent="0.25">
      <c r="A2" s="937" t="s">
        <v>305</v>
      </c>
      <c r="B2" s="937"/>
      <c r="C2" s="937"/>
      <c r="D2" s="937"/>
      <c r="E2" s="937"/>
      <c r="F2" s="937"/>
      <c r="G2" s="937"/>
      <c r="H2" s="937"/>
      <c r="I2" s="937"/>
      <c r="J2" s="937"/>
      <c r="K2" s="937"/>
      <c r="L2" s="937"/>
      <c r="M2" s="937"/>
      <c r="N2" s="354"/>
      <c r="O2" s="354"/>
      <c r="P2" s="354"/>
      <c r="Q2" s="354"/>
      <c r="R2" s="354"/>
    </row>
    <row r="3" spans="1:26" ht="22.5" customHeight="1" x14ac:dyDescent="0.2">
      <c r="A3" s="974">
        <f>T!G55</f>
        <v>2014</v>
      </c>
      <c r="B3" s="974"/>
      <c r="C3" s="974"/>
      <c r="D3" s="974"/>
      <c r="E3" s="974"/>
      <c r="F3" s="974"/>
      <c r="G3" s="974"/>
      <c r="H3" s="974"/>
      <c r="I3" s="974"/>
      <c r="J3" s="974"/>
      <c r="K3" s="974"/>
      <c r="L3" s="974"/>
      <c r="M3" s="974"/>
      <c r="N3" s="354"/>
      <c r="O3" s="354"/>
      <c r="P3" s="354"/>
      <c r="Q3" s="354"/>
      <c r="R3" s="354"/>
    </row>
    <row r="4" spans="1:26" ht="12.95" customHeight="1" x14ac:dyDescent="0.2">
      <c r="B4" s="959" t="s">
        <v>94</v>
      </c>
      <c r="C4" s="960"/>
      <c r="D4" s="960"/>
      <c r="E4" s="960"/>
      <c r="F4" s="960"/>
      <c r="G4" s="961"/>
      <c r="H4" s="962" t="s">
        <v>94</v>
      </c>
      <c r="I4" s="963"/>
      <c r="J4" s="963"/>
      <c r="K4" s="963"/>
      <c r="L4" s="963"/>
      <c r="M4" s="963"/>
      <c r="N4" s="102"/>
    </row>
    <row r="5" spans="1:26" ht="12.95" customHeight="1" x14ac:dyDescent="0.2">
      <c r="A5" s="360"/>
      <c r="B5" s="948">
        <f>T!G55</f>
        <v>2014</v>
      </c>
      <c r="C5" s="949"/>
      <c r="D5" s="949"/>
      <c r="E5" s="949"/>
      <c r="F5" s="949"/>
      <c r="G5" s="950"/>
      <c r="H5" s="951">
        <f>B5-1</f>
        <v>2013</v>
      </c>
      <c r="I5" s="952"/>
      <c r="J5" s="952"/>
      <c r="K5" s="952"/>
      <c r="L5" s="952"/>
      <c r="M5" s="952"/>
      <c r="N5" s="102"/>
      <c r="V5" s="346"/>
      <c r="W5" s="346"/>
    </row>
    <row r="6" spans="1:26" ht="20.100000000000001" customHeight="1" x14ac:dyDescent="0.25">
      <c r="A6" s="360"/>
      <c r="B6" s="954" t="s">
        <v>215</v>
      </c>
      <c r="C6" s="955"/>
      <c r="D6" s="361" t="s">
        <v>45</v>
      </c>
      <c r="E6" s="956" t="s">
        <v>214</v>
      </c>
      <c r="F6" s="955"/>
      <c r="G6" s="362" t="s">
        <v>45</v>
      </c>
      <c r="H6" s="957" t="s">
        <v>212</v>
      </c>
      <c r="I6" s="958"/>
      <c r="J6" s="364" t="s">
        <v>45</v>
      </c>
      <c r="K6" s="957" t="s">
        <v>213</v>
      </c>
      <c r="L6" s="958"/>
      <c r="M6" s="365" t="s">
        <v>45</v>
      </c>
      <c r="N6" s="102"/>
      <c r="U6" s="348"/>
      <c r="V6" s="349"/>
      <c r="W6" s="350"/>
      <c r="Z6" s="351"/>
    </row>
    <row r="7" spans="1:26" ht="20.100000000000001" customHeight="1" thickBot="1" x14ac:dyDescent="0.25">
      <c r="A7" s="421" t="s">
        <v>204</v>
      </c>
      <c r="B7" s="422" t="s">
        <v>207</v>
      </c>
      <c r="C7" s="416" t="s">
        <v>16</v>
      </c>
      <c r="D7" s="416" t="s">
        <v>14</v>
      </c>
      <c r="E7" s="415" t="s">
        <v>207</v>
      </c>
      <c r="F7" s="416" t="s">
        <v>16</v>
      </c>
      <c r="G7" s="417" t="s">
        <v>14</v>
      </c>
      <c r="H7" s="418" t="s">
        <v>209</v>
      </c>
      <c r="I7" s="419" t="s">
        <v>16</v>
      </c>
      <c r="J7" s="420" t="s">
        <v>14</v>
      </c>
      <c r="K7" s="418" t="s">
        <v>209</v>
      </c>
      <c r="L7" s="419" t="s">
        <v>16</v>
      </c>
      <c r="M7" s="419" t="s">
        <v>14</v>
      </c>
      <c r="N7" s="102"/>
      <c r="U7" s="348"/>
      <c r="V7" s="349"/>
      <c r="W7" s="350"/>
      <c r="Z7" s="351"/>
    </row>
    <row r="8" spans="1:26" ht="20.100000000000001" customHeight="1" x14ac:dyDescent="0.2">
      <c r="A8" s="333" t="s">
        <v>30</v>
      </c>
      <c r="B8" s="423">
        <v>44.959295144984566</v>
      </c>
      <c r="C8" s="357">
        <v>478.90214075133679</v>
      </c>
      <c r="D8" s="724">
        <v>-4.0999999999999996</v>
      </c>
      <c r="E8" s="739">
        <v>26.914539897812865</v>
      </c>
      <c r="F8" s="357">
        <v>286.69112211021235</v>
      </c>
      <c r="G8" s="724">
        <v>6.3</v>
      </c>
      <c r="H8" s="368">
        <v>47.333075975303558</v>
      </c>
      <c r="I8" s="369">
        <v>500.97320100000002</v>
      </c>
      <c r="J8" s="728">
        <v>-8.6</v>
      </c>
      <c r="K8" s="368">
        <v>28.424361807589285</v>
      </c>
      <c r="L8" s="369">
        <v>300.87971199999998</v>
      </c>
      <c r="M8" s="730">
        <v>5</v>
      </c>
      <c r="N8" s="102"/>
      <c r="U8" s="348"/>
      <c r="V8" s="349"/>
      <c r="W8" s="350"/>
      <c r="Z8" s="351"/>
    </row>
    <row r="9" spans="1:26" ht="20.100000000000001" customHeight="1" x14ac:dyDescent="0.2">
      <c r="A9" s="333" t="s">
        <v>31</v>
      </c>
      <c r="B9" s="423">
        <v>38.774449049186302</v>
      </c>
      <c r="C9" s="357">
        <v>412.297402216585</v>
      </c>
      <c r="D9" s="724">
        <v>-1.9</v>
      </c>
      <c r="E9" s="739">
        <v>26.488220342388292</v>
      </c>
      <c r="F9" s="357">
        <v>281.6551802619714</v>
      </c>
      <c r="G9" s="724">
        <v>3.2</v>
      </c>
      <c r="H9" s="368">
        <v>43.474095240881937</v>
      </c>
      <c r="I9" s="369">
        <v>460.52252899999996</v>
      </c>
      <c r="J9" s="728">
        <v>-4</v>
      </c>
      <c r="K9" s="368">
        <v>31.529226019077406</v>
      </c>
      <c r="L9" s="369">
        <v>334.011955</v>
      </c>
      <c r="M9" s="730">
        <v>1.8</v>
      </c>
      <c r="N9" s="102"/>
      <c r="U9" s="348"/>
      <c r="V9" s="349"/>
      <c r="W9" s="350"/>
      <c r="Z9" s="351"/>
    </row>
    <row r="10" spans="1:26" ht="20.100000000000001" customHeight="1" x14ac:dyDescent="0.2">
      <c r="A10" s="333" t="s">
        <v>32</v>
      </c>
      <c r="B10" s="424">
        <v>30.899557070456758</v>
      </c>
      <c r="C10" s="359">
        <v>328.23950585247735</v>
      </c>
      <c r="D10" s="725">
        <v>4.5</v>
      </c>
      <c r="E10" s="740">
        <v>15.233368138291082</v>
      </c>
      <c r="F10" s="359">
        <v>161.82087072575712</v>
      </c>
      <c r="G10" s="725">
        <v>11.3</v>
      </c>
      <c r="H10" s="368">
        <v>43.322352867004689</v>
      </c>
      <c r="I10" s="369">
        <v>458.54333500000001</v>
      </c>
      <c r="J10" s="728">
        <v>-4.4000000000000004</v>
      </c>
      <c r="K10" s="368">
        <v>26.167573629763012</v>
      </c>
      <c r="L10" s="369">
        <v>276.99589299999997</v>
      </c>
      <c r="M10" s="730">
        <v>5.5</v>
      </c>
      <c r="N10" s="102"/>
      <c r="U10" s="348"/>
      <c r="V10" s="349"/>
      <c r="W10" s="350"/>
      <c r="Z10" s="351"/>
    </row>
    <row r="11" spans="1:26" ht="20.100000000000001" customHeight="1" x14ac:dyDescent="0.2">
      <c r="A11" s="412" t="s">
        <v>33</v>
      </c>
      <c r="B11" s="423">
        <v>26.463980480444253</v>
      </c>
      <c r="C11" s="357">
        <v>281.4555472813264</v>
      </c>
      <c r="D11" s="724">
        <v>3.8</v>
      </c>
      <c r="E11" s="739">
        <v>11.54579221677133</v>
      </c>
      <c r="F11" s="357">
        <v>122.79434945809415</v>
      </c>
      <c r="G11" s="724">
        <v>14.3</v>
      </c>
      <c r="H11" s="366">
        <v>37.489697791741754</v>
      </c>
      <c r="I11" s="367">
        <v>396.70103899999998</v>
      </c>
      <c r="J11" s="729">
        <v>-0.6</v>
      </c>
      <c r="K11" s="366">
        <v>10.42954707499324</v>
      </c>
      <c r="L11" s="367">
        <v>110.44469700000001</v>
      </c>
      <c r="M11" s="731">
        <v>15.6</v>
      </c>
      <c r="N11" s="102"/>
      <c r="U11" s="348"/>
      <c r="V11" s="349"/>
      <c r="W11" s="350"/>
      <c r="Z11" s="351"/>
    </row>
    <row r="12" spans="1:26" ht="20.100000000000001" customHeight="1" x14ac:dyDescent="0.2">
      <c r="A12" s="333" t="s">
        <v>34</v>
      </c>
      <c r="B12" s="423"/>
      <c r="C12" s="357"/>
      <c r="D12" s="724"/>
      <c r="E12" s="739"/>
      <c r="F12" s="357"/>
      <c r="G12" s="724"/>
      <c r="H12" s="368">
        <v>18.750183875948821</v>
      </c>
      <c r="I12" s="369">
        <v>199.20155199999999</v>
      </c>
      <c r="J12" s="728">
        <v>8.5</v>
      </c>
      <c r="K12" s="368">
        <v>9.3875639686718522</v>
      </c>
      <c r="L12" s="369">
        <v>99.774649000000011</v>
      </c>
      <c r="M12" s="730">
        <v>16.5</v>
      </c>
      <c r="N12" s="102"/>
      <c r="U12" s="348"/>
      <c r="V12" s="349"/>
      <c r="W12" s="350"/>
      <c r="Z12" s="351"/>
    </row>
    <row r="13" spans="1:26" ht="20.100000000000001" customHeight="1" x14ac:dyDescent="0.2">
      <c r="A13" s="411" t="s">
        <v>35</v>
      </c>
      <c r="B13" s="424"/>
      <c r="C13" s="359"/>
      <c r="D13" s="725"/>
      <c r="E13" s="740"/>
      <c r="F13" s="359"/>
      <c r="G13" s="725"/>
      <c r="H13" s="368">
        <v>17.66743373647363</v>
      </c>
      <c r="I13" s="369">
        <v>188.843771</v>
      </c>
      <c r="J13" s="728">
        <v>9</v>
      </c>
      <c r="K13" s="368">
        <v>7.7458241669498982</v>
      </c>
      <c r="L13" s="369">
        <v>82.848875000000007</v>
      </c>
      <c r="M13" s="730">
        <v>20</v>
      </c>
      <c r="N13" s="102"/>
      <c r="U13" s="348"/>
      <c r="V13" s="349"/>
      <c r="W13" s="350"/>
      <c r="Z13" s="351"/>
    </row>
    <row r="14" spans="1:26" ht="20.100000000000001" customHeight="1" x14ac:dyDescent="0.2">
      <c r="A14" s="412" t="s">
        <v>36</v>
      </c>
      <c r="B14" s="423"/>
      <c r="C14" s="357"/>
      <c r="D14" s="724"/>
      <c r="E14" s="739"/>
      <c r="F14" s="357"/>
      <c r="G14" s="724"/>
      <c r="H14" s="366">
        <v>10.735025507987054</v>
      </c>
      <c r="I14" s="367">
        <v>115.22179200000001</v>
      </c>
      <c r="J14" s="729">
        <v>14.8</v>
      </c>
      <c r="K14" s="366">
        <v>7.0816624292609269</v>
      </c>
      <c r="L14" s="367">
        <v>76.016512000000006</v>
      </c>
      <c r="M14" s="731">
        <v>27.5</v>
      </c>
      <c r="N14" s="102"/>
      <c r="U14" s="348"/>
      <c r="V14" s="349"/>
      <c r="W14" s="350"/>
      <c r="Z14" s="351"/>
    </row>
    <row r="15" spans="1:26" ht="20.100000000000001" customHeight="1" x14ac:dyDescent="0.2">
      <c r="A15" s="333" t="s">
        <v>37</v>
      </c>
      <c r="B15" s="423"/>
      <c r="C15" s="357"/>
      <c r="D15" s="724"/>
      <c r="E15" s="739"/>
      <c r="F15" s="357"/>
      <c r="G15" s="724"/>
      <c r="H15" s="368">
        <v>11.891044515703925</v>
      </c>
      <c r="I15" s="369">
        <v>127.40050500000001</v>
      </c>
      <c r="J15" s="728">
        <v>13.9</v>
      </c>
      <c r="K15" s="368">
        <v>6.2877609571113462</v>
      </c>
      <c r="L15" s="369">
        <v>67.380175000000008</v>
      </c>
      <c r="M15" s="730">
        <v>21.9</v>
      </c>
      <c r="N15" s="102"/>
      <c r="U15" s="348"/>
      <c r="V15" s="349"/>
      <c r="W15" s="350"/>
      <c r="Z15" s="351"/>
    </row>
    <row r="16" spans="1:26" ht="20.100000000000001" customHeight="1" x14ac:dyDescent="0.2">
      <c r="A16" s="411" t="s">
        <v>38</v>
      </c>
      <c r="B16" s="424"/>
      <c r="C16" s="359"/>
      <c r="D16" s="725"/>
      <c r="E16" s="740"/>
      <c r="F16" s="359"/>
      <c r="G16" s="725"/>
      <c r="H16" s="368">
        <v>20.6002056208483</v>
      </c>
      <c r="I16" s="369">
        <v>219.98134200000001</v>
      </c>
      <c r="J16" s="728">
        <v>7.5</v>
      </c>
      <c r="K16" s="368">
        <v>8.3020871754706249</v>
      </c>
      <c r="L16" s="369">
        <v>88.70705199999999</v>
      </c>
      <c r="M16" s="730">
        <v>16.600000000000001</v>
      </c>
      <c r="N16" s="102"/>
      <c r="T16" s="953"/>
      <c r="U16" s="348"/>
      <c r="V16" s="349"/>
      <c r="W16" s="350"/>
      <c r="Z16" s="351"/>
    </row>
    <row r="17" spans="1:26" ht="20.100000000000001" customHeight="1" x14ac:dyDescent="0.2">
      <c r="A17" s="333" t="s">
        <v>39</v>
      </c>
      <c r="B17" s="423"/>
      <c r="C17" s="357"/>
      <c r="D17" s="724"/>
      <c r="E17" s="739"/>
      <c r="F17" s="357"/>
      <c r="G17" s="724"/>
      <c r="H17" s="366">
        <v>25.98201262930754</v>
      </c>
      <c r="I17" s="367">
        <v>276.33632</v>
      </c>
      <c r="J17" s="729">
        <v>4.5</v>
      </c>
      <c r="K17" s="366">
        <v>14.95854108613516</v>
      </c>
      <c r="L17" s="367">
        <v>159.154664</v>
      </c>
      <c r="M17" s="731">
        <v>13.4</v>
      </c>
      <c r="N17" s="102"/>
      <c r="T17" s="953"/>
      <c r="U17" s="348"/>
      <c r="V17" s="349"/>
      <c r="W17" s="350"/>
      <c r="Z17" s="351"/>
    </row>
    <row r="18" spans="1:26" ht="20.100000000000001" customHeight="1" x14ac:dyDescent="0.2">
      <c r="A18" s="333" t="s">
        <v>40</v>
      </c>
      <c r="B18" s="423"/>
      <c r="C18" s="357"/>
      <c r="D18" s="724"/>
      <c r="E18" s="739"/>
      <c r="F18" s="357"/>
      <c r="G18" s="724"/>
      <c r="H18" s="368">
        <v>41.513043686128228</v>
      </c>
      <c r="I18" s="369">
        <v>441.67259899999999</v>
      </c>
      <c r="J18" s="728">
        <v>-0.4</v>
      </c>
      <c r="K18" s="368">
        <v>20.949696464679576</v>
      </c>
      <c r="L18" s="369">
        <v>222.85803899999999</v>
      </c>
      <c r="M18" s="730">
        <v>9.4</v>
      </c>
      <c r="N18" s="102"/>
      <c r="T18" s="953"/>
      <c r="U18" s="348"/>
      <c r="V18" s="349"/>
      <c r="W18" s="350"/>
      <c r="Z18" s="351"/>
    </row>
    <row r="19" spans="1:26" ht="20.100000000000001" customHeight="1" x14ac:dyDescent="0.2">
      <c r="A19" s="333" t="s">
        <v>41</v>
      </c>
      <c r="B19" s="424"/>
      <c r="C19" s="359"/>
      <c r="D19" s="725"/>
      <c r="E19" s="740"/>
      <c r="F19" s="359"/>
      <c r="G19" s="725"/>
      <c r="H19" s="368">
        <v>40.216985746815709</v>
      </c>
      <c r="I19" s="369">
        <v>429.37027500000005</v>
      </c>
      <c r="J19" s="728">
        <v>-1.7</v>
      </c>
      <c r="K19" s="368">
        <v>24.875583174719527</v>
      </c>
      <c r="L19" s="369">
        <v>265.63519400000001</v>
      </c>
      <c r="M19" s="730">
        <v>6.4</v>
      </c>
      <c r="N19" s="102"/>
      <c r="T19" s="953"/>
      <c r="U19" s="348"/>
      <c r="V19" s="349"/>
      <c r="W19" s="350"/>
      <c r="Z19" s="351"/>
    </row>
    <row r="20" spans="1:26" ht="20.100000000000001" customHeight="1" x14ac:dyDescent="0.2">
      <c r="A20" s="183" t="s">
        <v>47</v>
      </c>
      <c r="B20" s="425"/>
      <c r="C20" s="363"/>
      <c r="D20" s="726"/>
      <c r="E20" s="754"/>
      <c r="F20" s="363"/>
      <c r="G20" s="726"/>
      <c r="H20" s="366">
        <v>47.333075975303558</v>
      </c>
      <c r="I20" s="367">
        <v>500.97320100000002</v>
      </c>
      <c r="J20" s="729">
        <v>-8.6</v>
      </c>
      <c r="K20" s="366">
        <v>6.2877609571113462</v>
      </c>
      <c r="L20" s="367">
        <v>67.380175000000008</v>
      </c>
      <c r="M20" s="731">
        <v>21.9</v>
      </c>
      <c r="N20" s="102"/>
      <c r="T20" s="953"/>
      <c r="U20" s="348"/>
      <c r="V20" s="349"/>
      <c r="W20" s="350"/>
      <c r="Z20" s="351"/>
    </row>
    <row r="21" spans="1:26" ht="20.100000000000001" customHeight="1" x14ac:dyDescent="0.2">
      <c r="G21" s="727"/>
      <c r="N21" s="102"/>
      <c r="U21" s="348"/>
      <c r="V21" s="349"/>
      <c r="W21" s="350"/>
      <c r="Z21" s="351"/>
    </row>
    <row r="22" spans="1:26" ht="20.100000000000001" customHeight="1" x14ac:dyDescent="0.2">
      <c r="U22" s="348"/>
      <c r="V22" s="349"/>
      <c r="W22" s="350"/>
      <c r="Z22" s="351"/>
    </row>
    <row r="23" spans="1:26" ht="20.100000000000001" customHeight="1" x14ac:dyDescent="0.2">
      <c r="C23" s="502"/>
      <c r="D23" s="502"/>
      <c r="E23" s="502"/>
      <c r="F23" s="502"/>
      <c r="U23" s="348"/>
      <c r="V23" s="349"/>
      <c r="W23" s="350"/>
      <c r="Z23" s="351"/>
    </row>
    <row r="24" spans="1:26" ht="22.5" customHeight="1" x14ac:dyDescent="0.2">
      <c r="B24" s="966" t="s">
        <v>216</v>
      </c>
      <c r="C24" s="967"/>
      <c r="D24" s="967"/>
      <c r="E24" s="967"/>
      <c r="F24" s="967"/>
      <c r="G24" s="967"/>
      <c r="H24" s="506">
        <f>T!G55</f>
        <v>2014</v>
      </c>
      <c r="I24" s="504"/>
      <c r="J24" s="504"/>
      <c r="K24" s="505"/>
      <c r="L24" s="964" t="s">
        <v>237</v>
      </c>
      <c r="M24" s="965"/>
      <c r="U24" s="348"/>
      <c r="V24" s="349"/>
      <c r="W24" s="350"/>
      <c r="Z24" s="351"/>
    </row>
    <row r="25" spans="1:26" ht="12.95" customHeight="1" x14ac:dyDescent="0.2">
      <c r="A25" s="360"/>
      <c r="B25" s="968" t="s">
        <v>131</v>
      </c>
      <c r="C25" s="969"/>
      <c r="D25" s="969"/>
      <c r="E25" s="969"/>
      <c r="F25" s="969"/>
      <c r="G25" s="970"/>
      <c r="H25" s="964" t="s">
        <v>93</v>
      </c>
      <c r="I25" s="965"/>
      <c r="J25" s="965"/>
      <c r="K25" s="975"/>
      <c r="L25" s="964">
        <f>H24</f>
        <v>2014</v>
      </c>
      <c r="M25" s="965"/>
      <c r="U25" s="348"/>
      <c r="V25" s="349"/>
      <c r="W25" s="350"/>
      <c r="Z25" s="351"/>
    </row>
    <row r="26" spans="1:26" ht="12.95" customHeight="1" x14ac:dyDescent="0.2">
      <c r="A26" s="360"/>
      <c r="B26" s="971"/>
      <c r="C26" s="972"/>
      <c r="D26" s="972"/>
      <c r="E26" s="972"/>
      <c r="F26" s="972"/>
      <c r="G26" s="973"/>
      <c r="H26" s="976" t="s">
        <v>42</v>
      </c>
      <c r="I26" s="977"/>
      <c r="J26" s="976" t="s">
        <v>43</v>
      </c>
      <c r="K26" s="977"/>
      <c r="L26" s="347" t="s">
        <v>44</v>
      </c>
      <c r="M26" s="319" t="s">
        <v>46</v>
      </c>
      <c r="U26" s="348"/>
      <c r="V26" s="349"/>
      <c r="W26" s="350"/>
      <c r="Z26" s="351"/>
    </row>
    <row r="27" spans="1:26" ht="13.5" customHeight="1" thickBot="1" x14ac:dyDescent="0.25">
      <c r="A27" s="421" t="s">
        <v>204</v>
      </c>
      <c r="B27" s="733" t="s">
        <v>86</v>
      </c>
      <c r="C27" s="735" t="s">
        <v>16</v>
      </c>
      <c r="D27" s="508"/>
      <c r="E27" s="509"/>
      <c r="F27" s="509"/>
      <c r="G27" s="510"/>
      <c r="H27" s="511" t="s">
        <v>86</v>
      </c>
      <c r="I27" s="735" t="s">
        <v>16</v>
      </c>
      <c r="J27" s="511" t="s">
        <v>86</v>
      </c>
      <c r="K27" s="735" t="s">
        <v>16</v>
      </c>
      <c r="L27" s="511" t="s">
        <v>14</v>
      </c>
      <c r="M27" s="746" t="s">
        <v>14</v>
      </c>
      <c r="U27" s="348"/>
      <c r="V27" s="349"/>
      <c r="W27" s="350"/>
      <c r="Z27" s="351"/>
    </row>
    <row r="28" spans="1:26" ht="20.100000000000001" customHeight="1" x14ac:dyDescent="0.2">
      <c r="A28" s="333" t="s">
        <v>30</v>
      </c>
      <c r="B28" s="423">
        <v>1.5321804729824582</v>
      </c>
      <c r="C28" s="736">
        <v>16.320640841064211</v>
      </c>
      <c r="D28" s="503"/>
      <c r="E28" s="503"/>
      <c r="F28" s="503"/>
      <c r="G28" s="503"/>
      <c r="H28" s="739">
        <v>36.642869840446373</v>
      </c>
      <c r="I28" s="736">
        <v>390.31636846779992</v>
      </c>
      <c r="J28" s="739">
        <v>55.029035516235872</v>
      </c>
      <c r="K28" s="736">
        <v>586.16405856057042</v>
      </c>
      <c r="L28" s="326">
        <v>6.3</v>
      </c>
      <c r="M28" s="321">
        <v>-8</v>
      </c>
      <c r="U28" s="348"/>
      <c r="V28" s="349"/>
      <c r="W28" s="350"/>
      <c r="Z28" s="351"/>
    </row>
    <row r="29" spans="1:26" ht="20.100000000000001" customHeight="1" x14ac:dyDescent="0.2">
      <c r="A29" s="333" t="s">
        <v>31</v>
      </c>
      <c r="B29" s="423">
        <v>1.562740852404906</v>
      </c>
      <c r="C29" s="736">
        <v>16.616973537572306</v>
      </c>
      <c r="D29" s="503"/>
      <c r="E29" s="503"/>
      <c r="F29" s="503"/>
      <c r="G29" s="503"/>
      <c r="H29" s="739">
        <v>36.326653262068369</v>
      </c>
      <c r="I29" s="736">
        <v>386.26944130590368</v>
      </c>
      <c r="J29" s="739">
        <v>55.079543490927243</v>
      </c>
      <c r="K29" s="736">
        <v>585.67312375677136</v>
      </c>
      <c r="L29" s="326">
        <v>5</v>
      </c>
      <c r="M29" s="321">
        <v>-1.9</v>
      </c>
      <c r="U29" s="348"/>
      <c r="V29" s="349"/>
      <c r="W29" s="350"/>
      <c r="Z29" s="351"/>
    </row>
    <row r="30" spans="1:26" ht="20.100000000000001" customHeight="1" x14ac:dyDescent="0.2">
      <c r="A30" s="333" t="s">
        <v>32</v>
      </c>
      <c r="B30" s="424">
        <v>0.97956040953488865</v>
      </c>
      <c r="C30" s="737">
        <v>10.40566452280312</v>
      </c>
      <c r="D30" s="503"/>
      <c r="E30" s="503"/>
      <c r="F30" s="503"/>
      <c r="G30" s="503"/>
      <c r="H30" s="740">
        <v>31.42078335921434</v>
      </c>
      <c r="I30" s="737">
        <v>333.77638326042853</v>
      </c>
      <c r="J30" s="740">
        <v>43.175508273633</v>
      </c>
      <c r="K30" s="737">
        <v>458.64435753406588</v>
      </c>
      <c r="L30" s="329">
        <v>12.2</v>
      </c>
      <c r="M30" s="747">
        <v>2.4</v>
      </c>
      <c r="U30" s="348"/>
      <c r="V30" s="349"/>
      <c r="W30" s="350"/>
      <c r="Z30" s="351"/>
    </row>
    <row r="31" spans="1:26" ht="20.100000000000001" customHeight="1" x14ac:dyDescent="0.2">
      <c r="A31" s="412" t="s">
        <v>33</v>
      </c>
      <c r="B31" s="423">
        <v>1.1020731733440596</v>
      </c>
      <c r="C31" s="736">
        <v>11.721011069246879</v>
      </c>
      <c r="D31" s="503"/>
      <c r="E31" s="503"/>
      <c r="F31" s="503"/>
      <c r="G31" s="503"/>
      <c r="H31" s="739">
        <v>29.468782842413553</v>
      </c>
      <c r="I31" s="736">
        <v>313.41288241786197</v>
      </c>
      <c r="J31" s="739">
        <v>42.693660922542264</v>
      </c>
      <c r="K31" s="736">
        <v>454.06501524882447</v>
      </c>
      <c r="L31" s="326">
        <v>14.3</v>
      </c>
      <c r="M31" s="321">
        <v>3.8</v>
      </c>
      <c r="U31" s="348"/>
      <c r="V31" s="349"/>
      <c r="W31" s="350"/>
      <c r="Z31" s="351"/>
    </row>
    <row r="32" spans="1:26" ht="20.100000000000001" customHeight="1" x14ac:dyDescent="0.2">
      <c r="A32" s="333" t="s">
        <v>34</v>
      </c>
      <c r="B32" s="423"/>
      <c r="C32" s="736"/>
      <c r="D32" s="503"/>
      <c r="E32" s="503"/>
      <c r="F32" s="503"/>
      <c r="G32" s="503"/>
      <c r="H32" s="741" t="s">
        <v>114</v>
      </c>
      <c r="I32" s="744" t="s">
        <v>114</v>
      </c>
      <c r="J32" s="741" t="s">
        <v>114</v>
      </c>
      <c r="K32" s="744" t="s">
        <v>114</v>
      </c>
      <c r="L32" s="326"/>
      <c r="M32" s="321"/>
      <c r="U32" s="348"/>
      <c r="V32" s="349"/>
      <c r="W32" s="350"/>
      <c r="Z32" s="351"/>
    </row>
    <row r="33" spans="1:26" ht="20.100000000000001" customHeight="1" x14ac:dyDescent="0.2">
      <c r="A33" s="411" t="s">
        <v>35</v>
      </c>
      <c r="B33" s="424"/>
      <c r="C33" s="737"/>
      <c r="D33" s="503"/>
      <c r="E33" s="503"/>
      <c r="F33" s="503"/>
      <c r="G33" s="503"/>
      <c r="H33" s="742" t="s">
        <v>114</v>
      </c>
      <c r="I33" s="745" t="s">
        <v>114</v>
      </c>
      <c r="J33" s="742" t="s">
        <v>114</v>
      </c>
      <c r="K33" s="745" t="s">
        <v>114</v>
      </c>
      <c r="L33" s="329"/>
      <c r="M33" s="747"/>
      <c r="U33" s="348"/>
      <c r="V33" s="349"/>
      <c r="W33" s="350"/>
      <c r="Z33" s="351"/>
    </row>
    <row r="34" spans="1:26" ht="20.100000000000001" customHeight="1" x14ac:dyDescent="0.2">
      <c r="A34" s="412" t="s">
        <v>36</v>
      </c>
      <c r="B34" s="423"/>
      <c r="C34" s="736"/>
      <c r="D34" s="503"/>
      <c r="E34" s="503"/>
      <c r="F34" s="503"/>
      <c r="G34" s="503"/>
      <c r="H34" s="741" t="s">
        <v>114</v>
      </c>
      <c r="I34" s="744" t="s">
        <v>114</v>
      </c>
      <c r="J34" s="741" t="s">
        <v>114</v>
      </c>
      <c r="K34" s="744" t="s">
        <v>114</v>
      </c>
      <c r="L34" s="326"/>
      <c r="M34" s="321"/>
      <c r="U34" s="348"/>
      <c r="V34" s="349"/>
      <c r="W34" s="350"/>
      <c r="Z34" s="351"/>
    </row>
    <row r="35" spans="1:26" ht="20.100000000000001" customHeight="1" x14ac:dyDescent="0.2">
      <c r="A35" s="333" t="s">
        <v>37</v>
      </c>
      <c r="B35" s="423"/>
      <c r="C35" s="736"/>
      <c r="D35" s="503"/>
      <c r="E35" s="503"/>
      <c r="F35" s="503"/>
      <c r="G35" s="503"/>
      <c r="H35" s="741" t="s">
        <v>114</v>
      </c>
      <c r="I35" s="744" t="s">
        <v>114</v>
      </c>
      <c r="J35" s="741" t="s">
        <v>114</v>
      </c>
      <c r="K35" s="744" t="s">
        <v>114</v>
      </c>
      <c r="L35" s="326"/>
      <c r="M35" s="321"/>
      <c r="U35" s="348"/>
      <c r="V35" s="349"/>
      <c r="W35" s="350"/>
      <c r="Z35" s="351"/>
    </row>
    <row r="36" spans="1:26" ht="20.100000000000001" customHeight="1" x14ac:dyDescent="0.2">
      <c r="A36" s="411" t="s">
        <v>38</v>
      </c>
      <c r="B36" s="424"/>
      <c r="C36" s="737"/>
      <c r="D36" s="503"/>
      <c r="E36" s="503"/>
      <c r="F36" s="503"/>
      <c r="G36" s="503"/>
      <c r="H36" s="742" t="s">
        <v>114</v>
      </c>
      <c r="I36" s="745" t="s">
        <v>114</v>
      </c>
      <c r="J36" s="742" t="s">
        <v>114</v>
      </c>
      <c r="K36" s="745" t="s">
        <v>114</v>
      </c>
      <c r="L36" s="329"/>
      <c r="M36" s="747"/>
      <c r="U36" s="348"/>
      <c r="V36" s="349"/>
      <c r="W36" s="350"/>
      <c r="Z36" s="351"/>
    </row>
    <row r="37" spans="1:26" ht="20.100000000000001" customHeight="1" x14ac:dyDescent="0.2">
      <c r="A37" s="333" t="s">
        <v>39</v>
      </c>
      <c r="B37" s="423"/>
      <c r="C37" s="736"/>
      <c r="D37" s="503"/>
      <c r="E37" s="503"/>
      <c r="F37" s="503"/>
      <c r="G37" s="503"/>
      <c r="H37" s="739"/>
      <c r="I37" s="736"/>
      <c r="J37" s="739"/>
      <c r="K37" s="736"/>
      <c r="L37" s="326"/>
      <c r="M37" s="321"/>
      <c r="U37" s="348"/>
      <c r="V37" s="349"/>
      <c r="W37" s="350"/>
      <c r="Z37" s="351"/>
    </row>
    <row r="38" spans="1:26" ht="20.100000000000001" customHeight="1" x14ac:dyDescent="0.2">
      <c r="A38" s="333" t="s">
        <v>40</v>
      </c>
      <c r="B38" s="423"/>
      <c r="C38" s="736"/>
      <c r="D38" s="503"/>
      <c r="E38" s="503"/>
      <c r="F38" s="503"/>
      <c r="G38" s="503"/>
      <c r="H38" s="739"/>
      <c r="I38" s="736"/>
      <c r="J38" s="739"/>
      <c r="K38" s="736"/>
      <c r="L38" s="326"/>
      <c r="M38" s="321"/>
      <c r="U38" s="348"/>
      <c r="V38" s="349"/>
      <c r="W38" s="350"/>
      <c r="Z38" s="351"/>
    </row>
    <row r="39" spans="1:26" ht="20.100000000000001" customHeight="1" x14ac:dyDescent="0.2">
      <c r="A39" s="333" t="s">
        <v>41</v>
      </c>
      <c r="B39" s="423"/>
      <c r="C39" s="736"/>
      <c r="D39" s="499"/>
      <c r="E39" s="500"/>
      <c r="F39" s="500"/>
      <c r="G39" s="501"/>
      <c r="H39" s="739"/>
      <c r="I39" s="736"/>
      <c r="J39" s="739"/>
      <c r="K39" s="736"/>
      <c r="L39" s="329"/>
      <c r="M39" s="747"/>
      <c r="U39" s="348"/>
      <c r="V39" s="349"/>
      <c r="W39" s="350"/>
      <c r="Z39" s="351"/>
    </row>
    <row r="40" spans="1:26" ht="20.100000000000001" customHeight="1" x14ac:dyDescent="0.2">
      <c r="A40" s="183" t="s">
        <v>47</v>
      </c>
      <c r="B40" s="734" t="s">
        <v>114</v>
      </c>
      <c r="C40" s="738" t="s">
        <v>114</v>
      </c>
      <c r="D40" s="507"/>
      <c r="E40" s="507"/>
      <c r="F40" s="507"/>
      <c r="G40" s="507"/>
      <c r="H40" s="743" t="s">
        <v>114</v>
      </c>
      <c r="I40" s="738" t="s">
        <v>114</v>
      </c>
      <c r="J40" s="743" t="s">
        <v>114</v>
      </c>
      <c r="K40" s="738" t="s">
        <v>114</v>
      </c>
      <c r="L40" s="325"/>
      <c r="M40" s="332"/>
      <c r="U40" s="348"/>
      <c r="V40" s="349"/>
      <c r="W40" s="350"/>
      <c r="Z40" s="351"/>
    </row>
    <row r="41" spans="1:26" x14ac:dyDescent="0.2">
      <c r="U41" s="348"/>
      <c r="V41" s="349"/>
      <c r="W41" s="350"/>
      <c r="Z41" s="351"/>
    </row>
    <row r="42" spans="1:26" x14ac:dyDescent="0.2">
      <c r="U42" s="348"/>
      <c r="V42" s="349"/>
      <c r="W42" s="350"/>
      <c r="Z42" s="351"/>
    </row>
    <row r="43" spans="1:26" x14ac:dyDescent="0.2">
      <c r="U43" s="348"/>
      <c r="V43" s="349"/>
      <c r="W43" s="350"/>
      <c r="Z43" s="351"/>
    </row>
    <row r="44" spans="1:26" x14ac:dyDescent="0.2">
      <c r="U44" s="348"/>
      <c r="V44" s="349"/>
      <c r="W44" s="350"/>
      <c r="Z44" s="351"/>
    </row>
    <row r="45" spans="1:26" x14ac:dyDescent="0.2">
      <c r="U45" s="348"/>
      <c r="V45" s="349"/>
      <c r="W45" s="350"/>
      <c r="Z45" s="351"/>
    </row>
    <row r="46" spans="1:26" x14ac:dyDescent="0.2">
      <c r="B46" s="333"/>
      <c r="C46" s="333"/>
      <c r="D46" s="356"/>
      <c r="E46" s="356"/>
      <c r="F46" s="356"/>
      <c r="G46" s="356"/>
      <c r="H46" s="356"/>
      <c r="I46" s="356"/>
      <c r="U46" s="348"/>
      <c r="V46" s="349"/>
      <c r="W46" s="350"/>
      <c r="Z46" s="351"/>
    </row>
    <row r="47" spans="1:26" x14ac:dyDescent="0.2">
      <c r="B47" s="333"/>
      <c r="C47" s="333"/>
      <c r="D47" s="356"/>
      <c r="E47" s="356"/>
      <c r="F47" s="356"/>
      <c r="G47" s="356"/>
      <c r="H47" s="356"/>
      <c r="I47" s="356"/>
      <c r="U47" s="348"/>
      <c r="V47" s="349"/>
      <c r="W47" s="350"/>
      <c r="Z47" s="351"/>
    </row>
    <row r="48" spans="1:26" x14ac:dyDescent="0.2">
      <c r="B48" s="333"/>
      <c r="C48" s="333"/>
      <c r="D48" s="333"/>
      <c r="E48" s="333"/>
      <c r="F48" s="333"/>
      <c r="G48" s="333"/>
      <c r="H48" s="333"/>
      <c r="I48" s="333"/>
      <c r="U48" s="348"/>
      <c r="V48" s="349"/>
      <c r="W48" s="350"/>
      <c r="Z48" s="351"/>
    </row>
    <row r="49" spans="2:26" x14ac:dyDescent="0.2">
      <c r="B49" s="333"/>
      <c r="C49" s="333"/>
      <c r="D49" s="333"/>
      <c r="E49" s="333"/>
      <c r="F49" s="333"/>
      <c r="G49" s="333"/>
      <c r="H49" s="333"/>
      <c r="I49" s="333"/>
      <c r="U49" s="348"/>
      <c r="V49" s="349"/>
      <c r="W49" s="350"/>
      <c r="Z49" s="351"/>
    </row>
    <row r="50" spans="2:26" x14ac:dyDescent="0.2">
      <c r="B50" s="357"/>
      <c r="C50" s="357"/>
      <c r="D50" s="357"/>
      <c r="E50" s="357"/>
      <c r="F50" s="357"/>
      <c r="G50" s="334"/>
      <c r="H50" s="334"/>
      <c r="I50" s="334"/>
      <c r="U50" s="348"/>
      <c r="V50" s="349"/>
      <c r="W50" s="350"/>
      <c r="Z50" s="351"/>
    </row>
    <row r="51" spans="2:26" x14ac:dyDescent="0.2">
      <c r="B51" s="357"/>
      <c r="C51" s="357"/>
      <c r="D51" s="357"/>
      <c r="E51" s="357"/>
      <c r="F51" s="357"/>
      <c r="G51" s="334"/>
      <c r="H51" s="334"/>
      <c r="I51" s="334"/>
      <c r="U51" s="348"/>
      <c r="V51" s="349"/>
      <c r="W51" s="350"/>
      <c r="Z51" s="351"/>
    </row>
    <row r="52" spans="2:26" x14ac:dyDescent="0.2">
      <c r="B52" s="357"/>
      <c r="C52" s="357"/>
      <c r="D52" s="357"/>
      <c r="E52" s="357"/>
      <c r="F52" s="357"/>
      <c r="G52" s="334"/>
      <c r="H52" s="334"/>
      <c r="I52" s="334"/>
      <c r="U52" s="348"/>
      <c r="V52" s="349"/>
      <c r="W52" s="350"/>
      <c r="Z52" s="351"/>
    </row>
    <row r="53" spans="2:26" x14ac:dyDescent="0.2">
      <c r="B53" s="357"/>
      <c r="C53" s="357"/>
      <c r="D53" s="357"/>
      <c r="E53" s="357"/>
      <c r="F53" s="357"/>
      <c r="G53" s="334"/>
      <c r="H53" s="334"/>
      <c r="I53" s="334"/>
      <c r="U53" s="348"/>
      <c r="V53" s="349"/>
      <c r="W53" s="350"/>
      <c r="Z53" s="351"/>
    </row>
    <row r="54" spans="2:26" x14ac:dyDescent="0.2">
      <c r="B54" s="357"/>
      <c r="C54" s="357"/>
      <c r="D54" s="357"/>
      <c r="E54" s="357"/>
      <c r="F54" s="357"/>
      <c r="G54" s="334"/>
      <c r="H54" s="334"/>
      <c r="I54" s="334"/>
      <c r="U54" s="348"/>
      <c r="V54" s="349"/>
      <c r="W54" s="350"/>
      <c r="Z54" s="351"/>
    </row>
    <row r="55" spans="2:26" x14ac:dyDescent="0.2">
      <c r="B55" s="357"/>
      <c r="C55" s="357"/>
      <c r="D55" s="357"/>
      <c r="E55" s="357"/>
      <c r="F55" s="357"/>
      <c r="G55" s="334"/>
      <c r="H55" s="334"/>
      <c r="I55" s="334"/>
      <c r="U55" s="348"/>
      <c r="V55" s="349"/>
      <c r="W55" s="350"/>
      <c r="Z55" s="351"/>
    </row>
    <row r="56" spans="2:26" x14ac:dyDescent="0.2">
      <c r="B56" s="357"/>
      <c r="C56" s="357"/>
      <c r="D56" s="357"/>
      <c r="E56" s="357"/>
      <c r="F56" s="357"/>
      <c r="G56" s="334"/>
      <c r="H56" s="334"/>
      <c r="I56" s="334"/>
      <c r="U56" s="348"/>
      <c r="V56" s="349"/>
      <c r="W56" s="350"/>
      <c r="Z56" s="351"/>
    </row>
    <row r="57" spans="2:26" x14ac:dyDescent="0.2">
      <c r="B57" s="357"/>
      <c r="C57" s="357"/>
      <c r="D57" s="357"/>
      <c r="E57" s="357"/>
      <c r="F57" s="357"/>
      <c r="G57" s="334"/>
      <c r="H57" s="334"/>
      <c r="I57" s="334"/>
      <c r="U57" s="348"/>
      <c r="V57" s="349"/>
      <c r="W57" s="350"/>
      <c r="Z57" s="351"/>
    </row>
    <row r="58" spans="2:26" x14ac:dyDescent="0.2">
      <c r="B58" s="357"/>
      <c r="C58" s="357"/>
      <c r="D58" s="357"/>
      <c r="E58" s="357"/>
      <c r="F58" s="357"/>
      <c r="G58" s="334"/>
      <c r="H58" s="334"/>
      <c r="I58" s="334"/>
      <c r="U58" s="348"/>
      <c r="V58" s="349"/>
      <c r="W58" s="350"/>
      <c r="Z58" s="351"/>
    </row>
    <row r="59" spans="2:26" x14ac:dyDescent="0.2">
      <c r="B59" s="357"/>
      <c r="C59" s="357"/>
      <c r="D59" s="357"/>
      <c r="E59" s="357"/>
      <c r="F59" s="357"/>
      <c r="G59" s="334"/>
      <c r="H59" s="334"/>
      <c r="I59" s="334"/>
      <c r="U59" s="348"/>
      <c r="V59" s="349"/>
      <c r="W59" s="350"/>
      <c r="Z59" s="351"/>
    </row>
    <row r="60" spans="2:26" x14ac:dyDescent="0.2">
      <c r="B60" s="357"/>
      <c r="C60" s="357"/>
      <c r="D60" s="357"/>
      <c r="E60" s="357"/>
      <c r="F60" s="357"/>
      <c r="G60" s="334"/>
      <c r="H60" s="334"/>
      <c r="I60" s="334"/>
      <c r="U60" s="348"/>
      <c r="V60" s="349"/>
      <c r="W60" s="350"/>
      <c r="Z60" s="351"/>
    </row>
    <row r="61" spans="2:26" x14ac:dyDescent="0.2">
      <c r="B61" s="357"/>
      <c r="C61" s="357"/>
      <c r="D61" s="357"/>
      <c r="E61" s="357"/>
      <c r="F61" s="357"/>
      <c r="G61" s="334"/>
      <c r="H61" s="334"/>
      <c r="I61" s="334"/>
      <c r="U61" s="348"/>
      <c r="V61" s="349"/>
      <c r="W61" s="350"/>
      <c r="Z61" s="351"/>
    </row>
    <row r="62" spans="2:26" x14ac:dyDescent="0.2">
      <c r="B62" s="358"/>
      <c r="C62" s="358"/>
      <c r="D62" s="358"/>
      <c r="E62" s="358"/>
      <c r="F62" s="358"/>
      <c r="G62" s="136"/>
      <c r="H62" s="136"/>
      <c r="I62" s="136"/>
      <c r="U62" s="348"/>
      <c r="V62" s="349"/>
      <c r="W62" s="350"/>
      <c r="Z62" s="351"/>
    </row>
    <row r="63" spans="2:26" x14ac:dyDescent="0.2">
      <c r="U63" s="348"/>
      <c r="V63" s="349"/>
      <c r="W63" s="350"/>
      <c r="Z63" s="351"/>
    </row>
    <row r="64" spans="2:26" x14ac:dyDescent="0.2">
      <c r="U64" s="348"/>
      <c r="V64" s="349"/>
      <c r="W64" s="350"/>
      <c r="Z64" s="351"/>
    </row>
    <row r="65" spans="21:26" x14ac:dyDescent="0.2">
      <c r="U65" s="348"/>
      <c r="V65" s="349"/>
      <c r="W65" s="350"/>
      <c r="Z65" s="351"/>
    </row>
    <row r="66" spans="21:26" x14ac:dyDescent="0.2">
      <c r="U66" s="348"/>
      <c r="V66" s="349"/>
      <c r="W66" s="350"/>
      <c r="Z66" s="351"/>
    </row>
    <row r="67" spans="21:26" x14ac:dyDescent="0.2">
      <c r="U67" s="348"/>
      <c r="V67" s="349"/>
      <c r="W67" s="350"/>
      <c r="Z67" s="351"/>
    </row>
    <row r="68" spans="21:26" x14ac:dyDescent="0.2">
      <c r="U68" s="348"/>
      <c r="V68" s="349"/>
      <c r="W68" s="350"/>
      <c r="Z68" s="351"/>
    </row>
    <row r="69" spans="21:26" x14ac:dyDescent="0.2">
      <c r="U69" s="348"/>
      <c r="V69" s="349"/>
      <c r="W69" s="350"/>
      <c r="Z69" s="351"/>
    </row>
    <row r="70" spans="21:26" x14ac:dyDescent="0.2">
      <c r="U70" s="348"/>
      <c r="V70" s="349"/>
      <c r="W70" s="350"/>
      <c r="Z70" s="351"/>
    </row>
    <row r="71" spans="21:26" x14ac:dyDescent="0.2">
      <c r="U71" s="348"/>
      <c r="V71" s="349"/>
      <c r="W71" s="350"/>
      <c r="Z71" s="351"/>
    </row>
    <row r="72" spans="21:26" x14ac:dyDescent="0.2">
      <c r="U72" s="348"/>
      <c r="V72" s="349"/>
      <c r="W72" s="350"/>
      <c r="Z72" s="351"/>
    </row>
    <row r="73" spans="21:26" x14ac:dyDescent="0.2">
      <c r="U73" s="348"/>
      <c r="V73" s="349"/>
      <c r="W73" s="350"/>
      <c r="Z73" s="351"/>
    </row>
    <row r="74" spans="21:26" x14ac:dyDescent="0.2">
      <c r="U74" s="348"/>
      <c r="V74" s="349"/>
      <c r="W74" s="350"/>
      <c r="Z74" s="351"/>
    </row>
    <row r="75" spans="21:26" x14ac:dyDescent="0.2">
      <c r="U75" s="348"/>
      <c r="V75" s="349"/>
      <c r="W75" s="350"/>
      <c r="Z75" s="351"/>
    </row>
    <row r="76" spans="21:26" x14ac:dyDescent="0.2">
      <c r="U76" s="348"/>
      <c r="V76" s="349"/>
      <c r="W76" s="350"/>
      <c r="Z76" s="351"/>
    </row>
    <row r="77" spans="21:26" x14ac:dyDescent="0.2">
      <c r="U77" s="348"/>
      <c r="V77" s="349"/>
      <c r="W77" s="350"/>
      <c r="Z77" s="351"/>
    </row>
    <row r="78" spans="21:26" x14ac:dyDescent="0.2">
      <c r="U78" s="348"/>
      <c r="V78" s="349"/>
      <c r="W78" s="350"/>
      <c r="Z78" s="351"/>
    </row>
    <row r="79" spans="21:26" x14ac:dyDescent="0.2">
      <c r="U79" s="348"/>
      <c r="V79" s="349"/>
      <c r="W79" s="350"/>
      <c r="Z79" s="351"/>
    </row>
    <row r="80" spans="21:26" x14ac:dyDescent="0.2">
      <c r="U80" s="348"/>
      <c r="V80" s="349"/>
      <c r="W80" s="350"/>
      <c r="Z80" s="351"/>
    </row>
    <row r="81" spans="21:26" x14ac:dyDescent="0.2">
      <c r="U81" s="348"/>
      <c r="V81" s="349"/>
      <c r="W81" s="350"/>
      <c r="Z81" s="351"/>
    </row>
    <row r="82" spans="21:26" x14ac:dyDescent="0.2">
      <c r="U82" s="348"/>
      <c r="V82" s="349"/>
      <c r="W82" s="350"/>
      <c r="Z82" s="351"/>
    </row>
    <row r="83" spans="21:26" x14ac:dyDescent="0.2">
      <c r="U83" s="348"/>
      <c r="V83" s="349"/>
      <c r="W83" s="350"/>
      <c r="Z83" s="351"/>
    </row>
    <row r="84" spans="21:26" x14ac:dyDescent="0.2">
      <c r="U84" s="348"/>
      <c r="V84" s="349"/>
      <c r="W84" s="350"/>
      <c r="Z84" s="351"/>
    </row>
    <row r="85" spans="21:26" x14ac:dyDescent="0.2">
      <c r="U85" s="348"/>
      <c r="V85" s="349"/>
      <c r="W85" s="350"/>
      <c r="Z85" s="351"/>
    </row>
    <row r="86" spans="21:26" x14ac:dyDescent="0.2">
      <c r="U86" s="348"/>
      <c r="V86" s="349"/>
      <c r="W86" s="350"/>
      <c r="Z86" s="351"/>
    </row>
    <row r="87" spans="21:26" x14ac:dyDescent="0.2">
      <c r="U87" s="348"/>
      <c r="V87" s="349"/>
      <c r="W87" s="350"/>
      <c r="Z87" s="351"/>
    </row>
    <row r="88" spans="21:26" x14ac:dyDescent="0.2">
      <c r="U88" s="348"/>
      <c r="V88" s="349"/>
      <c r="W88" s="350"/>
      <c r="Z88" s="351"/>
    </row>
    <row r="89" spans="21:26" x14ac:dyDescent="0.2">
      <c r="U89" s="348"/>
      <c r="V89" s="349"/>
      <c r="W89" s="350"/>
      <c r="Z89" s="351"/>
    </row>
    <row r="90" spans="21:26" x14ac:dyDescent="0.2">
      <c r="U90" s="348"/>
      <c r="V90" s="349"/>
      <c r="W90" s="350"/>
      <c r="Z90" s="351"/>
    </row>
    <row r="91" spans="21:26" x14ac:dyDescent="0.2">
      <c r="U91" s="348"/>
      <c r="V91" s="349"/>
      <c r="W91" s="350"/>
      <c r="Z91" s="351"/>
    </row>
    <row r="92" spans="21:26" x14ac:dyDescent="0.2">
      <c r="U92" s="348"/>
      <c r="V92" s="349"/>
      <c r="W92" s="350"/>
      <c r="Z92" s="351"/>
    </row>
    <row r="93" spans="21:26" x14ac:dyDescent="0.2">
      <c r="U93" s="348"/>
      <c r="V93" s="349"/>
      <c r="W93" s="350"/>
      <c r="Z93" s="351"/>
    </row>
    <row r="94" spans="21:26" x14ac:dyDescent="0.2">
      <c r="U94" s="348"/>
      <c r="V94" s="349"/>
      <c r="W94" s="350"/>
      <c r="Z94" s="351"/>
    </row>
    <row r="95" spans="21:26" x14ac:dyDescent="0.2">
      <c r="U95" s="348"/>
      <c r="V95" s="349"/>
      <c r="W95" s="350"/>
      <c r="Z95" s="351"/>
    </row>
    <row r="96" spans="21:26" x14ac:dyDescent="0.2">
      <c r="U96" s="348"/>
      <c r="V96" s="349"/>
      <c r="W96" s="350"/>
      <c r="Z96" s="351"/>
    </row>
    <row r="97" spans="21:26" x14ac:dyDescent="0.2">
      <c r="U97" s="348"/>
      <c r="V97" s="349"/>
      <c r="W97" s="350"/>
      <c r="Z97" s="351"/>
    </row>
    <row r="98" spans="21:26" x14ac:dyDescent="0.2">
      <c r="U98" s="348"/>
      <c r="V98" s="349"/>
      <c r="W98" s="350"/>
      <c r="Z98" s="351"/>
    </row>
    <row r="99" spans="21:26" x14ac:dyDescent="0.2">
      <c r="U99" s="348"/>
      <c r="V99" s="349"/>
      <c r="W99" s="350"/>
      <c r="Z99" s="351"/>
    </row>
    <row r="100" spans="21:26" x14ac:dyDescent="0.2">
      <c r="U100" s="348"/>
      <c r="V100" s="349"/>
      <c r="W100" s="350"/>
      <c r="Z100" s="351"/>
    </row>
    <row r="101" spans="21:26" x14ac:dyDescent="0.2">
      <c r="U101" s="348"/>
      <c r="V101" s="349"/>
      <c r="W101" s="350"/>
      <c r="Z101" s="351"/>
    </row>
    <row r="102" spans="21:26" x14ac:dyDescent="0.2">
      <c r="U102" s="348"/>
      <c r="V102" s="349"/>
      <c r="W102" s="350"/>
      <c r="Z102" s="351"/>
    </row>
    <row r="103" spans="21:26" x14ac:dyDescent="0.2">
      <c r="U103" s="348"/>
      <c r="V103" s="349"/>
      <c r="W103" s="350"/>
      <c r="Z103" s="351"/>
    </row>
    <row r="104" spans="21:26" x14ac:dyDescent="0.2">
      <c r="U104" s="348"/>
      <c r="V104" s="349"/>
      <c r="W104" s="350"/>
      <c r="Z104" s="351"/>
    </row>
    <row r="105" spans="21:26" x14ac:dyDescent="0.2">
      <c r="U105" s="348"/>
      <c r="V105" s="349"/>
      <c r="W105" s="350"/>
      <c r="Z105" s="351"/>
    </row>
    <row r="106" spans="21:26" x14ac:dyDescent="0.2">
      <c r="U106" s="348"/>
      <c r="V106" s="349"/>
      <c r="W106" s="350"/>
      <c r="Z106" s="351"/>
    </row>
    <row r="107" spans="21:26" x14ac:dyDescent="0.2">
      <c r="U107" s="348"/>
      <c r="V107" s="349"/>
      <c r="W107" s="350"/>
      <c r="Z107" s="351"/>
    </row>
    <row r="108" spans="21:26" x14ac:dyDescent="0.2">
      <c r="U108" s="348"/>
      <c r="V108" s="349"/>
      <c r="W108" s="350"/>
      <c r="Z108" s="351"/>
    </row>
    <row r="109" spans="21:26" x14ac:dyDescent="0.2">
      <c r="U109" s="348"/>
      <c r="V109" s="349"/>
      <c r="W109" s="350"/>
      <c r="Z109" s="351"/>
    </row>
    <row r="110" spans="21:26" x14ac:dyDescent="0.2">
      <c r="U110" s="348"/>
      <c r="V110" s="349"/>
      <c r="W110" s="350"/>
      <c r="Z110" s="351"/>
    </row>
    <row r="111" spans="21:26" x14ac:dyDescent="0.2">
      <c r="U111" s="348"/>
      <c r="V111" s="349"/>
      <c r="W111" s="350"/>
      <c r="Z111" s="351"/>
    </row>
    <row r="112" spans="21:26" x14ac:dyDescent="0.2">
      <c r="U112" s="348"/>
      <c r="V112" s="349"/>
      <c r="W112" s="350"/>
      <c r="Z112" s="351"/>
    </row>
    <row r="113" spans="21:26" x14ac:dyDescent="0.2">
      <c r="U113" s="348"/>
      <c r="V113" s="349"/>
      <c r="W113" s="350"/>
      <c r="Z113" s="351"/>
    </row>
    <row r="114" spans="21:26" x14ac:dyDescent="0.2">
      <c r="U114" s="348"/>
      <c r="V114" s="349"/>
      <c r="W114" s="350"/>
      <c r="Z114" s="351"/>
    </row>
    <row r="115" spans="21:26" x14ac:dyDescent="0.2">
      <c r="U115" s="348"/>
      <c r="V115" s="349"/>
      <c r="W115" s="350"/>
      <c r="Z115" s="351"/>
    </row>
    <row r="116" spans="21:26" x14ac:dyDescent="0.2">
      <c r="U116" s="348"/>
      <c r="V116" s="349"/>
      <c r="W116" s="350"/>
      <c r="Z116" s="351"/>
    </row>
    <row r="117" spans="21:26" x14ac:dyDescent="0.2">
      <c r="U117" s="348"/>
      <c r="V117" s="349"/>
      <c r="W117" s="350"/>
      <c r="Z117" s="351"/>
    </row>
    <row r="118" spans="21:26" x14ac:dyDescent="0.2">
      <c r="U118" s="348"/>
      <c r="V118" s="349"/>
      <c r="W118" s="350"/>
      <c r="Z118" s="351"/>
    </row>
    <row r="119" spans="21:26" x14ac:dyDescent="0.2">
      <c r="U119" s="348"/>
      <c r="V119" s="349"/>
      <c r="W119" s="350"/>
      <c r="Z119" s="351"/>
    </row>
    <row r="120" spans="21:26" x14ac:dyDescent="0.2">
      <c r="U120" s="348"/>
      <c r="V120" s="349"/>
      <c r="W120" s="350"/>
      <c r="Z120" s="351"/>
    </row>
    <row r="121" spans="21:26" x14ac:dyDescent="0.2">
      <c r="U121" s="348"/>
      <c r="V121" s="349"/>
      <c r="W121" s="350"/>
      <c r="Z121" s="351"/>
    </row>
    <row r="122" spans="21:26" x14ac:dyDescent="0.2">
      <c r="U122" s="348"/>
      <c r="V122" s="349"/>
      <c r="W122" s="350"/>
      <c r="Z122" s="351"/>
    </row>
    <row r="123" spans="21:26" x14ac:dyDescent="0.2">
      <c r="U123" s="348"/>
      <c r="V123" s="349"/>
      <c r="W123" s="350"/>
      <c r="Z123" s="351"/>
    </row>
    <row r="124" spans="21:26" x14ac:dyDescent="0.2">
      <c r="U124" s="348"/>
      <c r="V124" s="349"/>
      <c r="W124" s="350"/>
      <c r="Z124" s="351"/>
    </row>
    <row r="125" spans="21:26" x14ac:dyDescent="0.2">
      <c r="U125" s="348"/>
      <c r="V125" s="349"/>
      <c r="W125" s="350"/>
      <c r="Z125" s="351"/>
    </row>
    <row r="126" spans="21:26" x14ac:dyDescent="0.2">
      <c r="U126" s="348"/>
      <c r="V126" s="349"/>
      <c r="W126" s="350"/>
      <c r="Z126" s="351"/>
    </row>
    <row r="127" spans="21:26" x14ac:dyDescent="0.2">
      <c r="U127" s="348"/>
      <c r="V127" s="349"/>
      <c r="W127" s="350"/>
      <c r="Z127" s="351"/>
    </row>
    <row r="128" spans="21:26" x14ac:dyDescent="0.2">
      <c r="U128" s="348"/>
      <c r="V128" s="349"/>
      <c r="W128" s="350"/>
      <c r="Z128" s="351"/>
    </row>
    <row r="129" spans="21:26" x14ac:dyDescent="0.2">
      <c r="U129" s="348"/>
      <c r="V129" s="349"/>
      <c r="W129" s="350"/>
      <c r="Z129" s="351"/>
    </row>
    <row r="130" spans="21:26" x14ac:dyDescent="0.2">
      <c r="U130" s="348"/>
      <c r="V130" s="349"/>
      <c r="W130" s="350"/>
      <c r="Z130" s="351"/>
    </row>
    <row r="131" spans="21:26" x14ac:dyDescent="0.2">
      <c r="U131" s="348"/>
      <c r="V131" s="349"/>
      <c r="W131" s="350"/>
      <c r="Z131" s="351"/>
    </row>
    <row r="132" spans="21:26" x14ac:dyDescent="0.2">
      <c r="U132" s="348"/>
      <c r="V132" s="349"/>
      <c r="W132" s="350"/>
      <c r="Z132" s="351"/>
    </row>
    <row r="133" spans="21:26" x14ac:dyDescent="0.2">
      <c r="U133" s="348"/>
      <c r="V133" s="349"/>
      <c r="W133" s="350"/>
      <c r="Z133" s="351"/>
    </row>
    <row r="134" spans="21:26" x14ac:dyDescent="0.2">
      <c r="U134" s="348"/>
      <c r="V134" s="349"/>
      <c r="W134" s="350"/>
      <c r="Z134" s="351"/>
    </row>
    <row r="135" spans="21:26" x14ac:dyDescent="0.2">
      <c r="U135" s="348"/>
      <c r="V135" s="349"/>
      <c r="W135" s="350"/>
      <c r="Z135" s="351"/>
    </row>
    <row r="136" spans="21:26" x14ac:dyDescent="0.2">
      <c r="U136" s="348"/>
      <c r="V136" s="349"/>
      <c r="W136" s="350"/>
      <c r="Z136" s="351"/>
    </row>
    <row r="137" spans="21:26" x14ac:dyDescent="0.2">
      <c r="U137" s="348"/>
      <c r="V137" s="349"/>
      <c r="W137" s="350"/>
      <c r="Z137" s="351"/>
    </row>
    <row r="138" spans="21:26" x14ac:dyDescent="0.2">
      <c r="U138" s="348"/>
      <c r="V138" s="349"/>
      <c r="W138" s="350"/>
      <c r="Z138" s="351"/>
    </row>
    <row r="139" spans="21:26" x14ac:dyDescent="0.2">
      <c r="U139" s="348"/>
      <c r="V139" s="349"/>
      <c r="W139" s="350"/>
      <c r="Z139" s="351"/>
    </row>
    <row r="140" spans="21:26" x14ac:dyDescent="0.2">
      <c r="U140" s="348"/>
      <c r="V140" s="349"/>
      <c r="W140" s="350"/>
      <c r="Z140" s="351"/>
    </row>
    <row r="141" spans="21:26" x14ac:dyDescent="0.2">
      <c r="U141" s="348"/>
      <c r="V141" s="349"/>
      <c r="W141" s="350"/>
      <c r="Z141" s="351"/>
    </row>
    <row r="142" spans="21:26" x14ac:dyDescent="0.2">
      <c r="U142" s="348"/>
      <c r="V142" s="349"/>
      <c r="W142" s="350"/>
      <c r="Z142" s="351"/>
    </row>
    <row r="143" spans="21:26" x14ac:dyDescent="0.2">
      <c r="U143" s="348"/>
      <c r="V143" s="349"/>
      <c r="W143" s="350"/>
      <c r="Z143" s="351"/>
    </row>
    <row r="144" spans="21:26" x14ac:dyDescent="0.2">
      <c r="U144" s="348"/>
      <c r="V144" s="349"/>
      <c r="W144" s="350"/>
      <c r="Z144" s="351"/>
    </row>
    <row r="145" spans="21:26" x14ac:dyDescent="0.2">
      <c r="U145" s="348"/>
      <c r="V145" s="349"/>
      <c r="W145" s="350"/>
      <c r="Z145" s="351"/>
    </row>
    <row r="146" spans="21:26" x14ac:dyDescent="0.2">
      <c r="U146" s="348"/>
      <c r="V146" s="349"/>
      <c r="W146" s="350"/>
      <c r="Z146" s="351"/>
    </row>
    <row r="147" spans="21:26" x14ac:dyDescent="0.2">
      <c r="U147" s="348"/>
      <c r="V147" s="349"/>
      <c r="W147" s="350"/>
      <c r="Z147" s="351"/>
    </row>
    <row r="148" spans="21:26" x14ac:dyDescent="0.2">
      <c r="U148" s="348"/>
      <c r="V148" s="349"/>
      <c r="W148" s="350"/>
      <c r="Z148" s="351"/>
    </row>
    <row r="149" spans="21:26" x14ac:dyDescent="0.2">
      <c r="U149" s="348"/>
      <c r="V149" s="349"/>
      <c r="W149" s="350"/>
      <c r="Z149" s="351"/>
    </row>
    <row r="150" spans="21:26" x14ac:dyDescent="0.2">
      <c r="U150" s="348"/>
      <c r="V150" s="349"/>
      <c r="W150" s="350"/>
      <c r="Z150" s="351"/>
    </row>
    <row r="151" spans="21:26" x14ac:dyDescent="0.2">
      <c r="U151" s="348"/>
      <c r="V151" s="349"/>
      <c r="W151" s="350"/>
      <c r="Z151" s="351"/>
    </row>
    <row r="152" spans="21:26" x14ac:dyDescent="0.2">
      <c r="U152" s="348"/>
      <c r="V152" s="349"/>
      <c r="W152" s="350"/>
      <c r="Z152" s="351"/>
    </row>
    <row r="153" spans="21:26" x14ac:dyDescent="0.2">
      <c r="U153" s="348"/>
      <c r="V153" s="349"/>
      <c r="W153" s="350"/>
      <c r="Z153" s="351"/>
    </row>
    <row r="154" spans="21:26" x14ac:dyDescent="0.2">
      <c r="U154" s="348"/>
      <c r="V154" s="349"/>
      <c r="W154" s="350"/>
      <c r="Z154" s="351"/>
    </row>
    <row r="155" spans="21:26" x14ac:dyDescent="0.2">
      <c r="U155" s="348"/>
      <c r="V155" s="349"/>
      <c r="W155" s="350"/>
      <c r="Z155" s="351"/>
    </row>
    <row r="156" spans="21:26" x14ac:dyDescent="0.2">
      <c r="U156" s="348"/>
      <c r="V156" s="349"/>
      <c r="W156" s="350"/>
      <c r="Z156" s="351"/>
    </row>
    <row r="157" spans="21:26" x14ac:dyDescent="0.2">
      <c r="U157" s="348"/>
      <c r="V157" s="349"/>
      <c r="W157" s="350"/>
      <c r="Z157" s="351"/>
    </row>
    <row r="158" spans="21:26" x14ac:dyDescent="0.2">
      <c r="U158" s="348"/>
      <c r="V158" s="349"/>
      <c r="W158" s="350"/>
      <c r="Z158" s="351"/>
    </row>
    <row r="159" spans="21:26" x14ac:dyDescent="0.2">
      <c r="U159" s="348"/>
      <c r="V159" s="349"/>
      <c r="W159" s="350"/>
      <c r="Z159" s="351"/>
    </row>
    <row r="160" spans="21:26" x14ac:dyDescent="0.2">
      <c r="U160" s="348"/>
      <c r="V160" s="349"/>
      <c r="W160" s="350"/>
      <c r="Z160" s="351"/>
    </row>
    <row r="161" spans="21:26" x14ac:dyDescent="0.2">
      <c r="U161" s="348"/>
      <c r="V161" s="349"/>
      <c r="W161" s="350"/>
      <c r="Z161" s="351"/>
    </row>
    <row r="162" spans="21:26" x14ac:dyDescent="0.2">
      <c r="U162" s="348"/>
      <c r="V162" s="349"/>
      <c r="W162" s="350"/>
      <c r="Z162" s="351"/>
    </row>
    <row r="163" spans="21:26" x14ac:dyDescent="0.2">
      <c r="U163" s="348"/>
      <c r="V163" s="349"/>
      <c r="W163" s="350"/>
      <c r="Z163" s="351"/>
    </row>
    <row r="164" spans="21:26" x14ac:dyDescent="0.2">
      <c r="U164" s="348"/>
      <c r="V164" s="349"/>
      <c r="W164" s="350"/>
      <c r="Z164" s="351"/>
    </row>
    <row r="165" spans="21:26" x14ac:dyDescent="0.2">
      <c r="U165" s="348"/>
      <c r="V165" s="349"/>
      <c r="W165" s="350"/>
      <c r="Z165" s="351"/>
    </row>
    <row r="166" spans="21:26" x14ac:dyDescent="0.2">
      <c r="U166" s="348"/>
      <c r="V166" s="349"/>
      <c r="W166" s="350"/>
      <c r="Z166" s="351"/>
    </row>
    <row r="167" spans="21:26" x14ac:dyDescent="0.2">
      <c r="U167" s="348"/>
      <c r="V167" s="349"/>
      <c r="W167" s="350"/>
      <c r="Z167" s="351"/>
    </row>
    <row r="168" spans="21:26" x14ac:dyDescent="0.2">
      <c r="U168" s="348"/>
      <c r="V168" s="349"/>
      <c r="W168" s="350"/>
      <c r="Z168" s="351"/>
    </row>
    <row r="169" spans="21:26" x14ac:dyDescent="0.2">
      <c r="U169" s="348"/>
      <c r="V169" s="349"/>
      <c r="W169" s="350"/>
      <c r="Z169" s="351"/>
    </row>
    <row r="170" spans="21:26" x14ac:dyDescent="0.2">
      <c r="U170" s="348"/>
      <c r="V170" s="349"/>
      <c r="W170" s="350"/>
      <c r="Z170" s="351"/>
    </row>
    <row r="171" spans="21:26" x14ac:dyDescent="0.2">
      <c r="U171" s="348"/>
      <c r="V171" s="349"/>
      <c r="W171" s="350"/>
      <c r="Z171" s="351"/>
    </row>
    <row r="172" spans="21:26" x14ac:dyDescent="0.2">
      <c r="U172" s="348"/>
      <c r="V172" s="349"/>
      <c r="W172" s="350"/>
      <c r="Z172" s="351"/>
    </row>
    <row r="173" spans="21:26" x14ac:dyDescent="0.2">
      <c r="U173" s="348"/>
      <c r="V173" s="349"/>
      <c r="W173" s="350"/>
      <c r="Z173" s="351"/>
    </row>
    <row r="174" spans="21:26" x14ac:dyDescent="0.2">
      <c r="U174" s="348"/>
      <c r="V174" s="349"/>
      <c r="W174" s="350"/>
      <c r="Z174" s="351"/>
    </row>
    <row r="175" spans="21:26" x14ac:dyDescent="0.2">
      <c r="U175" s="348"/>
      <c r="V175" s="349"/>
      <c r="W175" s="350"/>
      <c r="Z175" s="351"/>
    </row>
    <row r="176" spans="21:26" x14ac:dyDescent="0.2">
      <c r="U176" s="348"/>
      <c r="V176" s="349"/>
      <c r="W176" s="350"/>
      <c r="Z176" s="351"/>
    </row>
    <row r="177" spans="21:26" x14ac:dyDescent="0.2">
      <c r="U177" s="348"/>
      <c r="V177" s="349"/>
      <c r="W177" s="350"/>
      <c r="Z177" s="351"/>
    </row>
    <row r="178" spans="21:26" x14ac:dyDescent="0.2">
      <c r="U178" s="348"/>
      <c r="V178" s="349"/>
      <c r="W178" s="350"/>
      <c r="Z178" s="351"/>
    </row>
    <row r="179" spans="21:26" x14ac:dyDescent="0.2">
      <c r="U179" s="348"/>
      <c r="V179" s="349"/>
      <c r="W179" s="350"/>
      <c r="Z179" s="351"/>
    </row>
    <row r="180" spans="21:26" x14ac:dyDescent="0.2">
      <c r="U180" s="348"/>
      <c r="V180" s="349"/>
      <c r="W180" s="350"/>
      <c r="Z180" s="351"/>
    </row>
    <row r="181" spans="21:26" x14ac:dyDescent="0.2">
      <c r="U181" s="348"/>
      <c r="V181" s="349"/>
      <c r="W181" s="350"/>
      <c r="Z181" s="351"/>
    </row>
    <row r="182" spans="21:26" x14ac:dyDescent="0.2">
      <c r="U182" s="348"/>
      <c r="V182" s="349"/>
      <c r="W182" s="350"/>
      <c r="Z182" s="351"/>
    </row>
    <row r="183" spans="21:26" x14ac:dyDescent="0.2">
      <c r="U183" s="348"/>
      <c r="V183" s="349"/>
      <c r="W183" s="350"/>
      <c r="Z183" s="351"/>
    </row>
    <row r="184" spans="21:26" x14ac:dyDescent="0.2">
      <c r="U184" s="348"/>
      <c r="V184" s="349"/>
      <c r="W184" s="350"/>
      <c r="Z184" s="351"/>
    </row>
    <row r="185" spans="21:26" x14ac:dyDescent="0.2">
      <c r="U185" s="348"/>
      <c r="V185" s="349"/>
      <c r="W185" s="350"/>
      <c r="Z185" s="351"/>
    </row>
    <row r="186" spans="21:26" x14ac:dyDescent="0.2">
      <c r="U186" s="348"/>
      <c r="V186" s="349"/>
      <c r="W186" s="350"/>
      <c r="Z186" s="351"/>
    </row>
    <row r="187" spans="21:26" x14ac:dyDescent="0.2">
      <c r="U187" s="348"/>
      <c r="V187" s="349"/>
      <c r="W187" s="350"/>
      <c r="Z187" s="351"/>
    </row>
    <row r="188" spans="21:26" x14ac:dyDescent="0.2">
      <c r="U188" s="348"/>
      <c r="V188" s="349"/>
      <c r="W188" s="350"/>
      <c r="Z188" s="351"/>
    </row>
    <row r="189" spans="21:26" x14ac:dyDescent="0.2">
      <c r="U189" s="348"/>
      <c r="V189" s="349"/>
      <c r="W189" s="350"/>
      <c r="Z189" s="351"/>
    </row>
    <row r="190" spans="21:26" x14ac:dyDescent="0.2">
      <c r="U190" s="348"/>
      <c r="V190" s="349"/>
      <c r="W190" s="350"/>
      <c r="Z190" s="351"/>
    </row>
    <row r="191" spans="21:26" x14ac:dyDescent="0.2">
      <c r="U191" s="348"/>
      <c r="V191" s="349"/>
      <c r="W191" s="350"/>
      <c r="Z191" s="351"/>
    </row>
    <row r="192" spans="21:26" x14ac:dyDescent="0.2">
      <c r="U192" s="348"/>
      <c r="V192" s="349"/>
      <c r="W192" s="350"/>
      <c r="Z192" s="351"/>
    </row>
    <row r="193" spans="21:26" x14ac:dyDescent="0.2">
      <c r="U193" s="348"/>
      <c r="V193" s="349"/>
      <c r="W193" s="350"/>
      <c r="Z193" s="351"/>
    </row>
    <row r="194" spans="21:26" x14ac:dyDescent="0.2">
      <c r="U194" s="348"/>
      <c r="V194" s="349"/>
      <c r="W194" s="350"/>
      <c r="Z194" s="351"/>
    </row>
    <row r="195" spans="21:26" x14ac:dyDescent="0.2">
      <c r="U195" s="348"/>
      <c r="V195" s="349"/>
      <c r="W195" s="350"/>
      <c r="Z195" s="351"/>
    </row>
    <row r="196" spans="21:26" x14ac:dyDescent="0.2">
      <c r="U196" s="348"/>
      <c r="V196" s="349"/>
      <c r="W196" s="350"/>
      <c r="Z196" s="351"/>
    </row>
    <row r="197" spans="21:26" x14ac:dyDescent="0.2">
      <c r="U197" s="348"/>
      <c r="V197" s="349"/>
      <c r="W197" s="350"/>
      <c r="Z197" s="351"/>
    </row>
    <row r="198" spans="21:26" x14ac:dyDescent="0.2">
      <c r="U198" s="348"/>
      <c r="V198" s="349"/>
      <c r="W198" s="350"/>
      <c r="Z198" s="351"/>
    </row>
    <row r="199" spans="21:26" x14ac:dyDescent="0.2">
      <c r="U199" s="348"/>
      <c r="V199" s="349"/>
      <c r="W199" s="350"/>
      <c r="Z199" s="351"/>
    </row>
    <row r="200" spans="21:26" x14ac:dyDescent="0.2">
      <c r="U200" s="348"/>
      <c r="V200" s="349"/>
      <c r="W200" s="350"/>
      <c r="Z200" s="351"/>
    </row>
    <row r="201" spans="21:26" x14ac:dyDescent="0.2">
      <c r="U201" s="348"/>
      <c r="V201" s="349"/>
      <c r="W201" s="350"/>
      <c r="Z201" s="351"/>
    </row>
    <row r="202" spans="21:26" x14ac:dyDescent="0.2">
      <c r="U202" s="348"/>
      <c r="V202" s="349"/>
      <c r="W202" s="350"/>
      <c r="Z202" s="351"/>
    </row>
    <row r="203" spans="21:26" x14ac:dyDescent="0.2">
      <c r="U203" s="348"/>
      <c r="V203" s="349"/>
      <c r="W203" s="350"/>
      <c r="Z203" s="351"/>
    </row>
    <row r="204" spans="21:26" x14ac:dyDescent="0.2">
      <c r="U204" s="348"/>
      <c r="V204" s="349"/>
      <c r="W204" s="350"/>
      <c r="Z204" s="351"/>
    </row>
    <row r="205" spans="21:26" x14ac:dyDescent="0.2">
      <c r="U205" s="348"/>
      <c r="V205" s="349"/>
      <c r="W205" s="350"/>
      <c r="Z205" s="351"/>
    </row>
    <row r="206" spans="21:26" x14ac:dyDescent="0.2">
      <c r="U206" s="348"/>
      <c r="V206" s="349"/>
      <c r="W206" s="350"/>
      <c r="Z206" s="351"/>
    </row>
    <row r="207" spans="21:26" x14ac:dyDescent="0.2">
      <c r="U207" s="348"/>
      <c r="V207" s="349"/>
      <c r="W207" s="350"/>
      <c r="Z207" s="351"/>
    </row>
    <row r="208" spans="21:26" x14ac:dyDescent="0.2">
      <c r="U208" s="348"/>
      <c r="V208" s="349"/>
      <c r="W208" s="350"/>
      <c r="Z208" s="351"/>
    </row>
    <row r="209" spans="21:26" x14ac:dyDescent="0.2">
      <c r="U209" s="348"/>
      <c r="V209" s="349"/>
      <c r="W209" s="350"/>
      <c r="Z209" s="351"/>
    </row>
    <row r="210" spans="21:26" x14ac:dyDescent="0.2">
      <c r="U210" s="348"/>
      <c r="V210" s="349"/>
      <c r="W210" s="350"/>
      <c r="Z210" s="351"/>
    </row>
    <row r="211" spans="21:26" x14ac:dyDescent="0.2">
      <c r="U211" s="348"/>
      <c r="V211" s="349"/>
      <c r="W211" s="350"/>
      <c r="Z211" s="351"/>
    </row>
    <row r="212" spans="21:26" x14ac:dyDescent="0.2">
      <c r="U212" s="348"/>
      <c r="V212" s="349"/>
      <c r="W212" s="350"/>
      <c r="Z212" s="351"/>
    </row>
    <row r="213" spans="21:26" x14ac:dyDescent="0.2">
      <c r="U213" s="348"/>
      <c r="V213" s="349"/>
      <c r="W213" s="350"/>
      <c r="Z213" s="351"/>
    </row>
    <row r="214" spans="21:26" x14ac:dyDescent="0.2">
      <c r="U214" s="348"/>
      <c r="V214" s="349"/>
      <c r="W214" s="350"/>
      <c r="Z214" s="351"/>
    </row>
    <row r="215" spans="21:26" x14ac:dyDescent="0.2">
      <c r="U215" s="348"/>
      <c r="V215" s="349"/>
      <c r="W215" s="350"/>
      <c r="Z215" s="351"/>
    </row>
    <row r="216" spans="21:26" x14ac:dyDescent="0.2">
      <c r="U216" s="348"/>
      <c r="V216" s="349"/>
      <c r="W216" s="350"/>
      <c r="Z216" s="351"/>
    </row>
    <row r="217" spans="21:26" x14ac:dyDescent="0.2">
      <c r="U217" s="348"/>
      <c r="V217" s="349"/>
      <c r="W217" s="350"/>
      <c r="Z217" s="351"/>
    </row>
    <row r="218" spans="21:26" x14ac:dyDescent="0.2">
      <c r="U218" s="348"/>
      <c r="V218" s="349"/>
      <c r="W218" s="350"/>
      <c r="Z218" s="351"/>
    </row>
    <row r="219" spans="21:26" x14ac:dyDescent="0.2">
      <c r="U219" s="348"/>
      <c r="V219" s="349"/>
      <c r="W219" s="350"/>
      <c r="Z219" s="351"/>
    </row>
    <row r="220" spans="21:26" x14ac:dyDescent="0.2">
      <c r="U220" s="348"/>
      <c r="V220" s="349"/>
      <c r="W220" s="350"/>
      <c r="Z220" s="351"/>
    </row>
    <row r="221" spans="21:26" x14ac:dyDescent="0.2">
      <c r="U221" s="348"/>
      <c r="V221" s="349"/>
      <c r="W221" s="350"/>
      <c r="Z221" s="351"/>
    </row>
    <row r="222" spans="21:26" x14ac:dyDescent="0.2">
      <c r="U222" s="348"/>
      <c r="V222" s="349"/>
      <c r="W222" s="350"/>
      <c r="Z222" s="351"/>
    </row>
    <row r="223" spans="21:26" x14ac:dyDescent="0.2">
      <c r="U223" s="348"/>
      <c r="V223" s="349"/>
      <c r="W223" s="350"/>
      <c r="Z223" s="351"/>
    </row>
    <row r="224" spans="21:26" x14ac:dyDescent="0.2">
      <c r="U224" s="348"/>
      <c r="V224" s="349"/>
      <c r="W224" s="350"/>
      <c r="Z224" s="351"/>
    </row>
    <row r="225" spans="21:26" x14ac:dyDescent="0.2">
      <c r="U225" s="348"/>
      <c r="V225" s="349"/>
      <c r="W225" s="350"/>
      <c r="Z225" s="351"/>
    </row>
    <row r="226" spans="21:26" x14ac:dyDescent="0.2">
      <c r="U226" s="348"/>
      <c r="V226" s="349"/>
      <c r="W226" s="350"/>
      <c r="Z226" s="351"/>
    </row>
    <row r="227" spans="21:26" x14ac:dyDescent="0.2">
      <c r="U227" s="348"/>
      <c r="V227" s="349"/>
      <c r="W227" s="350"/>
      <c r="Z227" s="351"/>
    </row>
    <row r="228" spans="21:26" x14ac:dyDescent="0.2">
      <c r="U228" s="348"/>
      <c r="V228" s="349"/>
      <c r="W228" s="350"/>
      <c r="Z228" s="351"/>
    </row>
    <row r="229" spans="21:26" x14ac:dyDescent="0.2">
      <c r="U229" s="348"/>
      <c r="V229" s="349"/>
      <c r="W229" s="350"/>
      <c r="Z229" s="351"/>
    </row>
    <row r="230" spans="21:26" x14ac:dyDescent="0.2">
      <c r="U230" s="348"/>
      <c r="V230" s="349"/>
      <c r="W230" s="350"/>
      <c r="Z230" s="351"/>
    </row>
    <row r="231" spans="21:26" x14ac:dyDescent="0.2">
      <c r="U231" s="348"/>
      <c r="V231" s="349"/>
      <c r="W231" s="350"/>
      <c r="Z231" s="351"/>
    </row>
    <row r="232" spans="21:26" x14ac:dyDescent="0.2">
      <c r="U232" s="348"/>
      <c r="V232" s="349"/>
      <c r="W232" s="350"/>
      <c r="Z232" s="351"/>
    </row>
    <row r="233" spans="21:26" x14ac:dyDescent="0.2">
      <c r="U233" s="348"/>
      <c r="V233" s="349"/>
      <c r="W233" s="350"/>
      <c r="Z233" s="351"/>
    </row>
    <row r="234" spans="21:26" x14ac:dyDescent="0.2">
      <c r="U234" s="348"/>
      <c r="V234" s="349"/>
      <c r="W234" s="350"/>
      <c r="Z234" s="351"/>
    </row>
    <row r="235" spans="21:26" x14ac:dyDescent="0.2">
      <c r="U235" s="348"/>
      <c r="V235" s="349"/>
      <c r="W235" s="350"/>
      <c r="Z235" s="351"/>
    </row>
    <row r="236" spans="21:26" x14ac:dyDescent="0.2">
      <c r="U236" s="348"/>
      <c r="V236" s="349"/>
      <c r="W236" s="350"/>
      <c r="Z236" s="351"/>
    </row>
    <row r="237" spans="21:26" x14ac:dyDescent="0.2">
      <c r="U237" s="348"/>
      <c r="V237" s="349"/>
      <c r="W237" s="350"/>
      <c r="Z237" s="351"/>
    </row>
    <row r="238" spans="21:26" x14ac:dyDescent="0.2">
      <c r="U238" s="348"/>
      <c r="V238" s="349"/>
      <c r="W238" s="350"/>
      <c r="Z238" s="351"/>
    </row>
    <row r="239" spans="21:26" x14ac:dyDescent="0.2">
      <c r="U239" s="348"/>
      <c r="V239" s="349"/>
      <c r="W239" s="350"/>
      <c r="Z239" s="351"/>
    </row>
    <row r="240" spans="21:26" x14ac:dyDescent="0.2">
      <c r="U240" s="348"/>
      <c r="V240" s="349"/>
      <c r="W240" s="350"/>
      <c r="Z240" s="351"/>
    </row>
    <row r="241" spans="21:26" x14ac:dyDescent="0.2">
      <c r="U241" s="348"/>
      <c r="V241" s="349"/>
      <c r="W241" s="350"/>
      <c r="Z241" s="351"/>
    </row>
    <row r="242" spans="21:26" x14ac:dyDescent="0.2">
      <c r="U242" s="348"/>
      <c r="V242" s="349"/>
      <c r="W242" s="350"/>
      <c r="Z242" s="351"/>
    </row>
    <row r="243" spans="21:26" x14ac:dyDescent="0.2">
      <c r="U243" s="348"/>
      <c r="V243" s="349"/>
      <c r="W243" s="350"/>
      <c r="Z243" s="351"/>
    </row>
    <row r="244" spans="21:26" x14ac:dyDescent="0.2">
      <c r="U244" s="348"/>
      <c r="V244" s="349"/>
      <c r="W244" s="350"/>
      <c r="Z244" s="351"/>
    </row>
    <row r="245" spans="21:26" x14ac:dyDescent="0.2">
      <c r="U245" s="348"/>
      <c r="V245" s="349"/>
      <c r="W245" s="350"/>
      <c r="Z245" s="351"/>
    </row>
    <row r="246" spans="21:26" x14ac:dyDescent="0.2">
      <c r="U246" s="348"/>
      <c r="V246" s="349"/>
      <c r="W246" s="350"/>
      <c r="Z246" s="351"/>
    </row>
    <row r="247" spans="21:26" x14ac:dyDescent="0.2">
      <c r="U247" s="348"/>
      <c r="V247" s="349"/>
      <c r="W247" s="350"/>
      <c r="Z247" s="351"/>
    </row>
    <row r="248" spans="21:26" x14ac:dyDescent="0.2">
      <c r="U248" s="348"/>
      <c r="V248" s="349"/>
      <c r="W248" s="350"/>
      <c r="Z248" s="351"/>
    </row>
    <row r="249" spans="21:26" x14ac:dyDescent="0.2">
      <c r="U249" s="348"/>
      <c r="V249" s="349"/>
      <c r="W249" s="350"/>
      <c r="Z249" s="351"/>
    </row>
    <row r="250" spans="21:26" x14ac:dyDescent="0.2">
      <c r="U250" s="348"/>
      <c r="V250" s="349"/>
      <c r="W250" s="350"/>
      <c r="Z250" s="351"/>
    </row>
    <row r="251" spans="21:26" x14ac:dyDescent="0.2">
      <c r="U251" s="348"/>
      <c r="V251" s="349"/>
      <c r="W251" s="350"/>
      <c r="Z251" s="351"/>
    </row>
    <row r="252" spans="21:26" x14ac:dyDescent="0.2">
      <c r="U252" s="348"/>
      <c r="V252" s="349"/>
      <c r="W252" s="350"/>
      <c r="Z252" s="351"/>
    </row>
    <row r="253" spans="21:26" x14ac:dyDescent="0.2">
      <c r="U253" s="348"/>
      <c r="V253" s="349"/>
      <c r="W253" s="350"/>
      <c r="Z253" s="351"/>
    </row>
    <row r="254" spans="21:26" x14ac:dyDescent="0.2">
      <c r="U254" s="348"/>
      <c r="V254" s="349"/>
      <c r="W254" s="350"/>
      <c r="Z254" s="351"/>
    </row>
    <row r="255" spans="21:26" x14ac:dyDescent="0.2">
      <c r="U255" s="348"/>
      <c r="V255" s="349"/>
      <c r="W255" s="350"/>
      <c r="Z255" s="351"/>
    </row>
    <row r="256" spans="21:26" x14ac:dyDescent="0.2">
      <c r="U256" s="348"/>
      <c r="V256" s="349"/>
      <c r="W256" s="350"/>
      <c r="Z256" s="351"/>
    </row>
    <row r="257" spans="21:26" x14ac:dyDescent="0.2">
      <c r="U257" s="348"/>
      <c r="V257" s="349"/>
      <c r="W257" s="350"/>
      <c r="Z257" s="351"/>
    </row>
    <row r="258" spans="21:26" x14ac:dyDescent="0.2">
      <c r="U258" s="348"/>
      <c r="V258" s="349"/>
      <c r="W258" s="350"/>
      <c r="Z258" s="351"/>
    </row>
    <row r="259" spans="21:26" x14ac:dyDescent="0.2">
      <c r="U259" s="348"/>
      <c r="V259" s="349"/>
      <c r="W259" s="350"/>
      <c r="Z259" s="351"/>
    </row>
    <row r="260" spans="21:26" x14ac:dyDescent="0.2">
      <c r="U260" s="348"/>
      <c r="V260" s="349"/>
      <c r="W260" s="350"/>
      <c r="Z260" s="351"/>
    </row>
    <row r="261" spans="21:26" x14ac:dyDescent="0.2">
      <c r="U261" s="348"/>
      <c r="V261" s="349"/>
      <c r="W261" s="350"/>
      <c r="Z261" s="351"/>
    </row>
    <row r="262" spans="21:26" x14ac:dyDescent="0.2">
      <c r="U262" s="348"/>
      <c r="V262" s="349"/>
      <c r="W262" s="350"/>
      <c r="Z262" s="351"/>
    </row>
    <row r="263" spans="21:26" x14ac:dyDescent="0.2">
      <c r="U263" s="348"/>
      <c r="V263" s="349"/>
      <c r="W263" s="350"/>
      <c r="Z263" s="351"/>
    </row>
    <row r="264" spans="21:26" x14ac:dyDescent="0.2">
      <c r="U264" s="348"/>
      <c r="V264" s="349"/>
      <c r="W264" s="350"/>
      <c r="Z264" s="351"/>
    </row>
    <row r="265" spans="21:26" x14ac:dyDescent="0.2">
      <c r="U265" s="348"/>
      <c r="V265" s="349"/>
      <c r="W265" s="350"/>
      <c r="Z265" s="351"/>
    </row>
    <row r="266" spans="21:26" x14ac:dyDescent="0.2">
      <c r="U266" s="348"/>
      <c r="V266" s="349"/>
      <c r="W266" s="350"/>
      <c r="Z266" s="351"/>
    </row>
    <row r="267" spans="21:26" x14ac:dyDescent="0.2">
      <c r="U267" s="348"/>
      <c r="V267" s="349"/>
      <c r="W267" s="350"/>
      <c r="Z267" s="351"/>
    </row>
    <row r="268" spans="21:26" x14ac:dyDescent="0.2">
      <c r="U268" s="348"/>
      <c r="V268" s="349"/>
      <c r="W268" s="350"/>
      <c r="Z268" s="351"/>
    </row>
    <row r="269" spans="21:26" x14ac:dyDescent="0.2">
      <c r="U269" s="348"/>
      <c r="V269" s="349"/>
      <c r="W269" s="350"/>
      <c r="Z269" s="351"/>
    </row>
    <row r="270" spans="21:26" x14ac:dyDescent="0.2">
      <c r="U270" s="348"/>
      <c r="V270" s="349"/>
      <c r="W270" s="350"/>
      <c r="Z270" s="351"/>
    </row>
    <row r="271" spans="21:26" x14ac:dyDescent="0.2">
      <c r="U271" s="348"/>
      <c r="V271" s="349"/>
      <c r="W271" s="350"/>
      <c r="Z271" s="351"/>
    </row>
    <row r="272" spans="21:26" x14ac:dyDescent="0.2">
      <c r="U272" s="348"/>
      <c r="V272" s="349"/>
      <c r="W272" s="350"/>
      <c r="Z272" s="351"/>
    </row>
    <row r="273" spans="21:26" x14ac:dyDescent="0.2">
      <c r="U273" s="348"/>
      <c r="V273" s="349"/>
      <c r="W273" s="350"/>
      <c r="Z273" s="351"/>
    </row>
    <row r="274" spans="21:26" x14ac:dyDescent="0.2">
      <c r="U274" s="348"/>
      <c r="V274" s="349"/>
      <c r="W274" s="350"/>
      <c r="Z274" s="351"/>
    </row>
    <row r="275" spans="21:26" x14ac:dyDescent="0.2">
      <c r="U275" s="348"/>
      <c r="V275" s="349"/>
      <c r="W275" s="350"/>
      <c r="Z275" s="351"/>
    </row>
    <row r="276" spans="21:26" x14ac:dyDescent="0.2">
      <c r="U276" s="348"/>
      <c r="V276" s="349"/>
      <c r="W276" s="350"/>
      <c r="Z276" s="351"/>
    </row>
    <row r="277" spans="21:26" x14ac:dyDescent="0.2">
      <c r="U277" s="348"/>
      <c r="V277" s="349"/>
      <c r="W277" s="350"/>
      <c r="Z277" s="351"/>
    </row>
    <row r="278" spans="21:26" x14ac:dyDescent="0.2">
      <c r="U278" s="348"/>
      <c r="V278" s="349"/>
      <c r="W278" s="350"/>
      <c r="Z278" s="351"/>
    </row>
    <row r="279" spans="21:26" x14ac:dyDescent="0.2">
      <c r="U279" s="348"/>
      <c r="V279" s="349"/>
      <c r="W279" s="350"/>
      <c r="Z279" s="351"/>
    </row>
    <row r="280" spans="21:26" x14ac:dyDescent="0.2">
      <c r="U280" s="348"/>
      <c r="V280" s="349"/>
      <c r="W280" s="350"/>
      <c r="Z280" s="351"/>
    </row>
    <row r="281" spans="21:26" x14ac:dyDescent="0.2">
      <c r="U281" s="348"/>
      <c r="V281" s="349"/>
      <c r="W281" s="350"/>
      <c r="Z281" s="351"/>
    </row>
    <row r="282" spans="21:26" x14ac:dyDescent="0.2">
      <c r="U282" s="348"/>
      <c r="V282" s="349"/>
      <c r="W282" s="350"/>
      <c r="Z282" s="351"/>
    </row>
    <row r="283" spans="21:26" x14ac:dyDescent="0.2">
      <c r="U283" s="348"/>
      <c r="V283" s="349"/>
      <c r="W283" s="350"/>
      <c r="Z283" s="351"/>
    </row>
    <row r="284" spans="21:26" x14ac:dyDescent="0.2">
      <c r="U284" s="348"/>
      <c r="V284" s="349"/>
      <c r="W284" s="350"/>
      <c r="Z284" s="351"/>
    </row>
    <row r="285" spans="21:26" x14ac:dyDescent="0.2">
      <c r="U285" s="348"/>
      <c r="V285" s="349"/>
      <c r="W285" s="350"/>
      <c r="Z285" s="351"/>
    </row>
    <row r="286" spans="21:26" x14ac:dyDescent="0.2">
      <c r="U286" s="348"/>
      <c r="V286" s="349"/>
      <c r="W286" s="350"/>
      <c r="Z286" s="351"/>
    </row>
    <row r="287" spans="21:26" x14ac:dyDescent="0.2">
      <c r="U287" s="348"/>
      <c r="V287" s="349"/>
      <c r="W287" s="350"/>
      <c r="Z287" s="351"/>
    </row>
    <row r="288" spans="21:26" x14ac:dyDescent="0.2">
      <c r="U288" s="348"/>
      <c r="V288" s="349"/>
      <c r="W288" s="350"/>
      <c r="Z288" s="351"/>
    </row>
    <row r="289" spans="21:26" x14ac:dyDescent="0.2">
      <c r="U289" s="348"/>
      <c r="V289" s="349"/>
      <c r="W289" s="350"/>
      <c r="Z289" s="351"/>
    </row>
    <row r="290" spans="21:26" x14ac:dyDescent="0.2">
      <c r="U290" s="348"/>
      <c r="V290" s="349"/>
      <c r="W290" s="350"/>
      <c r="Z290" s="351"/>
    </row>
    <row r="291" spans="21:26" x14ac:dyDescent="0.2">
      <c r="U291" s="348"/>
      <c r="V291" s="349"/>
      <c r="W291" s="350"/>
      <c r="Z291" s="351"/>
    </row>
    <row r="292" spans="21:26" x14ac:dyDescent="0.2">
      <c r="U292" s="348"/>
      <c r="V292" s="349"/>
      <c r="W292" s="350"/>
      <c r="Z292" s="351"/>
    </row>
    <row r="293" spans="21:26" x14ac:dyDescent="0.2">
      <c r="U293" s="348"/>
      <c r="V293" s="349"/>
      <c r="W293" s="350"/>
      <c r="Z293" s="351"/>
    </row>
    <row r="294" spans="21:26" x14ac:dyDescent="0.2">
      <c r="U294" s="348"/>
      <c r="V294" s="349"/>
      <c r="W294" s="350"/>
      <c r="Z294" s="351"/>
    </row>
    <row r="295" spans="21:26" x14ac:dyDescent="0.2">
      <c r="U295" s="348"/>
      <c r="V295" s="349"/>
      <c r="W295" s="350"/>
      <c r="Z295" s="351"/>
    </row>
    <row r="296" spans="21:26" x14ac:dyDescent="0.2">
      <c r="U296" s="348"/>
      <c r="V296" s="349"/>
      <c r="W296" s="350"/>
      <c r="Z296" s="351"/>
    </row>
    <row r="297" spans="21:26" x14ac:dyDescent="0.2">
      <c r="U297" s="348"/>
      <c r="V297" s="349"/>
      <c r="W297" s="350"/>
      <c r="Z297" s="351"/>
    </row>
    <row r="298" spans="21:26" x14ac:dyDescent="0.2">
      <c r="U298" s="348"/>
      <c r="V298" s="349"/>
      <c r="W298" s="350"/>
      <c r="Z298" s="351"/>
    </row>
    <row r="299" spans="21:26" x14ac:dyDescent="0.2">
      <c r="U299" s="348"/>
      <c r="V299" s="349"/>
      <c r="W299" s="350"/>
      <c r="Z299" s="351"/>
    </row>
    <row r="300" spans="21:26" x14ac:dyDescent="0.2">
      <c r="U300" s="348"/>
      <c r="V300" s="349"/>
      <c r="W300" s="350"/>
      <c r="Z300" s="351"/>
    </row>
    <row r="301" spans="21:26" x14ac:dyDescent="0.2">
      <c r="U301" s="348"/>
      <c r="V301" s="349"/>
      <c r="W301" s="350"/>
      <c r="Z301" s="351"/>
    </row>
    <row r="302" spans="21:26" x14ac:dyDescent="0.2">
      <c r="U302" s="348"/>
      <c r="V302" s="349"/>
      <c r="W302" s="350"/>
      <c r="Z302" s="351"/>
    </row>
    <row r="303" spans="21:26" x14ac:dyDescent="0.2">
      <c r="U303" s="348"/>
      <c r="V303" s="349"/>
      <c r="W303" s="350"/>
      <c r="Z303" s="351"/>
    </row>
    <row r="304" spans="21:26" x14ac:dyDescent="0.2">
      <c r="U304" s="348"/>
      <c r="V304" s="349"/>
      <c r="W304" s="350"/>
      <c r="Z304" s="351"/>
    </row>
    <row r="305" spans="21:26" x14ac:dyDescent="0.2">
      <c r="U305" s="348"/>
      <c r="V305" s="349"/>
      <c r="W305" s="350"/>
      <c r="Z305" s="351"/>
    </row>
    <row r="306" spans="21:26" x14ac:dyDescent="0.2">
      <c r="U306" s="348"/>
      <c r="V306" s="349"/>
      <c r="W306" s="350"/>
      <c r="Z306" s="351"/>
    </row>
    <row r="307" spans="21:26" x14ac:dyDescent="0.2">
      <c r="U307" s="348"/>
      <c r="V307" s="349"/>
      <c r="W307" s="350"/>
      <c r="Z307" s="351"/>
    </row>
    <row r="308" spans="21:26" x14ac:dyDescent="0.2">
      <c r="U308" s="348"/>
      <c r="V308" s="349"/>
      <c r="W308" s="350"/>
      <c r="Z308" s="351"/>
    </row>
    <row r="309" spans="21:26" x14ac:dyDescent="0.2">
      <c r="U309" s="348"/>
      <c r="V309" s="349"/>
      <c r="W309" s="350"/>
      <c r="Z309" s="351"/>
    </row>
    <row r="310" spans="21:26" x14ac:dyDescent="0.2">
      <c r="U310" s="348"/>
      <c r="V310" s="349"/>
      <c r="W310" s="350"/>
      <c r="Z310" s="351"/>
    </row>
    <row r="311" spans="21:26" x14ac:dyDescent="0.2">
      <c r="U311" s="348"/>
      <c r="V311" s="349"/>
      <c r="W311" s="350"/>
      <c r="Z311" s="351"/>
    </row>
    <row r="312" spans="21:26" x14ac:dyDescent="0.2">
      <c r="U312" s="348"/>
      <c r="V312" s="349"/>
      <c r="W312" s="350"/>
      <c r="Z312" s="351"/>
    </row>
    <row r="313" spans="21:26" x14ac:dyDescent="0.2">
      <c r="U313" s="348"/>
      <c r="V313" s="349"/>
      <c r="W313" s="350"/>
      <c r="Z313" s="351"/>
    </row>
    <row r="314" spans="21:26" x14ac:dyDescent="0.2">
      <c r="U314" s="348"/>
      <c r="V314" s="349"/>
      <c r="W314" s="350"/>
      <c r="Z314" s="351"/>
    </row>
    <row r="315" spans="21:26" x14ac:dyDescent="0.2">
      <c r="U315" s="348"/>
      <c r="V315" s="349"/>
      <c r="W315" s="350"/>
      <c r="Z315" s="351"/>
    </row>
    <row r="316" spans="21:26" x14ac:dyDescent="0.2">
      <c r="U316" s="348"/>
      <c r="V316" s="349"/>
      <c r="W316" s="350"/>
      <c r="Z316" s="351"/>
    </row>
    <row r="317" spans="21:26" x14ac:dyDescent="0.2">
      <c r="U317" s="348"/>
      <c r="V317" s="349"/>
      <c r="W317" s="350"/>
      <c r="Z317" s="351"/>
    </row>
    <row r="318" spans="21:26" x14ac:dyDescent="0.2">
      <c r="U318" s="348"/>
      <c r="V318" s="349"/>
      <c r="W318" s="350"/>
      <c r="Z318" s="351"/>
    </row>
    <row r="319" spans="21:26" x14ac:dyDescent="0.2">
      <c r="U319" s="348"/>
      <c r="V319" s="349"/>
      <c r="W319" s="350"/>
      <c r="Z319" s="351"/>
    </row>
    <row r="320" spans="21:26" x14ac:dyDescent="0.2">
      <c r="U320" s="348"/>
      <c r="V320" s="349"/>
      <c r="W320" s="350"/>
      <c r="Z320" s="351"/>
    </row>
    <row r="321" spans="21:26" x14ac:dyDescent="0.2">
      <c r="U321" s="348"/>
      <c r="V321" s="349"/>
      <c r="W321" s="350"/>
      <c r="Z321" s="351"/>
    </row>
    <row r="322" spans="21:26" x14ac:dyDescent="0.2">
      <c r="U322" s="348"/>
      <c r="V322" s="349"/>
      <c r="W322" s="350"/>
      <c r="Z322" s="351"/>
    </row>
    <row r="323" spans="21:26" x14ac:dyDescent="0.2">
      <c r="U323" s="348"/>
      <c r="V323" s="349"/>
      <c r="W323" s="350"/>
      <c r="Z323" s="351"/>
    </row>
    <row r="324" spans="21:26" x14ac:dyDescent="0.2">
      <c r="U324" s="348"/>
      <c r="V324" s="349"/>
      <c r="W324" s="350"/>
      <c r="Z324" s="351"/>
    </row>
    <row r="325" spans="21:26" x14ac:dyDescent="0.2">
      <c r="U325" s="348"/>
      <c r="V325" s="349"/>
      <c r="W325" s="350"/>
      <c r="Z325" s="351"/>
    </row>
    <row r="326" spans="21:26" x14ac:dyDescent="0.2">
      <c r="U326" s="348"/>
      <c r="V326" s="349"/>
      <c r="W326" s="350"/>
      <c r="Z326" s="351"/>
    </row>
    <row r="327" spans="21:26" x14ac:dyDescent="0.2">
      <c r="U327" s="348"/>
      <c r="V327" s="349"/>
      <c r="W327" s="350"/>
      <c r="Z327" s="351"/>
    </row>
    <row r="328" spans="21:26" x14ac:dyDescent="0.2">
      <c r="U328" s="348"/>
      <c r="V328" s="349"/>
      <c r="W328" s="350"/>
      <c r="Z328" s="351"/>
    </row>
    <row r="329" spans="21:26" x14ac:dyDescent="0.2">
      <c r="U329" s="348"/>
      <c r="V329" s="349"/>
      <c r="W329" s="350"/>
      <c r="Z329" s="351"/>
    </row>
    <row r="330" spans="21:26" x14ac:dyDescent="0.2">
      <c r="U330" s="348"/>
      <c r="V330" s="349"/>
      <c r="W330" s="350"/>
      <c r="Z330" s="351"/>
    </row>
    <row r="331" spans="21:26" x14ac:dyDescent="0.2">
      <c r="U331" s="348"/>
      <c r="V331" s="349"/>
      <c r="W331" s="350"/>
      <c r="Z331" s="351"/>
    </row>
    <row r="332" spans="21:26" x14ac:dyDescent="0.2">
      <c r="U332" s="348"/>
      <c r="V332" s="349"/>
      <c r="W332" s="350"/>
      <c r="Z332" s="351"/>
    </row>
    <row r="333" spans="21:26" x14ac:dyDescent="0.2">
      <c r="U333" s="348"/>
      <c r="V333" s="349"/>
      <c r="W333" s="350"/>
      <c r="Z333" s="351"/>
    </row>
    <row r="334" spans="21:26" x14ac:dyDescent="0.2">
      <c r="U334" s="348"/>
      <c r="V334" s="349"/>
      <c r="W334" s="350"/>
      <c r="Z334" s="351"/>
    </row>
    <row r="335" spans="21:26" x14ac:dyDescent="0.2">
      <c r="U335" s="348"/>
      <c r="V335" s="349"/>
      <c r="W335" s="350"/>
      <c r="Z335" s="351"/>
    </row>
    <row r="336" spans="21:26" x14ac:dyDescent="0.2">
      <c r="U336" s="348"/>
      <c r="V336" s="349"/>
      <c r="W336" s="350"/>
      <c r="Z336" s="351"/>
    </row>
    <row r="337" spans="21:26" x14ac:dyDescent="0.2">
      <c r="U337" s="348"/>
      <c r="V337" s="349"/>
      <c r="W337" s="350"/>
      <c r="Z337" s="351"/>
    </row>
    <row r="338" spans="21:26" x14ac:dyDescent="0.2">
      <c r="U338" s="348"/>
      <c r="V338" s="349"/>
      <c r="W338" s="350"/>
      <c r="Z338" s="351"/>
    </row>
    <row r="339" spans="21:26" x14ac:dyDescent="0.2">
      <c r="U339" s="348"/>
      <c r="V339" s="349"/>
      <c r="W339" s="350"/>
      <c r="Z339" s="351"/>
    </row>
    <row r="340" spans="21:26" x14ac:dyDescent="0.2">
      <c r="U340" s="348"/>
      <c r="V340" s="349"/>
      <c r="W340" s="350"/>
      <c r="Z340" s="351"/>
    </row>
    <row r="341" spans="21:26" x14ac:dyDescent="0.2">
      <c r="U341" s="348"/>
      <c r="V341" s="349"/>
      <c r="W341" s="350"/>
      <c r="Z341" s="351"/>
    </row>
    <row r="342" spans="21:26" x14ac:dyDescent="0.2">
      <c r="U342" s="348"/>
      <c r="V342" s="349"/>
      <c r="W342" s="350"/>
      <c r="Z342" s="351"/>
    </row>
    <row r="343" spans="21:26" x14ac:dyDescent="0.2">
      <c r="U343" s="348"/>
      <c r="V343" s="349"/>
      <c r="W343" s="350"/>
      <c r="Z343" s="351"/>
    </row>
    <row r="344" spans="21:26" x14ac:dyDescent="0.2">
      <c r="U344" s="348"/>
      <c r="V344" s="349"/>
      <c r="W344" s="350"/>
      <c r="Z344" s="351"/>
    </row>
    <row r="345" spans="21:26" x14ac:dyDescent="0.2">
      <c r="U345" s="348"/>
      <c r="V345" s="349"/>
      <c r="W345" s="350"/>
      <c r="Z345" s="351"/>
    </row>
    <row r="346" spans="21:26" x14ac:dyDescent="0.2">
      <c r="U346" s="348"/>
      <c r="V346" s="349"/>
      <c r="W346" s="350"/>
      <c r="Z346" s="351"/>
    </row>
    <row r="347" spans="21:26" x14ac:dyDescent="0.2">
      <c r="U347" s="348"/>
      <c r="V347" s="349"/>
      <c r="W347" s="350"/>
      <c r="Z347" s="351"/>
    </row>
    <row r="348" spans="21:26" x14ac:dyDescent="0.2">
      <c r="U348" s="348"/>
      <c r="V348" s="349"/>
      <c r="W348" s="350"/>
      <c r="Z348" s="351"/>
    </row>
    <row r="349" spans="21:26" x14ac:dyDescent="0.2">
      <c r="U349" s="348"/>
      <c r="V349" s="349"/>
      <c r="W349" s="350"/>
      <c r="Z349" s="351"/>
    </row>
    <row r="350" spans="21:26" x14ac:dyDescent="0.2">
      <c r="U350" s="348"/>
      <c r="V350" s="349"/>
      <c r="W350" s="350"/>
      <c r="Z350" s="351"/>
    </row>
    <row r="351" spans="21:26" x14ac:dyDescent="0.2">
      <c r="U351" s="348"/>
      <c r="V351" s="349"/>
      <c r="W351" s="350"/>
      <c r="Z351" s="351"/>
    </row>
    <row r="352" spans="21:26" x14ac:dyDescent="0.2">
      <c r="U352" s="348"/>
      <c r="V352" s="349"/>
      <c r="W352" s="350"/>
      <c r="Z352" s="351"/>
    </row>
    <row r="353" spans="21:26" x14ac:dyDescent="0.2">
      <c r="U353" s="348"/>
      <c r="V353" s="349"/>
      <c r="W353" s="350"/>
      <c r="Z353" s="351"/>
    </row>
    <row r="354" spans="21:26" x14ac:dyDescent="0.2">
      <c r="U354" s="348"/>
      <c r="V354" s="349"/>
      <c r="W354" s="350"/>
      <c r="Z354" s="351"/>
    </row>
    <row r="355" spans="21:26" x14ac:dyDescent="0.2">
      <c r="U355" s="348"/>
      <c r="V355" s="349"/>
      <c r="W355" s="350"/>
      <c r="Z355" s="351"/>
    </row>
    <row r="356" spans="21:26" x14ac:dyDescent="0.2">
      <c r="U356" s="348"/>
      <c r="V356" s="349"/>
      <c r="W356" s="350"/>
      <c r="Z356" s="351"/>
    </row>
    <row r="357" spans="21:26" x14ac:dyDescent="0.2">
      <c r="U357" s="348"/>
      <c r="V357" s="349"/>
      <c r="W357" s="350"/>
      <c r="Z357" s="351"/>
    </row>
    <row r="358" spans="21:26" x14ac:dyDescent="0.2">
      <c r="U358" s="348"/>
      <c r="V358" s="349"/>
      <c r="W358" s="350"/>
      <c r="Z358" s="351"/>
    </row>
    <row r="359" spans="21:26" x14ac:dyDescent="0.2">
      <c r="U359" s="348"/>
      <c r="V359" s="349"/>
      <c r="W359" s="350"/>
      <c r="Z359" s="351"/>
    </row>
    <row r="360" spans="21:26" x14ac:dyDescent="0.2">
      <c r="U360" s="348"/>
      <c r="V360" s="349"/>
      <c r="W360" s="350"/>
      <c r="Z360" s="351"/>
    </row>
    <row r="361" spans="21:26" x14ac:dyDescent="0.2">
      <c r="U361" s="348"/>
      <c r="V361" s="349"/>
      <c r="W361" s="350"/>
      <c r="Z361" s="351"/>
    </row>
    <row r="362" spans="21:26" x14ac:dyDescent="0.2">
      <c r="U362" s="348"/>
      <c r="V362" s="349"/>
      <c r="W362" s="350"/>
      <c r="Z362" s="351"/>
    </row>
    <row r="363" spans="21:26" x14ac:dyDescent="0.2">
      <c r="U363" s="348"/>
      <c r="V363" s="349"/>
      <c r="W363" s="350"/>
      <c r="Z363" s="351"/>
    </row>
    <row r="364" spans="21:26" x14ac:dyDescent="0.2">
      <c r="U364" s="348"/>
      <c r="V364" s="349"/>
      <c r="W364" s="350"/>
      <c r="Z364" s="351"/>
    </row>
    <row r="365" spans="21:26" x14ac:dyDescent="0.2">
      <c r="U365" s="348"/>
      <c r="V365" s="349"/>
      <c r="W365" s="350"/>
      <c r="Z365" s="351"/>
    </row>
    <row r="366" spans="21:26" x14ac:dyDescent="0.2">
      <c r="U366" s="348"/>
      <c r="V366" s="349"/>
      <c r="W366" s="350"/>
      <c r="Z366" s="351"/>
    </row>
    <row r="367" spans="21:26" x14ac:dyDescent="0.2">
      <c r="U367" s="348"/>
      <c r="V367" s="349"/>
      <c r="W367" s="350"/>
      <c r="Z367" s="351"/>
    </row>
    <row r="368" spans="21:26" x14ac:dyDescent="0.2">
      <c r="U368" s="348"/>
      <c r="V368" s="349"/>
      <c r="W368" s="350"/>
      <c r="Z368" s="351"/>
    </row>
    <row r="369" spans="21:26" x14ac:dyDescent="0.2">
      <c r="U369" s="348"/>
      <c r="V369" s="349"/>
      <c r="W369" s="350"/>
      <c r="Z369" s="351"/>
    </row>
    <row r="370" spans="21:26" x14ac:dyDescent="0.2">
      <c r="U370" s="348"/>
      <c r="V370" s="349"/>
      <c r="W370" s="350"/>
      <c r="Z370" s="351"/>
    </row>
    <row r="371" spans="21:26" x14ac:dyDescent="0.2">
      <c r="U371" s="348"/>
      <c r="V371" s="352"/>
      <c r="W371" s="353"/>
    </row>
  </sheetData>
  <mergeCells count="19">
    <mergeCell ref="L24:M24"/>
    <mergeCell ref="B24:G24"/>
    <mergeCell ref="B25:G26"/>
    <mergeCell ref="A3:M3"/>
    <mergeCell ref="H25:K25"/>
    <mergeCell ref="L25:M25"/>
    <mergeCell ref="H26:I26"/>
    <mergeCell ref="J26:K26"/>
    <mergeCell ref="L1:M1"/>
    <mergeCell ref="B5:G5"/>
    <mergeCell ref="H5:M5"/>
    <mergeCell ref="T16:T20"/>
    <mergeCell ref="B6:C6"/>
    <mergeCell ref="A2:M2"/>
    <mergeCell ref="E6:F6"/>
    <mergeCell ref="H6:I6"/>
    <mergeCell ref="K6:L6"/>
    <mergeCell ref="B4:G4"/>
    <mergeCell ref="H4:M4"/>
  </mergeCells>
  <pageMargins left="0.47244094488188981" right="0.39370078740157483" top="0.59055118110236227" bottom="0" header="0.31496062992125984" footer="0.19685039370078741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view="pageBreakPreview" zoomScaleNormal="100" zoomScaleSheetLayoutView="100" workbookViewId="0">
      <selection activeCell="B11" sqref="B11"/>
    </sheetView>
  </sheetViews>
  <sheetFormatPr defaultRowHeight="11.25" x14ac:dyDescent="0.2"/>
  <cols>
    <col min="1" max="18" width="8.7109375" style="17" customWidth="1"/>
    <col min="19" max="261" width="9.140625" style="17"/>
    <col min="262" max="274" width="10.7109375" style="17" customWidth="1"/>
    <col min="275" max="517" width="9.140625" style="17"/>
    <col min="518" max="530" width="10.7109375" style="17" customWidth="1"/>
    <col min="531" max="773" width="9.140625" style="17"/>
    <col min="774" max="786" width="10.7109375" style="17" customWidth="1"/>
    <col min="787" max="1029" width="9.140625" style="17"/>
    <col min="1030" max="1042" width="10.7109375" style="17" customWidth="1"/>
    <col min="1043" max="1285" width="9.140625" style="17"/>
    <col min="1286" max="1298" width="10.7109375" style="17" customWidth="1"/>
    <col min="1299" max="1541" width="9.140625" style="17"/>
    <col min="1542" max="1554" width="10.7109375" style="17" customWidth="1"/>
    <col min="1555" max="1797" width="9.140625" style="17"/>
    <col min="1798" max="1810" width="10.7109375" style="17" customWidth="1"/>
    <col min="1811" max="2053" width="9.140625" style="17"/>
    <col min="2054" max="2066" width="10.7109375" style="17" customWidth="1"/>
    <col min="2067" max="2309" width="9.140625" style="17"/>
    <col min="2310" max="2322" width="10.7109375" style="17" customWidth="1"/>
    <col min="2323" max="2565" width="9.140625" style="17"/>
    <col min="2566" max="2578" width="10.7109375" style="17" customWidth="1"/>
    <col min="2579" max="2821" width="9.140625" style="17"/>
    <col min="2822" max="2834" width="10.7109375" style="17" customWidth="1"/>
    <col min="2835" max="3077" width="9.140625" style="17"/>
    <col min="3078" max="3090" width="10.7109375" style="17" customWidth="1"/>
    <col min="3091" max="3333" width="9.140625" style="17"/>
    <col min="3334" max="3346" width="10.7109375" style="17" customWidth="1"/>
    <col min="3347" max="3589" width="9.140625" style="17"/>
    <col min="3590" max="3602" width="10.7109375" style="17" customWidth="1"/>
    <col min="3603" max="3845" width="9.140625" style="17"/>
    <col min="3846" max="3858" width="10.7109375" style="17" customWidth="1"/>
    <col min="3859" max="4101" width="9.140625" style="17"/>
    <col min="4102" max="4114" width="10.7109375" style="17" customWidth="1"/>
    <col min="4115" max="4357" width="9.140625" style="17"/>
    <col min="4358" max="4370" width="10.7109375" style="17" customWidth="1"/>
    <col min="4371" max="4613" width="9.140625" style="17"/>
    <col min="4614" max="4626" width="10.7109375" style="17" customWidth="1"/>
    <col min="4627" max="4869" width="9.140625" style="17"/>
    <col min="4870" max="4882" width="10.7109375" style="17" customWidth="1"/>
    <col min="4883" max="5125" width="9.140625" style="17"/>
    <col min="5126" max="5138" width="10.7109375" style="17" customWidth="1"/>
    <col min="5139" max="5381" width="9.140625" style="17"/>
    <col min="5382" max="5394" width="10.7109375" style="17" customWidth="1"/>
    <col min="5395" max="5637" width="9.140625" style="17"/>
    <col min="5638" max="5650" width="10.7109375" style="17" customWidth="1"/>
    <col min="5651" max="5893" width="9.140625" style="17"/>
    <col min="5894" max="5906" width="10.7109375" style="17" customWidth="1"/>
    <col min="5907" max="6149" width="9.140625" style="17"/>
    <col min="6150" max="6162" width="10.7109375" style="17" customWidth="1"/>
    <col min="6163" max="6405" width="9.140625" style="17"/>
    <col min="6406" max="6418" width="10.7109375" style="17" customWidth="1"/>
    <col min="6419" max="6661" width="9.140625" style="17"/>
    <col min="6662" max="6674" width="10.7109375" style="17" customWidth="1"/>
    <col min="6675" max="6917" width="9.140625" style="17"/>
    <col min="6918" max="6930" width="10.7109375" style="17" customWidth="1"/>
    <col min="6931" max="7173" width="9.140625" style="17"/>
    <col min="7174" max="7186" width="10.7109375" style="17" customWidth="1"/>
    <col min="7187" max="7429" width="9.140625" style="17"/>
    <col min="7430" max="7442" width="10.7109375" style="17" customWidth="1"/>
    <col min="7443" max="7685" width="9.140625" style="17"/>
    <col min="7686" max="7698" width="10.7109375" style="17" customWidth="1"/>
    <col min="7699" max="7941" width="9.140625" style="17"/>
    <col min="7942" max="7954" width="10.7109375" style="17" customWidth="1"/>
    <col min="7955" max="8197" width="9.140625" style="17"/>
    <col min="8198" max="8210" width="10.7109375" style="17" customWidth="1"/>
    <col min="8211" max="8453" width="9.140625" style="17"/>
    <col min="8454" max="8466" width="10.7109375" style="17" customWidth="1"/>
    <col min="8467" max="8709" width="9.140625" style="17"/>
    <col min="8710" max="8722" width="10.7109375" style="17" customWidth="1"/>
    <col min="8723" max="8965" width="9.140625" style="17"/>
    <col min="8966" max="8978" width="10.7109375" style="17" customWidth="1"/>
    <col min="8979" max="9221" width="9.140625" style="17"/>
    <col min="9222" max="9234" width="10.7109375" style="17" customWidth="1"/>
    <col min="9235" max="9477" width="9.140625" style="17"/>
    <col min="9478" max="9490" width="10.7109375" style="17" customWidth="1"/>
    <col min="9491" max="9733" width="9.140625" style="17"/>
    <col min="9734" max="9746" width="10.7109375" style="17" customWidth="1"/>
    <col min="9747" max="9989" width="9.140625" style="17"/>
    <col min="9990" max="10002" width="10.7109375" style="17" customWidth="1"/>
    <col min="10003" max="10245" width="9.140625" style="17"/>
    <col min="10246" max="10258" width="10.7109375" style="17" customWidth="1"/>
    <col min="10259" max="10501" width="9.140625" style="17"/>
    <col min="10502" max="10514" width="10.7109375" style="17" customWidth="1"/>
    <col min="10515" max="10757" width="9.140625" style="17"/>
    <col min="10758" max="10770" width="10.7109375" style="17" customWidth="1"/>
    <col min="10771" max="11013" width="9.140625" style="17"/>
    <col min="11014" max="11026" width="10.7109375" style="17" customWidth="1"/>
    <col min="11027" max="11269" width="9.140625" style="17"/>
    <col min="11270" max="11282" width="10.7109375" style="17" customWidth="1"/>
    <col min="11283" max="11525" width="9.140625" style="17"/>
    <col min="11526" max="11538" width="10.7109375" style="17" customWidth="1"/>
    <col min="11539" max="11781" width="9.140625" style="17"/>
    <col min="11782" max="11794" width="10.7109375" style="17" customWidth="1"/>
    <col min="11795" max="12037" width="9.140625" style="17"/>
    <col min="12038" max="12050" width="10.7109375" style="17" customWidth="1"/>
    <col min="12051" max="12293" width="9.140625" style="17"/>
    <col min="12294" max="12306" width="10.7109375" style="17" customWidth="1"/>
    <col min="12307" max="12549" width="9.140625" style="17"/>
    <col min="12550" max="12562" width="10.7109375" style="17" customWidth="1"/>
    <col min="12563" max="12805" width="9.140625" style="17"/>
    <col min="12806" max="12818" width="10.7109375" style="17" customWidth="1"/>
    <col min="12819" max="13061" width="9.140625" style="17"/>
    <col min="13062" max="13074" width="10.7109375" style="17" customWidth="1"/>
    <col min="13075" max="13317" width="9.140625" style="17"/>
    <col min="13318" max="13330" width="10.7109375" style="17" customWidth="1"/>
    <col min="13331" max="13573" width="9.140625" style="17"/>
    <col min="13574" max="13586" width="10.7109375" style="17" customWidth="1"/>
    <col min="13587" max="13829" width="9.140625" style="17"/>
    <col min="13830" max="13842" width="10.7109375" style="17" customWidth="1"/>
    <col min="13843" max="14085" width="9.140625" style="17"/>
    <col min="14086" max="14098" width="10.7109375" style="17" customWidth="1"/>
    <col min="14099" max="14341" width="9.140625" style="17"/>
    <col min="14342" max="14354" width="10.7109375" style="17" customWidth="1"/>
    <col min="14355" max="14597" width="9.140625" style="17"/>
    <col min="14598" max="14610" width="10.7109375" style="17" customWidth="1"/>
    <col min="14611" max="14853" width="9.140625" style="17"/>
    <col min="14854" max="14866" width="10.7109375" style="17" customWidth="1"/>
    <col min="14867" max="15109" width="9.140625" style="17"/>
    <col min="15110" max="15122" width="10.7109375" style="17" customWidth="1"/>
    <col min="15123" max="15365" width="9.140625" style="17"/>
    <col min="15366" max="15378" width="10.7109375" style="17" customWidth="1"/>
    <col min="15379" max="15621" width="9.140625" style="17"/>
    <col min="15622" max="15634" width="10.7109375" style="17" customWidth="1"/>
    <col min="15635" max="15877" width="9.140625" style="17"/>
    <col min="15878" max="15890" width="10.7109375" style="17" customWidth="1"/>
    <col min="15891" max="16133" width="9.140625" style="17"/>
    <col min="16134" max="16146" width="10.7109375" style="17" customWidth="1"/>
    <col min="16147" max="16384" width="9.140625" style="17"/>
  </cols>
  <sheetData>
    <row r="1" spans="1:18" x14ac:dyDescent="0.2">
      <c r="Q1" s="979" t="s">
        <v>69</v>
      </c>
      <c r="R1" s="979"/>
    </row>
    <row r="2" spans="1:18" ht="20.100000000000001" customHeight="1" x14ac:dyDescent="0.25">
      <c r="A2" s="980" t="s">
        <v>303</v>
      </c>
      <c r="B2" s="980"/>
      <c r="C2" s="980"/>
      <c r="D2" s="980"/>
      <c r="E2" s="980"/>
      <c r="F2" s="980"/>
      <c r="G2" s="980"/>
      <c r="H2" s="980"/>
      <c r="I2" s="980"/>
      <c r="J2" s="980"/>
      <c r="K2" s="980"/>
      <c r="L2" s="980"/>
      <c r="M2" s="980"/>
      <c r="N2" s="980"/>
      <c r="O2" s="980"/>
      <c r="P2" s="980"/>
      <c r="Q2" s="980"/>
      <c r="R2" s="980"/>
    </row>
    <row r="3" spans="1:18" ht="20.100000000000001" customHeight="1" x14ac:dyDescent="0.2">
      <c r="A3" s="987">
        <f>T!G55</f>
        <v>2014</v>
      </c>
      <c r="B3" s="987"/>
      <c r="C3" s="987"/>
      <c r="D3" s="987"/>
      <c r="E3" s="987"/>
      <c r="F3" s="987"/>
      <c r="G3" s="987"/>
      <c r="H3" s="987"/>
      <c r="I3" s="987"/>
      <c r="J3" s="987"/>
      <c r="K3" s="987"/>
      <c r="L3" s="987"/>
      <c r="M3" s="987"/>
      <c r="N3" s="987"/>
      <c r="O3" s="987"/>
      <c r="P3" s="987"/>
      <c r="Q3" s="987"/>
      <c r="R3" s="987"/>
    </row>
    <row r="4" spans="1:18" ht="12.75" customHeight="1" x14ac:dyDescent="0.2">
      <c r="A4" s="285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</row>
    <row r="5" spans="1:18" ht="21.75" customHeight="1" x14ac:dyDescent="0.2">
      <c r="B5" s="983" t="s">
        <v>6</v>
      </c>
      <c r="C5" s="984"/>
      <c r="D5" s="984"/>
      <c r="E5" s="984" t="s">
        <v>7</v>
      </c>
      <c r="F5" s="984"/>
      <c r="G5" s="984"/>
      <c r="H5" s="984" t="s">
        <v>8</v>
      </c>
      <c r="I5" s="984"/>
      <c r="J5" s="984"/>
      <c r="K5" s="984" t="s">
        <v>9</v>
      </c>
      <c r="L5" s="984"/>
      <c r="M5" s="984"/>
      <c r="N5" s="981" t="s">
        <v>279</v>
      </c>
      <c r="O5" s="982"/>
      <c r="P5" s="985" t="s">
        <v>5</v>
      </c>
      <c r="Q5" s="986"/>
      <c r="R5" s="986"/>
    </row>
    <row r="6" spans="1:18" ht="24.75" customHeight="1" thickBot="1" x14ac:dyDescent="0.25">
      <c r="A6" s="788" t="s">
        <v>204</v>
      </c>
      <c r="B6" s="436" t="s">
        <v>0</v>
      </c>
      <c r="C6" s="427" t="s">
        <v>52</v>
      </c>
      <c r="D6" s="428" t="s">
        <v>16</v>
      </c>
      <c r="E6" s="426" t="s">
        <v>0</v>
      </c>
      <c r="F6" s="427" t="s">
        <v>52</v>
      </c>
      <c r="G6" s="429" t="s">
        <v>16</v>
      </c>
      <c r="H6" s="426" t="s">
        <v>0</v>
      </c>
      <c r="I6" s="427" t="s">
        <v>52</v>
      </c>
      <c r="J6" s="429" t="s">
        <v>16</v>
      </c>
      <c r="K6" s="426" t="s">
        <v>0</v>
      </c>
      <c r="L6" s="427" t="s">
        <v>52</v>
      </c>
      <c r="M6" s="429" t="s">
        <v>16</v>
      </c>
      <c r="N6" s="428" t="s">
        <v>52</v>
      </c>
      <c r="O6" s="442" t="s">
        <v>16</v>
      </c>
      <c r="P6" s="443" t="s">
        <v>0</v>
      </c>
      <c r="Q6" s="427" t="s">
        <v>52</v>
      </c>
      <c r="R6" s="428" t="s">
        <v>16</v>
      </c>
    </row>
    <row r="7" spans="1:18" ht="20.100000000000001" customHeight="1" x14ac:dyDescent="0.2">
      <c r="A7" s="430" t="s">
        <v>30</v>
      </c>
      <c r="B7" s="374">
        <v>1609</v>
      </c>
      <c r="C7" s="65">
        <v>376.17291627136564</v>
      </c>
      <c r="D7" s="65">
        <v>4007.4659906190004</v>
      </c>
      <c r="E7" s="67">
        <v>6963</v>
      </c>
      <c r="F7" s="66">
        <v>111.54698107118766</v>
      </c>
      <c r="G7" s="66">
        <v>1187.6848678509998</v>
      </c>
      <c r="H7" s="49">
        <v>200215</v>
      </c>
      <c r="I7" s="66">
        <v>184.18874793970011</v>
      </c>
      <c r="J7" s="66">
        <v>1961.6671591761165</v>
      </c>
      <c r="K7" s="67">
        <v>2648607</v>
      </c>
      <c r="L7" s="66">
        <v>374.56959594706962</v>
      </c>
      <c r="M7" s="66">
        <v>3990.0833228241208</v>
      </c>
      <c r="N7" s="66">
        <v>20.740905123008712</v>
      </c>
      <c r="O7" s="68">
        <v>221.01357570000002</v>
      </c>
      <c r="P7" s="444">
        <f>B7+E7+H7+K7</f>
        <v>2857394</v>
      </c>
      <c r="Q7" s="59">
        <f t="shared" ref="Q7:R9" si="0">C7+F7+I7+L7+N7</f>
        <v>1067.2191463523318</v>
      </c>
      <c r="R7" s="68">
        <f t="shared" si="0"/>
        <v>11367.914916170239</v>
      </c>
    </row>
    <row r="8" spans="1:18" ht="20.100000000000001" customHeight="1" x14ac:dyDescent="0.2">
      <c r="A8" s="430" t="s">
        <v>31</v>
      </c>
      <c r="B8" s="374">
        <v>1605</v>
      </c>
      <c r="C8" s="65">
        <v>326.63039205433267</v>
      </c>
      <c r="D8" s="66">
        <v>3473.3512365840002</v>
      </c>
      <c r="E8" s="67">
        <v>6954</v>
      </c>
      <c r="F8" s="66">
        <v>89.942404282271951</v>
      </c>
      <c r="G8" s="66">
        <v>955.75435932999994</v>
      </c>
      <c r="H8" s="67">
        <v>199976</v>
      </c>
      <c r="I8" s="66">
        <v>150.74812495745701</v>
      </c>
      <c r="J8" s="66">
        <v>1602.477869012657</v>
      </c>
      <c r="K8" s="67">
        <v>2647438</v>
      </c>
      <c r="L8" s="66">
        <v>306.45488211963277</v>
      </c>
      <c r="M8" s="66">
        <v>3258.4719739876086</v>
      </c>
      <c r="N8" s="66">
        <v>21.366124393671075</v>
      </c>
      <c r="O8" s="68">
        <v>228.19263881999998</v>
      </c>
      <c r="P8" s="444">
        <f>B8+E8+H8+K8</f>
        <v>2855973</v>
      </c>
      <c r="Q8" s="59">
        <f t="shared" si="0"/>
        <v>895.14192780736539</v>
      </c>
      <c r="R8" s="68">
        <f t="shared" si="0"/>
        <v>9518.2480777342662</v>
      </c>
    </row>
    <row r="9" spans="1:18" ht="20.100000000000001" customHeight="1" x14ac:dyDescent="0.2">
      <c r="A9" s="431" t="s">
        <v>32</v>
      </c>
      <c r="B9" s="437">
        <v>1608</v>
      </c>
      <c r="C9" s="18">
        <v>319.75693305976546</v>
      </c>
      <c r="D9" s="61">
        <v>3396.4008000190006</v>
      </c>
      <c r="E9" s="62">
        <v>6831</v>
      </c>
      <c r="F9" s="61">
        <v>72.050232793497884</v>
      </c>
      <c r="G9" s="61">
        <v>765.11878128799992</v>
      </c>
      <c r="H9" s="62">
        <v>199908</v>
      </c>
      <c r="I9" s="61">
        <v>111.90470265894439</v>
      </c>
      <c r="J9" s="61">
        <v>1188.4381103114868</v>
      </c>
      <c r="K9" s="62">
        <v>2645857</v>
      </c>
      <c r="L9" s="61">
        <v>226.51289511444145</v>
      </c>
      <c r="M9" s="61">
        <v>2405.8347276887148</v>
      </c>
      <c r="N9" s="61">
        <v>18.228487360068872</v>
      </c>
      <c r="O9" s="63">
        <v>194.86995407999999</v>
      </c>
      <c r="P9" s="445">
        <f>B9+E9+H9+K9</f>
        <v>2854204</v>
      </c>
      <c r="Q9" s="48">
        <f t="shared" si="0"/>
        <v>748.4532509867181</v>
      </c>
      <c r="R9" s="63">
        <f t="shared" si="0"/>
        <v>7950.6623733872011</v>
      </c>
    </row>
    <row r="10" spans="1:18" ht="20.100000000000001" customHeight="1" x14ac:dyDescent="0.2">
      <c r="A10" s="432" t="s">
        <v>33</v>
      </c>
      <c r="B10" s="438">
        <v>1606</v>
      </c>
      <c r="C10" s="55">
        <v>275.23043446065719</v>
      </c>
      <c r="D10" s="56">
        <v>2926.75205413</v>
      </c>
      <c r="E10" s="57">
        <v>6757</v>
      </c>
      <c r="F10" s="56">
        <v>50.097474861507408</v>
      </c>
      <c r="G10" s="56">
        <v>532.66400668899996</v>
      </c>
      <c r="H10" s="57">
        <v>199708</v>
      </c>
      <c r="I10" s="56">
        <v>63.357842409310244</v>
      </c>
      <c r="J10" s="56">
        <v>673.68390007122605</v>
      </c>
      <c r="K10" s="57">
        <v>2644728</v>
      </c>
      <c r="L10" s="56">
        <v>129.85474162534194</v>
      </c>
      <c r="M10" s="56">
        <v>1380.8242399287042</v>
      </c>
      <c r="N10" s="56">
        <v>15.447823866435929</v>
      </c>
      <c r="O10" s="58">
        <v>165.25936970000004</v>
      </c>
      <c r="P10" s="444">
        <f>B10+E10+H10+K10</f>
        <v>2852799</v>
      </c>
      <c r="Q10" s="59">
        <f t="shared" ref="Q10" si="1">C10+F10+I10+L10+N10</f>
        <v>533.98831722325269</v>
      </c>
      <c r="R10" s="68">
        <f t="shared" ref="R10" si="2">D10+G10+J10+M10+O10</f>
        <v>5679.1835705189305</v>
      </c>
    </row>
    <row r="11" spans="1:18" ht="20.100000000000001" customHeight="1" x14ac:dyDescent="0.2">
      <c r="A11" s="430" t="s">
        <v>34</v>
      </c>
      <c r="B11" s="374"/>
      <c r="C11" s="65"/>
      <c r="D11" s="66"/>
      <c r="E11" s="67"/>
      <c r="F11" s="66"/>
      <c r="G11" s="66"/>
      <c r="H11" s="67"/>
      <c r="I11" s="66"/>
      <c r="J11" s="66"/>
      <c r="K11" s="67"/>
      <c r="L11" s="66"/>
      <c r="M11" s="66"/>
      <c r="N11" s="66"/>
      <c r="O11" s="68"/>
      <c r="P11" s="444">
        <f>B11+E11+H11+K11</f>
        <v>0</v>
      </c>
      <c r="Q11" s="59">
        <f t="shared" ref="Q11" si="3">C11+F11+I11+L11+N11</f>
        <v>0</v>
      </c>
      <c r="R11" s="68">
        <f t="shared" ref="R11" si="4">D11+G11+J11+M11+O11</f>
        <v>0</v>
      </c>
    </row>
    <row r="12" spans="1:18" ht="20.100000000000001" customHeight="1" x14ac:dyDescent="0.2">
      <c r="A12" s="431" t="s">
        <v>35</v>
      </c>
      <c r="B12" s="437"/>
      <c r="C12" s="18"/>
      <c r="D12" s="61"/>
      <c r="E12" s="62"/>
      <c r="F12" s="61"/>
      <c r="G12" s="61"/>
      <c r="H12" s="62"/>
      <c r="I12" s="61"/>
      <c r="J12" s="61"/>
      <c r="K12" s="62"/>
      <c r="L12" s="61"/>
      <c r="M12" s="61"/>
      <c r="N12" s="61"/>
      <c r="O12" s="63"/>
      <c r="P12" s="445">
        <f t="shared" ref="P12" si="5">B12+E12+H12+K12</f>
        <v>0</v>
      </c>
      <c r="Q12" s="48">
        <f t="shared" ref="Q12" si="6">C12+F12+I12+L12+N12</f>
        <v>0</v>
      </c>
      <c r="R12" s="63">
        <f t="shared" ref="R12" si="7">D12+G12+J12+M12+O12</f>
        <v>0</v>
      </c>
    </row>
    <row r="13" spans="1:18" ht="20.100000000000001" customHeight="1" x14ac:dyDescent="0.2">
      <c r="A13" s="432" t="s">
        <v>36</v>
      </c>
      <c r="B13" s="438"/>
      <c r="C13" s="55"/>
      <c r="D13" s="56"/>
      <c r="E13" s="57"/>
      <c r="F13" s="56"/>
      <c r="G13" s="56"/>
      <c r="H13" s="57"/>
      <c r="I13" s="56"/>
      <c r="J13" s="56"/>
      <c r="K13" s="57"/>
      <c r="L13" s="56"/>
      <c r="M13" s="56"/>
      <c r="N13" s="56"/>
      <c r="O13" s="58"/>
      <c r="P13" s="444">
        <f>B13+E13+H13+K13</f>
        <v>0</v>
      </c>
      <c r="Q13" s="59">
        <f>C13+F13+I13+L13+N13</f>
        <v>0</v>
      </c>
      <c r="R13" s="68">
        <f>D13+G13+J13+M13+O13</f>
        <v>0</v>
      </c>
    </row>
    <row r="14" spans="1:18" ht="20.100000000000001" customHeight="1" x14ac:dyDescent="0.2">
      <c r="A14" s="430" t="s">
        <v>37</v>
      </c>
      <c r="B14" s="374"/>
      <c r="C14" s="65"/>
      <c r="D14" s="66"/>
      <c r="E14" s="67"/>
      <c r="F14" s="66"/>
      <c r="G14" s="66"/>
      <c r="H14" s="67"/>
      <c r="I14" s="66"/>
      <c r="J14" s="66"/>
      <c r="K14" s="67"/>
      <c r="L14" s="66"/>
      <c r="M14" s="66"/>
      <c r="N14" s="66"/>
      <c r="O14" s="68"/>
      <c r="P14" s="444">
        <f t="shared" ref="P14:P18" si="8">B14+E14+H14+K14</f>
        <v>0</v>
      </c>
      <c r="Q14" s="59">
        <f t="shared" ref="Q14:Q18" si="9">C14+F14+I14+L14+N14</f>
        <v>0</v>
      </c>
      <c r="R14" s="68">
        <f t="shared" ref="R14:R18" si="10">D14+G14+J14+M14+O14</f>
        <v>0</v>
      </c>
    </row>
    <row r="15" spans="1:18" ht="20.100000000000001" customHeight="1" x14ac:dyDescent="0.2">
      <c r="A15" s="431" t="s">
        <v>38</v>
      </c>
      <c r="B15" s="437"/>
      <c r="C15" s="18"/>
      <c r="D15" s="61"/>
      <c r="E15" s="62"/>
      <c r="F15" s="61"/>
      <c r="G15" s="61"/>
      <c r="H15" s="62"/>
      <c r="I15" s="61"/>
      <c r="J15" s="61"/>
      <c r="K15" s="62"/>
      <c r="L15" s="61"/>
      <c r="M15" s="61"/>
      <c r="N15" s="61"/>
      <c r="O15" s="63"/>
      <c r="P15" s="445">
        <f t="shared" si="8"/>
        <v>0</v>
      </c>
      <c r="Q15" s="48">
        <f t="shared" si="9"/>
        <v>0</v>
      </c>
      <c r="R15" s="63">
        <f t="shared" si="10"/>
        <v>0</v>
      </c>
    </row>
    <row r="16" spans="1:18" ht="20.100000000000001" customHeight="1" x14ac:dyDescent="0.2">
      <c r="A16" s="432" t="s">
        <v>39</v>
      </c>
      <c r="B16" s="438"/>
      <c r="C16" s="55"/>
      <c r="D16" s="56"/>
      <c r="E16" s="57"/>
      <c r="F16" s="56"/>
      <c r="G16" s="56"/>
      <c r="H16" s="57"/>
      <c r="I16" s="56"/>
      <c r="J16" s="56"/>
      <c r="K16" s="57"/>
      <c r="L16" s="56"/>
      <c r="M16" s="56"/>
      <c r="N16" s="56"/>
      <c r="O16" s="58"/>
      <c r="P16" s="444">
        <f t="shared" si="8"/>
        <v>0</v>
      </c>
      <c r="Q16" s="59">
        <f t="shared" si="9"/>
        <v>0</v>
      </c>
      <c r="R16" s="68">
        <f t="shared" si="10"/>
        <v>0</v>
      </c>
    </row>
    <row r="17" spans="1:21" ht="20.100000000000001" customHeight="1" x14ac:dyDescent="0.2">
      <c r="A17" s="430" t="s">
        <v>40</v>
      </c>
      <c r="B17" s="374"/>
      <c r="C17" s="65"/>
      <c r="D17" s="66"/>
      <c r="E17" s="67"/>
      <c r="F17" s="66"/>
      <c r="G17" s="66"/>
      <c r="H17" s="67"/>
      <c r="I17" s="66"/>
      <c r="J17" s="66"/>
      <c r="K17" s="67"/>
      <c r="L17" s="66"/>
      <c r="M17" s="66"/>
      <c r="N17" s="66"/>
      <c r="O17" s="68"/>
      <c r="P17" s="444">
        <f t="shared" si="8"/>
        <v>0</v>
      </c>
      <c r="Q17" s="59">
        <f t="shared" si="9"/>
        <v>0</v>
      </c>
      <c r="R17" s="68">
        <f t="shared" si="10"/>
        <v>0</v>
      </c>
    </row>
    <row r="18" spans="1:21" ht="20.100000000000001" customHeight="1" thickBot="1" x14ac:dyDescent="0.25">
      <c r="A18" s="433" t="s">
        <v>41</v>
      </c>
      <c r="B18" s="439"/>
      <c r="C18" s="70"/>
      <c r="D18" s="71"/>
      <c r="E18" s="72"/>
      <c r="F18" s="71"/>
      <c r="G18" s="71"/>
      <c r="H18" s="72"/>
      <c r="I18" s="71"/>
      <c r="J18" s="71"/>
      <c r="K18" s="72"/>
      <c r="L18" s="71"/>
      <c r="M18" s="71"/>
      <c r="N18" s="71"/>
      <c r="O18" s="73"/>
      <c r="P18" s="446">
        <f t="shared" si="8"/>
        <v>0</v>
      </c>
      <c r="Q18" s="74">
        <f t="shared" si="9"/>
        <v>0</v>
      </c>
      <c r="R18" s="73">
        <f t="shared" si="10"/>
        <v>0</v>
      </c>
    </row>
    <row r="19" spans="1:21" ht="20.100000000000001" customHeight="1" x14ac:dyDescent="0.2">
      <c r="A19" s="430" t="s">
        <v>58</v>
      </c>
      <c r="B19" s="374">
        <f>B9</f>
        <v>1608</v>
      </c>
      <c r="C19" s="65">
        <f>SUM(C7:C9)</f>
        <v>1022.5602413854638</v>
      </c>
      <c r="D19" s="65">
        <f t="shared" ref="D19:R19" si="11">SUM(D7:D9)</f>
        <v>10877.218027222001</v>
      </c>
      <c r="E19" s="64">
        <f>E9</f>
        <v>6831</v>
      </c>
      <c r="F19" s="65">
        <f t="shared" si="11"/>
        <v>273.53961814695754</v>
      </c>
      <c r="G19" s="65">
        <f t="shared" si="11"/>
        <v>2908.5580084689996</v>
      </c>
      <c r="H19" s="64">
        <f>H9</f>
        <v>199908</v>
      </c>
      <c r="I19" s="65">
        <f>SUM(I7:I9)</f>
        <v>446.84157555610147</v>
      </c>
      <c r="J19" s="65">
        <f t="shared" si="11"/>
        <v>4752.5831385002602</v>
      </c>
      <c r="K19" s="64">
        <f>K9</f>
        <v>2645857</v>
      </c>
      <c r="L19" s="65">
        <f t="shared" si="11"/>
        <v>907.53737318114383</v>
      </c>
      <c r="M19" s="65">
        <f t="shared" si="11"/>
        <v>9654.3900245004443</v>
      </c>
      <c r="N19" s="65">
        <f t="shared" si="11"/>
        <v>60.335516876748656</v>
      </c>
      <c r="O19" s="80">
        <f t="shared" si="11"/>
        <v>644.07616859999996</v>
      </c>
      <c r="P19" s="447">
        <f>P9</f>
        <v>2854204</v>
      </c>
      <c r="Q19" s="65">
        <f t="shared" si="11"/>
        <v>2710.8143251464153</v>
      </c>
      <c r="R19" s="76">
        <f t="shared" si="11"/>
        <v>28836.825367291705</v>
      </c>
      <c r="T19" s="96"/>
      <c r="U19" s="96"/>
    </row>
    <row r="20" spans="1:21" ht="20.100000000000001" customHeight="1" x14ac:dyDescent="0.2">
      <c r="A20" s="430" t="s">
        <v>59</v>
      </c>
      <c r="B20" s="374">
        <f>B12</f>
        <v>0</v>
      </c>
      <c r="C20" s="65">
        <f>SUM(C10:C12)</f>
        <v>275.23043446065719</v>
      </c>
      <c r="D20" s="65">
        <f t="shared" ref="D20:O20" si="12">SUM(D10:D12)</f>
        <v>2926.75205413</v>
      </c>
      <c r="E20" s="64">
        <f>E12</f>
        <v>0</v>
      </c>
      <c r="F20" s="65">
        <f t="shared" si="12"/>
        <v>50.097474861507408</v>
      </c>
      <c r="G20" s="65">
        <f t="shared" si="12"/>
        <v>532.66400668899996</v>
      </c>
      <c r="H20" s="64">
        <f>H12</f>
        <v>0</v>
      </c>
      <c r="I20" s="65">
        <f>SUM(I10:I12)</f>
        <v>63.357842409310244</v>
      </c>
      <c r="J20" s="65">
        <f t="shared" si="12"/>
        <v>673.68390007122605</v>
      </c>
      <c r="K20" s="64">
        <f>K12</f>
        <v>0</v>
      </c>
      <c r="L20" s="65">
        <f t="shared" si="12"/>
        <v>129.85474162534194</v>
      </c>
      <c r="M20" s="65">
        <f t="shared" si="12"/>
        <v>1380.8242399287042</v>
      </c>
      <c r="N20" s="65">
        <f t="shared" si="12"/>
        <v>15.447823866435929</v>
      </c>
      <c r="O20" s="76">
        <f t="shared" si="12"/>
        <v>165.25936970000004</v>
      </c>
      <c r="P20" s="447">
        <f>P12</f>
        <v>0</v>
      </c>
      <c r="Q20" s="65">
        <f>SUM(Q10:Q12)</f>
        <v>533.98831722325269</v>
      </c>
      <c r="R20" s="76">
        <f>SUM(R10:R12)</f>
        <v>5679.1835705189305</v>
      </c>
    </row>
    <row r="21" spans="1:21" ht="20.100000000000001" customHeight="1" x14ac:dyDescent="0.2">
      <c r="A21" s="430" t="s">
        <v>60</v>
      </c>
      <c r="B21" s="374">
        <f>B15</f>
        <v>0</v>
      </c>
      <c r="C21" s="65">
        <f>SUM(C13:C15)</f>
        <v>0</v>
      </c>
      <c r="D21" s="65">
        <f t="shared" ref="D21:R21" si="13">SUM(D13:D15)</f>
        <v>0</v>
      </c>
      <c r="E21" s="64">
        <f>E15</f>
        <v>0</v>
      </c>
      <c r="F21" s="65">
        <f t="shared" si="13"/>
        <v>0</v>
      </c>
      <c r="G21" s="65">
        <f t="shared" si="13"/>
        <v>0</v>
      </c>
      <c r="H21" s="64">
        <f>H15</f>
        <v>0</v>
      </c>
      <c r="I21" s="65">
        <f t="shared" si="13"/>
        <v>0</v>
      </c>
      <c r="J21" s="65">
        <f t="shared" si="13"/>
        <v>0</v>
      </c>
      <c r="K21" s="64">
        <f>K15</f>
        <v>0</v>
      </c>
      <c r="L21" s="65">
        <f t="shared" si="13"/>
        <v>0</v>
      </c>
      <c r="M21" s="65">
        <f t="shared" si="13"/>
        <v>0</v>
      </c>
      <c r="N21" s="65">
        <f t="shared" si="13"/>
        <v>0</v>
      </c>
      <c r="O21" s="76">
        <f t="shared" si="13"/>
        <v>0</v>
      </c>
      <c r="P21" s="447">
        <f>P15</f>
        <v>0</v>
      </c>
      <c r="Q21" s="65">
        <f t="shared" si="13"/>
        <v>0</v>
      </c>
      <c r="R21" s="76">
        <f t="shared" si="13"/>
        <v>0</v>
      </c>
    </row>
    <row r="22" spans="1:21" ht="20.100000000000001" customHeight="1" thickBot="1" x14ac:dyDescent="0.25">
      <c r="A22" s="433" t="s">
        <v>61</v>
      </c>
      <c r="B22" s="439">
        <f>B18</f>
        <v>0</v>
      </c>
      <c r="C22" s="70">
        <f>SUM(C16:C18)</f>
        <v>0</v>
      </c>
      <c r="D22" s="70">
        <f t="shared" ref="D22:R22" si="14">SUM(D16:D18)</f>
        <v>0</v>
      </c>
      <c r="E22" s="69">
        <f>E18</f>
        <v>0</v>
      </c>
      <c r="F22" s="70">
        <f t="shared" si="14"/>
        <v>0</v>
      </c>
      <c r="G22" s="70">
        <f t="shared" si="14"/>
        <v>0</v>
      </c>
      <c r="H22" s="69">
        <f>H18</f>
        <v>0</v>
      </c>
      <c r="I22" s="70">
        <f t="shared" si="14"/>
        <v>0</v>
      </c>
      <c r="J22" s="70">
        <f t="shared" si="14"/>
        <v>0</v>
      </c>
      <c r="K22" s="69">
        <f>K18</f>
        <v>0</v>
      </c>
      <c r="L22" s="70">
        <f t="shared" si="14"/>
        <v>0</v>
      </c>
      <c r="M22" s="70">
        <f t="shared" si="14"/>
        <v>0</v>
      </c>
      <c r="N22" s="70">
        <f t="shared" si="14"/>
        <v>0</v>
      </c>
      <c r="O22" s="78">
        <f t="shared" si="14"/>
        <v>0</v>
      </c>
      <c r="P22" s="448">
        <f>P18</f>
        <v>0</v>
      </c>
      <c r="Q22" s="70">
        <f t="shared" si="14"/>
        <v>0</v>
      </c>
      <c r="R22" s="78">
        <f t="shared" si="14"/>
        <v>0</v>
      </c>
    </row>
    <row r="23" spans="1:21" ht="20.100000000000001" customHeight="1" x14ac:dyDescent="0.2">
      <c r="A23" s="434" t="s">
        <v>62</v>
      </c>
      <c r="B23" s="440">
        <f>B12</f>
        <v>0</v>
      </c>
      <c r="C23" s="75">
        <f>SUM(C7:C12)</f>
        <v>1297.7906758461208</v>
      </c>
      <c r="D23" s="75">
        <f>SUM(D7:D12)</f>
        <v>13803.970081352001</v>
      </c>
      <c r="E23" s="98">
        <f>E12</f>
        <v>0</v>
      </c>
      <c r="F23" s="75">
        <f t="shared" ref="F23:O23" si="15">SUM(F7:F12)</f>
        <v>323.63709300846494</v>
      </c>
      <c r="G23" s="75">
        <f t="shared" si="15"/>
        <v>3441.2220151579995</v>
      </c>
      <c r="H23" s="98">
        <f>H12</f>
        <v>0</v>
      </c>
      <c r="I23" s="75">
        <f>SUM(I7:I12)</f>
        <v>510.19941796541173</v>
      </c>
      <c r="J23" s="75">
        <f t="shared" si="15"/>
        <v>5426.2670385714864</v>
      </c>
      <c r="K23" s="98">
        <f>K12</f>
        <v>0</v>
      </c>
      <c r="L23" s="75">
        <f t="shared" si="15"/>
        <v>1037.3921148064858</v>
      </c>
      <c r="M23" s="75">
        <f t="shared" si="15"/>
        <v>11035.214264429149</v>
      </c>
      <c r="N23" s="75">
        <f t="shared" si="15"/>
        <v>75.783340743184581</v>
      </c>
      <c r="O23" s="80">
        <f t="shared" si="15"/>
        <v>809.33553830000005</v>
      </c>
      <c r="P23" s="449">
        <f>P12</f>
        <v>0</v>
      </c>
      <c r="Q23" s="75">
        <f>SUM(Q7:Q12)</f>
        <v>3244.8026423696679</v>
      </c>
      <c r="R23" s="80">
        <f>SUM(R7:R12)</f>
        <v>34516.008937810635</v>
      </c>
    </row>
    <row r="24" spans="1:21" ht="20.100000000000001" customHeight="1" x14ac:dyDescent="0.2">
      <c r="A24" s="431" t="s">
        <v>63</v>
      </c>
      <c r="B24" s="437">
        <f>B18</f>
        <v>0</v>
      </c>
      <c r="C24" s="18">
        <f>SUM(C13:C18)</f>
        <v>0</v>
      </c>
      <c r="D24" s="18">
        <f t="shared" ref="D24:R24" si="16">SUM(D13:D18)</f>
        <v>0</v>
      </c>
      <c r="E24" s="60">
        <f>E18</f>
        <v>0</v>
      </c>
      <c r="F24" s="18">
        <f t="shared" si="16"/>
        <v>0</v>
      </c>
      <c r="G24" s="18">
        <f t="shared" si="16"/>
        <v>0</v>
      </c>
      <c r="H24" s="60">
        <f>H18</f>
        <v>0</v>
      </c>
      <c r="I24" s="18">
        <f t="shared" si="16"/>
        <v>0</v>
      </c>
      <c r="J24" s="18">
        <f t="shared" si="16"/>
        <v>0</v>
      </c>
      <c r="K24" s="60">
        <f>K18</f>
        <v>0</v>
      </c>
      <c r="L24" s="18">
        <f t="shared" si="16"/>
        <v>0</v>
      </c>
      <c r="M24" s="18">
        <f t="shared" si="16"/>
        <v>0</v>
      </c>
      <c r="N24" s="18">
        <f t="shared" si="16"/>
        <v>0</v>
      </c>
      <c r="O24" s="21">
        <f t="shared" si="16"/>
        <v>0</v>
      </c>
      <c r="P24" s="450">
        <f>P18</f>
        <v>0</v>
      </c>
      <c r="Q24" s="18">
        <f t="shared" si="16"/>
        <v>0</v>
      </c>
      <c r="R24" s="21">
        <f t="shared" si="16"/>
        <v>0</v>
      </c>
    </row>
    <row r="25" spans="1:21" ht="20.100000000000001" customHeight="1" x14ac:dyDescent="0.2">
      <c r="A25" s="435" t="s">
        <v>47</v>
      </c>
      <c r="B25" s="441">
        <f>B18</f>
        <v>0</v>
      </c>
      <c r="C25" s="258">
        <f>SUM(C7:C18)</f>
        <v>1297.7906758461208</v>
      </c>
      <c r="D25" s="258">
        <f>SUM(D7:D18)</f>
        <v>13803.970081352001</v>
      </c>
      <c r="E25" s="261">
        <f>E18</f>
        <v>0</v>
      </c>
      <c r="F25" s="258">
        <f>SUM(F7:F18)</f>
        <v>323.63709300846494</v>
      </c>
      <c r="G25" s="258">
        <f>SUM(G7:G18)</f>
        <v>3441.2220151579995</v>
      </c>
      <c r="H25" s="261">
        <f>H18</f>
        <v>0</v>
      </c>
      <c r="I25" s="258">
        <f>SUM(I7:I18)</f>
        <v>510.19941796541173</v>
      </c>
      <c r="J25" s="258">
        <f>SUM(J7:J18)</f>
        <v>5426.2670385714864</v>
      </c>
      <c r="K25" s="261">
        <f>K18</f>
        <v>0</v>
      </c>
      <c r="L25" s="258">
        <f>SUM(L7:L18)</f>
        <v>1037.3921148064858</v>
      </c>
      <c r="M25" s="258">
        <f>SUM(M7:M18)</f>
        <v>11035.214264429149</v>
      </c>
      <c r="N25" s="258">
        <f>SUM(N7:N18)</f>
        <v>75.783340743184581</v>
      </c>
      <c r="O25" s="259">
        <f>SUM(O7:O18)</f>
        <v>809.33553830000005</v>
      </c>
      <c r="P25" s="451">
        <f>P18</f>
        <v>0</v>
      </c>
      <c r="Q25" s="258">
        <f>SUM(Q7:Q18)</f>
        <v>3244.8026423696679</v>
      </c>
      <c r="R25" s="259">
        <f>SUM(R7:R18)</f>
        <v>34516.008937810635</v>
      </c>
    </row>
    <row r="26" spans="1:21" x14ac:dyDescent="0.2">
      <c r="B26" s="141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40"/>
      <c r="P26" s="452"/>
      <c r="Q26" s="139"/>
    </row>
    <row r="27" spans="1:21" ht="11.25" customHeight="1" x14ac:dyDescent="0.2">
      <c r="A27" s="978"/>
      <c r="B27" s="978"/>
      <c r="C27" s="978"/>
      <c r="D27" s="978"/>
      <c r="E27" s="978"/>
      <c r="F27" s="978"/>
      <c r="G27" s="978"/>
      <c r="H27" s="978"/>
      <c r="I27" s="978"/>
      <c r="J27" s="978"/>
      <c r="K27" s="978"/>
      <c r="L27" s="978"/>
      <c r="M27" s="978"/>
      <c r="N27" s="978"/>
      <c r="O27" s="978"/>
      <c r="P27" s="978"/>
      <c r="Q27" s="978"/>
      <c r="R27" s="978"/>
    </row>
    <row r="28" spans="1:21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</row>
  </sheetData>
  <mergeCells count="10">
    <mergeCell ref="A27:R27"/>
    <mergeCell ref="Q1:R1"/>
    <mergeCell ref="A2:R2"/>
    <mergeCell ref="N5:O5"/>
    <mergeCell ref="B5:D5"/>
    <mergeCell ref="E5:G5"/>
    <mergeCell ref="H5:J5"/>
    <mergeCell ref="K5:M5"/>
    <mergeCell ref="P5:R5"/>
    <mergeCell ref="A3:R3"/>
  </mergeCells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view="pageBreakPreview" zoomScaleNormal="100" zoomScaleSheetLayoutView="100" workbookViewId="0"/>
  </sheetViews>
  <sheetFormatPr defaultRowHeight="11.25" x14ac:dyDescent="0.2"/>
  <cols>
    <col min="1" max="1" width="8" style="17" customWidth="1"/>
    <col min="2" max="5" width="8.28515625" style="17" customWidth="1"/>
    <col min="6" max="7" width="6.7109375" style="17" customWidth="1"/>
    <col min="8" max="13" width="7.42578125" style="17" customWidth="1"/>
    <col min="14" max="17" width="6.7109375" style="17" customWidth="1"/>
    <col min="18" max="19" width="7.42578125" style="17" customWidth="1"/>
    <col min="20" max="20" width="9.140625" style="17"/>
    <col min="21" max="21" width="10.5703125" style="17" bestFit="1" customWidth="1"/>
    <col min="22" max="22" width="9.28515625" style="17" bestFit="1" customWidth="1"/>
    <col min="23" max="23" width="11.42578125" style="17" bestFit="1" customWidth="1"/>
    <col min="24" max="262" width="9.140625" style="17"/>
    <col min="263" max="275" width="10.7109375" style="17" customWidth="1"/>
    <col min="276" max="518" width="9.140625" style="17"/>
    <col min="519" max="531" width="10.7109375" style="17" customWidth="1"/>
    <col min="532" max="774" width="9.140625" style="17"/>
    <col min="775" max="787" width="10.7109375" style="17" customWidth="1"/>
    <col min="788" max="1030" width="9.140625" style="17"/>
    <col min="1031" max="1043" width="10.7109375" style="17" customWidth="1"/>
    <col min="1044" max="1286" width="9.140625" style="17"/>
    <col min="1287" max="1299" width="10.7109375" style="17" customWidth="1"/>
    <col min="1300" max="1542" width="9.140625" style="17"/>
    <col min="1543" max="1555" width="10.7109375" style="17" customWidth="1"/>
    <col min="1556" max="1798" width="9.140625" style="17"/>
    <col min="1799" max="1811" width="10.7109375" style="17" customWidth="1"/>
    <col min="1812" max="2054" width="9.140625" style="17"/>
    <col min="2055" max="2067" width="10.7109375" style="17" customWidth="1"/>
    <col min="2068" max="2310" width="9.140625" style="17"/>
    <col min="2311" max="2323" width="10.7109375" style="17" customWidth="1"/>
    <col min="2324" max="2566" width="9.140625" style="17"/>
    <col min="2567" max="2579" width="10.7109375" style="17" customWidth="1"/>
    <col min="2580" max="2822" width="9.140625" style="17"/>
    <col min="2823" max="2835" width="10.7109375" style="17" customWidth="1"/>
    <col min="2836" max="3078" width="9.140625" style="17"/>
    <col min="3079" max="3091" width="10.7109375" style="17" customWidth="1"/>
    <col min="3092" max="3334" width="9.140625" style="17"/>
    <col min="3335" max="3347" width="10.7109375" style="17" customWidth="1"/>
    <col min="3348" max="3590" width="9.140625" style="17"/>
    <col min="3591" max="3603" width="10.7109375" style="17" customWidth="1"/>
    <col min="3604" max="3846" width="9.140625" style="17"/>
    <col min="3847" max="3859" width="10.7109375" style="17" customWidth="1"/>
    <col min="3860" max="4102" width="9.140625" style="17"/>
    <col min="4103" max="4115" width="10.7109375" style="17" customWidth="1"/>
    <col min="4116" max="4358" width="9.140625" style="17"/>
    <col min="4359" max="4371" width="10.7109375" style="17" customWidth="1"/>
    <col min="4372" max="4614" width="9.140625" style="17"/>
    <col min="4615" max="4627" width="10.7109375" style="17" customWidth="1"/>
    <col min="4628" max="4870" width="9.140625" style="17"/>
    <col min="4871" max="4883" width="10.7109375" style="17" customWidth="1"/>
    <col min="4884" max="5126" width="9.140625" style="17"/>
    <col min="5127" max="5139" width="10.7109375" style="17" customWidth="1"/>
    <col min="5140" max="5382" width="9.140625" style="17"/>
    <col min="5383" max="5395" width="10.7109375" style="17" customWidth="1"/>
    <col min="5396" max="5638" width="9.140625" style="17"/>
    <col min="5639" max="5651" width="10.7109375" style="17" customWidth="1"/>
    <col min="5652" max="5894" width="9.140625" style="17"/>
    <col min="5895" max="5907" width="10.7109375" style="17" customWidth="1"/>
    <col min="5908" max="6150" width="9.140625" style="17"/>
    <col min="6151" max="6163" width="10.7109375" style="17" customWidth="1"/>
    <col min="6164" max="6406" width="9.140625" style="17"/>
    <col min="6407" max="6419" width="10.7109375" style="17" customWidth="1"/>
    <col min="6420" max="6662" width="9.140625" style="17"/>
    <col min="6663" max="6675" width="10.7109375" style="17" customWidth="1"/>
    <col min="6676" max="6918" width="9.140625" style="17"/>
    <col min="6919" max="6931" width="10.7109375" style="17" customWidth="1"/>
    <col min="6932" max="7174" width="9.140625" style="17"/>
    <col min="7175" max="7187" width="10.7109375" style="17" customWidth="1"/>
    <col min="7188" max="7430" width="9.140625" style="17"/>
    <col min="7431" max="7443" width="10.7109375" style="17" customWidth="1"/>
    <col min="7444" max="7686" width="9.140625" style="17"/>
    <col min="7687" max="7699" width="10.7109375" style="17" customWidth="1"/>
    <col min="7700" max="7942" width="9.140625" style="17"/>
    <col min="7943" max="7955" width="10.7109375" style="17" customWidth="1"/>
    <col min="7956" max="8198" width="9.140625" style="17"/>
    <col min="8199" max="8211" width="10.7109375" style="17" customWidth="1"/>
    <col min="8212" max="8454" width="9.140625" style="17"/>
    <col min="8455" max="8467" width="10.7109375" style="17" customWidth="1"/>
    <col min="8468" max="8710" width="9.140625" style="17"/>
    <col min="8711" max="8723" width="10.7109375" style="17" customWidth="1"/>
    <col min="8724" max="8966" width="9.140625" style="17"/>
    <col min="8967" max="8979" width="10.7109375" style="17" customWidth="1"/>
    <col min="8980" max="9222" width="9.140625" style="17"/>
    <col min="9223" max="9235" width="10.7109375" style="17" customWidth="1"/>
    <col min="9236" max="9478" width="9.140625" style="17"/>
    <col min="9479" max="9491" width="10.7109375" style="17" customWidth="1"/>
    <col min="9492" max="9734" width="9.140625" style="17"/>
    <col min="9735" max="9747" width="10.7109375" style="17" customWidth="1"/>
    <col min="9748" max="9990" width="9.140625" style="17"/>
    <col min="9991" max="10003" width="10.7109375" style="17" customWidth="1"/>
    <col min="10004" max="10246" width="9.140625" style="17"/>
    <col min="10247" max="10259" width="10.7109375" style="17" customWidth="1"/>
    <col min="10260" max="10502" width="9.140625" style="17"/>
    <col min="10503" max="10515" width="10.7109375" style="17" customWidth="1"/>
    <col min="10516" max="10758" width="9.140625" style="17"/>
    <col min="10759" max="10771" width="10.7109375" style="17" customWidth="1"/>
    <col min="10772" max="11014" width="9.140625" style="17"/>
    <col min="11015" max="11027" width="10.7109375" style="17" customWidth="1"/>
    <col min="11028" max="11270" width="9.140625" style="17"/>
    <col min="11271" max="11283" width="10.7109375" style="17" customWidth="1"/>
    <col min="11284" max="11526" width="9.140625" style="17"/>
    <col min="11527" max="11539" width="10.7109375" style="17" customWidth="1"/>
    <col min="11540" max="11782" width="9.140625" style="17"/>
    <col min="11783" max="11795" width="10.7109375" style="17" customWidth="1"/>
    <col min="11796" max="12038" width="9.140625" style="17"/>
    <col min="12039" max="12051" width="10.7109375" style="17" customWidth="1"/>
    <col min="12052" max="12294" width="9.140625" style="17"/>
    <col min="12295" max="12307" width="10.7109375" style="17" customWidth="1"/>
    <col min="12308" max="12550" width="9.140625" style="17"/>
    <col min="12551" max="12563" width="10.7109375" style="17" customWidth="1"/>
    <col min="12564" max="12806" width="9.140625" style="17"/>
    <col min="12807" max="12819" width="10.7109375" style="17" customWidth="1"/>
    <col min="12820" max="13062" width="9.140625" style="17"/>
    <col min="13063" max="13075" width="10.7109375" style="17" customWidth="1"/>
    <col min="13076" max="13318" width="9.140625" style="17"/>
    <col min="13319" max="13331" width="10.7109375" style="17" customWidth="1"/>
    <col min="13332" max="13574" width="9.140625" style="17"/>
    <col min="13575" max="13587" width="10.7109375" style="17" customWidth="1"/>
    <col min="13588" max="13830" width="9.140625" style="17"/>
    <col min="13831" max="13843" width="10.7109375" style="17" customWidth="1"/>
    <col min="13844" max="14086" width="9.140625" style="17"/>
    <col min="14087" max="14099" width="10.7109375" style="17" customWidth="1"/>
    <col min="14100" max="14342" width="9.140625" style="17"/>
    <col min="14343" max="14355" width="10.7109375" style="17" customWidth="1"/>
    <col min="14356" max="14598" width="9.140625" style="17"/>
    <col min="14599" max="14611" width="10.7109375" style="17" customWidth="1"/>
    <col min="14612" max="14854" width="9.140625" style="17"/>
    <col min="14855" max="14867" width="10.7109375" style="17" customWidth="1"/>
    <col min="14868" max="15110" width="9.140625" style="17"/>
    <col min="15111" max="15123" width="10.7109375" style="17" customWidth="1"/>
    <col min="15124" max="15366" width="9.140625" style="17"/>
    <col min="15367" max="15379" width="10.7109375" style="17" customWidth="1"/>
    <col min="15380" max="15622" width="9.140625" style="17"/>
    <col min="15623" max="15635" width="10.7109375" style="17" customWidth="1"/>
    <col min="15636" max="15878" width="9.140625" style="17"/>
    <col min="15879" max="15891" width="10.7109375" style="17" customWidth="1"/>
    <col min="15892" max="16134" width="9.140625" style="17"/>
    <col min="16135" max="16147" width="10.7109375" style="17" customWidth="1"/>
    <col min="16148" max="16384" width="9.140625" style="17"/>
  </cols>
  <sheetData>
    <row r="1" spans="1:25" x14ac:dyDescent="0.2">
      <c r="R1" s="979" t="s">
        <v>70</v>
      </c>
      <c r="S1" s="979"/>
    </row>
    <row r="2" spans="1:25" ht="20.100000000000001" customHeight="1" x14ac:dyDescent="0.25">
      <c r="A2" s="980" t="s">
        <v>302</v>
      </c>
      <c r="B2" s="980"/>
      <c r="C2" s="980"/>
      <c r="D2" s="980"/>
      <c r="E2" s="980"/>
      <c r="F2" s="980"/>
      <c r="G2" s="980"/>
      <c r="H2" s="980"/>
      <c r="I2" s="980"/>
      <c r="J2" s="980"/>
      <c r="K2" s="980"/>
      <c r="L2" s="980"/>
      <c r="M2" s="980"/>
      <c r="N2" s="980"/>
      <c r="O2" s="980"/>
      <c r="P2" s="980"/>
      <c r="Q2" s="980"/>
      <c r="R2" s="980"/>
      <c r="S2" s="980"/>
    </row>
    <row r="3" spans="1:25" ht="20.100000000000001" customHeight="1" x14ac:dyDescent="0.2">
      <c r="A3" s="988"/>
      <c r="B3" s="988"/>
      <c r="C3" s="988"/>
      <c r="D3" s="988"/>
      <c r="E3" s="988"/>
      <c r="F3" s="988"/>
      <c r="G3" s="988"/>
      <c r="H3" s="988"/>
      <c r="I3" s="988"/>
      <c r="J3" s="764">
        <v>2014</v>
      </c>
      <c r="K3" s="757"/>
      <c r="L3" s="757"/>
      <c r="M3" s="757"/>
      <c r="N3" s="757"/>
      <c r="O3" s="757"/>
      <c r="P3" s="757"/>
      <c r="Q3" s="757"/>
      <c r="R3" s="757"/>
      <c r="S3" s="757"/>
    </row>
    <row r="4" spans="1:25" ht="12.75" customHeight="1" x14ac:dyDescent="0.2">
      <c r="A4" s="598"/>
      <c r="B4" s="598"/>
      <c r="C4" s="598"/>
      <c r="D4" s="598"/>
      <c r="E4" s="598"/>
      <c r="F4" s="598"/>
      <c r="G4" s="598"/>
      <c r="H4" s="598"/>
      <c r="I4" s="598"/>
      <c r="J4" s="598"/>
      <c r="K4" s="598"/>
      <c r="L4" s="598"/>
      <c r="M4" s="598"/>
      <c r="N4" s="598"/>
      <c r="O4" s="598"/>
      <c r="P4" s="598"/>
      <c r="Q4" s="598"/>
      <c r="R4" s="598"/>
      <c r="S4" s="598"/>
    </row>
    <row r="5" spans="1:25" ht="40.5" customHeight="1" x14ac:dyDescent="0.2">
      <c r="A5" s="592"/>
      <c r="B5" s="989" t="s">
        <v>274</v>
      </c>
      <c r="C5" s="832"/>
      <c r="D5" s="832"/>
      <c r="E5" s="832"/>
      <c r="F5" s="832"/>
      <c r="G5" s="833"/>
      <c r="H5" s="831" t="s">
        <v>287</v>
      </c>
      <c r="I5" s="832"/>
      <c r="J5" s="832"/>
      <c r="K5" s="832"/>
      <c r="L5" s="832"/>
      <c r="M5" s="833"/>
      <c r="N5" s="990" t="s">
        <v>286</v>
      </c>
      <c r="O5" s="837"/>
      <c r="P5" s="990" t="s">
        <v>285</v>
      </c>
      <c r="Q5" s="991"/>
      <c r="R5" s="992" t="s">
        <v>117</v>
      </c>
      <c r="S5" s="836"/>
    </row>
    <row r="6" spans="1:25" ht="18" customHeight="1" x14ac:dyDescent="0.2">
      <c r="A6" s="592"/>
      <c r="B6" s="993" t="s">
        <v>248</v>
      </c>
      <c r="C6" s="835"/>
      <c r="D6" s="994" t="s">
        <v>249</v>
      </c>
      <c r="E6" s="835"/>
      <c r="F6" s="834" t="s">
        <v>250</v>
      </c>
      <c r="G6" s="835"/>
      <c r="H6" s="994" t="s">
        <v>255</v>
      </c>
      <c r="I6" s="835"/>
      <c r="J6" s="994" t="s">
        <v>256</v>
      </c>
      <c r="K6" s="835"/>
      <c r="L6" s="994" t="s">
        <v>257</v>
      </c>
      <c r="M6" s="835"/>
      <c r="N6" s="990"/>
      <c r="O6" s="837"/>
      <c r="P6" s="990"/>
      <c r="Q6" s="991"/>
      <c r="R6" s="992"/>
      <c r="S6" s="836"/>
    </row>
    <row r="7" spans="1:25" ht="15" customHeight="1" thickBot="1" x14ac:dyDescent="0.25">
      <c r="A7" s="791" t="s">
        <v>204</v>
      </c>
      <c r="B7" s="453" t="s">
        <v>52</v>
      </c>
      <c r="C7" s="427" t="s">
        <v>16</v>
      </c>
      <c r="D7" s="442" t="s">
        <v>52</v>
      </c>
      <c r="E7" s="427" t="s">
        <v>16</v>
      </c>
      <c r="F7" s="442" t="s">
        <v>52</v>
      </c>
      <c r="G7" s="427" t="s">
        <v>16</v>
      </c>
      <c r="H7" s="442" t="s">
        <v>52</v>
      </c>
      <c r="I7" s="427" t="s">
        <v>16</v>
      </c>
      <c r="J7" s="442" t="s">
        <v>52</v>
      </c>
      <c r="K7" s="427" t="s">
        <v>16</v>
      </c>
      <c r="L7" s="442" t="s">
        <v>52</v>
      </c>
      <c r="M7" s="427" t="s">
        <v>16</v>
      </c>
      <c r="N7" s="442" t="s">
        <v>52</v>
      </c>
      <c r="O7" s="427" t="s">
        <v>16</v>
      </c>
      <c r="P7" s="442" t="s">
        <v>52</v>
      </c>
      <c r="Q7" s="442" t="s">
        <v>16</v>
      </c>
      <c r="R7" s="454" t="s">
        <v>52</v>
      </c>
      <c r="S7" s="442" t="s">
        <v>16</v>
      </c>
    </row>
    <row r="8" spans="1:25" ht="19.5" customHeight="1" x14ac:dyDescent="0.2">
      <c r="A8" s="430" t="s">
        <v>30</v>
      </c>
      <c r="B8" s="77">
        <v>3093.9346417559882</v>
      </c>
      <c r="C8" s="65">
        <v>32837.024590001005</v>
      </c>
      <c r="D8" s="66">
        <v>-2600.0406386641512</v>
      </c>
      <c r="E8" s="66">
        <v>-27603.091224999996</v>
      </c>
      <c r="F8" s="66">
        <f>B8+D8</f>
        <v>493.89400309183702</v>
      </c>
      <c r="G8" s="66">
        <f>C8+E8</f>
        <v>5233.9333650010085</v>
      </c>
      <c r="H8" s="66">
        <v>604.1531839999999</v>
      </c>
      <c r="I8" s="66">
        <v>6466.2581629999995</v>
      </c>
      <c r="J8" s="66">
        <v>-36.923553999999996</v>
      </c>
      <c r="K8" s="66">
        <v>-392.64240799999999</v>
      </c>
      <c r="L8" s="66">
        <f>H8+J8</f>
        <v>567.22962999999993</v>
      </c>
      <c r="M8" s="66">
        <f>I8+K8</f>
        <v>6073.6157549999998</v>
      </c>
      <c r="N8" s="66">
        <v>14.437813999999999</v>
      </c>
      <c r="O8" s="66">
        <v>155.89310089999995</v>
      </c>
      <c r="P8" s="66">
        <v>-8.342187091836939</v>
      </c>
      <c r="Q8" s="68">
        <v>-95.52773166100495</v>
      </c>
      <c r="R8" s="455">
        <f>F8+L8+N8+P8</f>
        <v>1067.2192599999998</v>
      </c>
      <c r="S8" s="629">
        <f>G8+M8+O8+Q8</f>
        <v>11367.914489240004</v>
      </c>
      <c r="U8" s="154"/>
      <c r="V8" s="154"/>
      <c r="W8" s="155"/>
      <c r="X8" s="24"/>
      <c r="Y8" s="24"/>
    </row>
    <row r="9" spans="1:25" ht="19.5" customHeight="1" x14ac:dyDescent="0.2">
      <c r="A9" s="430" t="s">
        <v>31</v>
      </c>
      <c r="B9" s="77">
        <v>2895.6814550640975</v>
      </c>
      <c r="C9" s="66">
        <v>30727.749835037997</v>
      </c>
      <c r="D9" s="66">
        <v>-2507.9399749088066</v>
      </c>
      <c r="E9" s="66">
        <v>-26633.523854999999</v>
      </c>
      <c r="F9" s="66">
        <v>387.7414801552913</v>
      </c>
      <c r="G9" s="66">
        <v>4094.2259800379961</v>
      </c>
      <c r="H9" s="66">
        <v>498.92855000000003</v>
      </c>
      <c r="I9" s="66">
        <v>5336.4649979999995</v>
      </c>
      <c r="J9" s="66">
        <v>0</v>
      </c>
      <c r="K9" s="66">
        <v>0</v>
      </c>
      <c r="L9" s="66">
        <v>498.92855000000003</v>
      </c>
      <c r="M9" s="66">
        <v>5336.4649979999995</v>
      </c>
      <c r="N9" s="66">
        <v>16.215319999999998</v>
      </c>
      <c r="O9" s="66">
        <v>175.23394900000002</v>
      </c>
      <c r="P9" s="66">
        <v>-7.7434223479263018</v>
      </c>
      <c r="Q9" s="68">
        <v>-87.676849303726101</v>
      </c>
      <c r="R9" s="630">
        <f t="shared" ref="R9:S26" si="0">F9+L9+N9+P9</f>
        <v>895.14192780736505</v>
      </c>
      <c r="S9" s="68">
        <f t="shared" si="0"/>
        <v>9518.2480777342698</v>
      </c>
      <c r="U9" s="23"/>
      <c r="V9" s="23"/>
      <c r="W9" s="24"/>
      <c r="X9" s="24"/>
      <c r="Y9" s="24"/>
    </row>
    <row r="10" spans="1:25" ht="19.5" customHeight="1" x14ac:dyDescent="0.2">
      <c r="A10" s="431" t="s">
        <v>32</v>
      </c>
      <c r="B10" s="22">
        <v>3122.980652957795</v>
      </c>
      <c r="C10" s="61">
        <v>33197.164200798004</v>
      </c>
      <c r="D10" s="61">
        <v>-2557.8923722281352</v>
      </c>
      <c r="E10" s="61">
        <v>-27198.299443101299</v>
      </c>
      <c r="F10" s="61">
        <v>565.08828072965969</v>
      </c>
      <c r="G10" s="61">
        <v>5998.8647576967014</v>
      </c>
      <c r="H10" s="61">
        <v>176.941329</v>
      </c>
      <c r="I10" s="61">
        <v>1886.0942299999999</v>
      </c>
      <c r="J10" s="61">
        <v>-0.313309</v>
      </c>
      <c r="K10" s="61">
        <v>-3.3390590000000002</v>
      </c>
      <c r="L10" s="61">
        <v>176.62801999999999</v>
      </c>
      <c r="M10" s="61">
        <v>1882.755171</v>
      </c>
      <c r="N10" s="61">
        <v>18.047870000000003</v>
      </c>
      <c r="O10" s="61">
        <v>195.39861812000001</v>
      </c>
      <c r="P10" s="61">
        <v>-11.310919742941973</v>
      </c>
      <c r="Q10" s="63">
        <v>-126.35617342950124</v>
      </c>
      <c r="R10" s="631">
        <f>F10+L10+N10+P10</f>
        <v>748.45325098671765</v>
      </c>
      <c r="S10" s="63">
        <f t="shared" si="0"/>
        <v>7950.6623733872002</v>
      </c>
      <c r="U10" s="97"/>
      <c r="V10" s="97"/>
      <c r="W10" s="97"/>
      <c r="X10" s="97"/>
      <c r="Y10" s="24"/>
    </row>
    <row r="11" spans="1:25" ht="19.5" customHeight="1" x14ac:dyDescent="0.2">
      <c r="A11" s="432" t="s">
        <v>33</v>
      </c>
      <c r="B11" s="456">
        <v>2956.1008219799469</v>
      </c>
      <c r="C11" s="56">
        <v>31458.664961743998</v>
      </c>
      <c r="D11" s="56">
        <v>-2072.3553332092438</v>
      </c>
      <c r="E11" s="56">
        <v>-22061.636537000002</v>
      </c>
      <c r="F11" s="56">
        <v>883.7454887707031</v>
      </c>
      <c r="G11" s="56">
        <v>9397.0284247439959</v>
      </c>
      <c r="H11" s="56">
        <v>6.9899970000000007</v>
      </c>
      <c r="I11" s="56">
        <v>74.193909000000005</v>
      </c>
      <c r="J11" s="56">
        <v>-361.07476399999996</v>
      </c>
      <c r="K11" s="56">
        <v>-3842.4503879999997</v>
      </c>
      <c r="L11" s="56">
        <v>-354.08476699999994</v>
      </c>
      <c r="M11" s="56">
        <v>-3768.2564789999997</v>
      </c>
      <c r="N11" s="56">
        <v>16.546482999999998</v>
      </c>
      <c r="O11" s="56">
        <v>178.71751900000004</v>
      </c>
      <c r="P11" s="56">
        <v>-12.218887547450256</v>
      </c>
      <c r="Q11" s="58">
        <v>-128.30589422506932</v>
      </c>
      <c r="R11" s="630">
        <f t="shared" si="0"/>
        <v>533.98831722325292</v>
      </c>
      <c r="S11" s="68">
        <f t="shared" si="0"/>
        <v>5679.1835705189269</v>
      </c>
      <c r="U11" s="23"/>
      <c r="V11" s="23"/>
      <c r="W11" s="24"/>
      <c r="X11" s="24"/>
      <c r="Y11" s="24"/>
    </row>
    <row r="12" spans="1:25" ht="19.5" customHeight="1" x14ac:dyDescent="0.2">
      <c r="A12" s="430" t="s">
        <v>34</v>
      </c>
      <c r="B12" s="77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8"/>
      <c r="R12" s="630">
        <f t="shared" si="0"/>
        <v>0</v>
      </c>
      <c r="S12" s="68">
        <f t="shared" si="0"/>
        <v>0</v>
      </c>
      <c r="U12" s="23"/>
      <c r="V12" s="23"/>
      <c r="W12" s="24"/>
      <c r="X12" s="24"/>
      <c r="Y12" s="24"/>
    </row>
    <row r="13" spans="1:25" ht="19.5" customHeight="1" x14ac:dyDescent="0.2">
      <c r="A13" s="431" t="s">
        <v>35</v>
      </c>
      <c r="B13" s="22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3"/>
      <c r="R13" s="631">
        <f t="shared" si="0"/>
        <v>0</v>
      </c>
      <c r="S13" s="63">
        <f t="shared" si="0"/>
        <v>0</v>
      </c>
      <c r="U13" s="23"/>
      <c r="V13" s="23"/>
      <c r="W13" s="24"/>
      <c r="X13" s="24"/>
      <c r="Y13" s="24"/>
    </row>
    <row r="14" spans="1:25" ht="19.5" customHeight="1" x14ac:dyDescent="0.2">
      <c r="A14" s="432" t="s">
        <v>36</v>
      </c>
      <c r="B14" s="4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8"/>
      <c r="R14" s="630">
        <f>F14+L14+N14+P14</f>
        <v>0</v>
      </c>
      <c r="S14" s="68">
        <f t="shared" si="0"/>
        <v>0</v>
      </c>
      <c r="U14" s="23"/>
      <c r="V14" s="23"/>
      <c r="W14" s="24"/>
      <c r="X14" s="24"/>
      <c r="Y14" s="24"/>
    </row>
    <row r="15" spans="1:25" ht="19.5" customHeight="1" x14ac:dyDescent="0.2">
      <c r="A15" s="430" t="s">
        <v>37</v>
      </c>
      <c r="B15" s="77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8"/>
      <c r="R15" s="630">
        <f t="shared" si="0"/>
        <v>0</v>
      </c>
      <c r="S15" s="68">
        <f t="shared" si="0"/>
        <v>0</v>
      </c>
      <c r="U15" s="23"/>
      <c r="V15" s="23"/>
      <c r="W15" s="24"/>
      <c r="X15" s="24"/>
      <c r="Y15" s="24"/>
    </row>
    <row r="16" spans="1:25" ht="19.5" customHeight="1" x14ac:dyDescent="0.2">
      <c r="A16" s="431" t="s">
        <v>38</v>
      </c>
      <c r="B16" s="22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3"/>
      <c r="R16" s="631">
        <f t="shared" si="0"/>
        <v>0</v>
      </c>
      <c r="S16" s="63">
        <f t="shared" si="0"/>
        <v>0</v>
      </c>
      <c r="U16" s="23"/>
      <c r="V16" s="23"/>
      <c r="W16" s="24"/>
      <c r="X16" s="24"/>
      <c r="Y16" s="24"/>
    </row>
    <row r="17" spans="1:25" ht="19.5" customHeight="1" x14ac:dyDescent="0.2">
      <c r="A17" s="432" t="s">
        <v>39</v>
      </c>
      <c r="B17" s="4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8"/>
      <c r="R17" s="630">
        <f t="shared" si="0"/>
        <v>0</v>
      </c>
      <c r="S17" s="68">
        <f t="shared" si="0"/>
        <v>0</v>
      </c>
      <c r="U17" s="23"/>
      <c r="V17" s="23"/>
      <c r="W17" s="24"/>
      <c r="X17" s="24"/>
      <c r="Y17" s="24"/>
    </row>
    <row r="18" spans="1:25" ht="19.5" customHeight="1" x14ac:dyDescent="0.2">
      <c r="A18" s="430" t="s">
        <v>40</v>
      </c>
      <c r="B18" s="77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8"/>
      <c r="R18" s="630">
        <f t="shared" si="0"/>
        <v>0</v>
      </c>
      <c r="S18" s="68">
        <f t="shared" si="0"/>
        <v>0</v>
      </c>
      <c r="U18" s="23"/>
      <c r="V18" s="23"/>
      <c r="W18" s="24"/>
      <c r="X18" s="24"/>
      <c r="Y18" s="24"/>
    </row>
    <row r="19" spans="1:25" ht="19.5" customHeight="1" thickBot="1" x14ac:dyDescent="0.25">
      <c r="A19" s="433" t="s">
        <v>41</v>
      </c>
      <c r="B19" s="79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3"/>
      <c r="R19" s="632">
        <f t="shared" si="0"/>
        <v>0</v>
      </c>
      <c r="S19" s="73">
        <f t="shared" si="0"/>
        <v>0</v>
      </c>
      <c r="U19" s="23"/>
      <c r="V19" s="23"/>
      <c r="W19" s="24"/>
      <c r="X19" s="24"/>
      <c r="Y19" s="24"/>
    </row>
    <row r="20" spans="1:25" ht="19.5" customHeight="1" x14ac:dyDescent="0.2">
      <c r="A20" s="430" t="s">
        <v>58</v>
      </c>
      <c r="B20" s="77">
        <f>SUM(B8:B10)</f>
        <v>9112.5967497778802</v>
      </c>
      <c r="C20" s="65">
        <f t="shared" ref="C20:Q20" si="1">SUM(C8:C10)</f>
        <v>96761.938625837007</v>
      </c>
      <c r="D20" s="65">
        <f t="shared" si="1"/>
        <v>-7665.8729858010929</v>
      </c>
      <c r="E20" s="65">
        <f t="shared" si="1"/>
        <v>-81434.914523101295</v>
      </c>
      <c r="F20" s="65">
        <f t="shared" si="1"/>
        <v>1446.7237639767882</v>
      </c>
      <c r="G20" s="65">
        <f t="shared" si="1"/>
        <v>15327.024102735706</v>
      </c>
      <c r="H20" s="65">
        <f t="shared" si="1"/>
        <v>1280.0230629999999</v>
      </c>
      <c r="I20" s="65">
        <f t="shared" si="1"/>
        <v>13688.817390999999</v>
      </c>
      <c r="J20" s="65">
        <f t="shared" si="1"/>
        <v>-37.236862999999992</v>
      </c>
      <c r="K20" s="65">
        <f t="shared" si="1"/>
        <v>-395.98146700000001</v>
      </c>
      <c r="L20" s="65">
        <f t="shared" si="1"/>
        <v>1242.7862</v>
      </c>
      <c r="M20" s="65">
        <f t="shared" si="1"/>
        <v>13292.835923999999</v>
      </c>
      <c r="N20" s="65">
        <f t="shared" si="1"/>
        <v>48.701003999999998</v>
      </c>
      <c r="O20" s="65">
        <f t="shared" si="1"/>
        <v>526.52566802000001</v>
      </c>
      <c r="P20" s="65">
        <f t="shared" si="1"/>
        <v>-27.396529182705212</v>
      </c>
      <c r="Q20" s="76">
        <f t="shared" si="1"/>
        <v>-309.56075439423228</v>
      </c>
      <c r="R20" s="630">
        <f t="shared" si="0"/>
        <v>2710.8144387940829</v>
      </c>
      <c r="S20" s="68">
        <f t="shared" si="0"/>
        <v>28836.824940361472</v>
      </c>
    </row>
    <row r="21" spans="1:25" ht="19.5" customHeight="1" x14ac:dyDescent="0.2">
      <c r="A21" s="430" t="s">
        <v>59</v>
      </c>
      <c r="B21" s="77">
        <f>SUM(B11:B13)</f>
        <v>2956.1008219799469</v>
      </c>
      <c r="C21" s="65">
        <f t="shared" ref="C21:Q21" si="2">SUM(C11:C13)</f>
        <v>31458.664961743998</v>
      </c>
      <c r="D21" s="65">
        <f t="shared" si="2"/>
        <v>-2072.3553332092438</v>
      </c>
      <c r="E21" s="65">
        <f t="shared" si="2"/>
        <v>-22061.636537000002</v>
      </c>
      <c r="F21" s="65">
        <f t="shared" si="2"/>
        <v>883.7454887707031</v>
      </c>
      <c r="G21" s="65">
        <f t="shared" si="2"/>
        <v>9397.0284247439959</v>
      </c>
      <c r="H21" s="65">
        <f t="shared" si="2"/>
        <v>6.9899970000000007</v>
      </c>
      <c r="I21" s="65">
        <f t="shared" si="2"/>
        <v>74.193909000000005</v>
      </c>
      <c r="J21" s="65">
        <f t="shared" si="2"/>
        <v>-361.07476399999996</v>
      </c>
      <c r="K21" s="65">
        <f t="shared" si="2"/>
        <v>-3842.4503879999997</v>
      </c>
      <c r="L21" s="65">
        <f t="shared" si="2"/>
        <v>-354.08476699999994</v>
      </c>
      <c r="M21" s="65">
        <f t="shared" si="2"/>
        <v>-3768.2564789999997</v>
      </c>
      <c r="N21" s="65">
        <f t="shared" si="2"/>
        <v>16.546482999999998</v>
      </c>
      <c r="O21" s="65">
        <f t="shared" si="2"/>
        <v>178.71751900000004</v>
      </c>
      <c r="P21" s="65">
        <f t="shared" si="2"/>
        <v>-12.218887547450256</v>
      </c>
      <c r="Q21" s="76">
        <f t="shared" si="2"/>
        <v>-128.30589422506932</v>
      </c>
      <c r="R21" s="630">
        <f t="shared" si="0"/>
        <v>533.98831722325292</v>
      </c>
      <c r="S21" s="68">
        <f t="shared" si="0"/>
        <v>5679.1835705189269</v>
      </c>
    </row>
    <row r="22" spans="1:25" ht="19.5" customHeight="1" x14ac:dyDescent="0.2">
      <c r="A22" s="430" t="s">
        <v>60</v>
      </c>
      <c r="B22" s="77">
        <f>SUM(B14:B16)</f>
        <v>0</v>
      </c>
      <c r="C22" s="65">
        <f t="shared" ref="C22:Q22" si="3">SUM(C14:C16)</f>
        <v>0</v>
      </c>
      <c r="D22" s="65">
        <f t="shared" si="3"/>
        <v>0</v>
      </c>
      <c r="E22" s="65">
        <f t="shared" si="3"/>
        <v>0</v>
      </c>
      <c r="F22" s="65">
        <f t="shared" si="3"/>
        <v>0</v>
      </c>
      <c r="G22" s="65">
        <f t="shared" si="3"/>
        <v>0</v>
      </c>
      <c r="H22" s="65">
        <f t="shared" si="3"/>
        <v>0</v>
      </c>
      <c r="I22" s="65">
        <f t="shared" si="3"/>
        <v>0</v>
      </c>
      <c r="J22" s="65">
        <f t="shared" si="3"/>
        <v>0</v>
      </c>
      <c r="K22" s="65">
        <f t="shared" si="3"/>
        <v>0</v>
      </c>
      <c r="L22" s="65">
        <f t="shared" si="3"/>
        <v>0</v>
      </c>
      <c r="M22" s="65">
        <f t="shared" si="3"/>
        <v>0</v>
      </c>
      <c r="N22" s="65">
        <f t="shared" si="3"/>
        <v>0</v>
      </c>
      <c r="O22" s="65">
        <f t="shared" si="3"/>
        <v>0</v>
      </c>
      <c r="P22" s="65">
        <f t="shared" si="3"/>
        <v>0</v>
      </c>
      <c r="Q22" s="76">
        <f t="shared" si="3"/>
        <v>0</v>
      </c>
      <c r="R22" s="630">
        <f t="shared" si="0"/>
        <v>0</v>
      </c>
      <c r="S22" s="68">
        <f t="shared" si="0"/>
        <v>0</v>
      </c>
    </row>
    <row r="23" spans="1:25" ht="19.5" customHeight="1" thickBot="1" x14ac:dyDescent="0.25">
      <c r="A23" s="433" t="s">
        <v>61</v>
      </c>
      <c r="B23" s="79">
        <f>SUM(B17:B19)</f>
        <v>0</v>
      </c>
      <c r="C23" s="70">
        <f t="shared" ref="C23:Q23" si="4">SUM(C17:C19)</f>
        <v>0</v>
      </c>
      <c r="D23" s="70">
        <f t="shared" si="4"/>
        <v>0</v>
      </c>
      <c r="E23" s="70">
        <f t="shared" si="4"/>
        <v>0</v>
      </c>
      <c r="F23" s="70">
        <f t="shared" si="4"/>
        <v>0</v>
      </c>
      <c r="G23" s="70">
        <f t="shared" si="4"/>
        <v>0</v>
      </c>
      <c r="H23" s="70">
        <f t="shared" si="4"/>
        <v>0</v>
      </c>
      <c r="I23" s="70">
        <f t="shared" si="4"/>
        <v>0</v>
      </c>
      <c r="J23" s="70">
        <f t="shared" si="4"/>
        <v>0</v>
      </c>
      <c r="K23" s="70">
        <f t="shared" si="4"/>
        <v>0</v>
      </c>
      <c r="L23" s="70">
        <f t="shared" si="4"/>
        <v>0</v>
      </c>
      <c r="M23" s="70">
        <f t="shared" si="4"/>
        <v>0</v>
      </c>
      <c r="N23" s="70">
        <f t="shared" si="4"/>
        <v>0</v>
      </c>
      <c r="O23" s="70">
        <f t="shared" si="4"/>
        <v>0</v>
      </c>
      <c r="P23" s="70">
        <f t="shared" si="4"/>
        <v>0</v>
      </c>
      <c r="Q23" s="78">
        <f t="shared" si="4"/>
        <v>0</v>
      </c>
      <c r="R23" s="632">
        <f t="shared" si="0"/>
        <v>0</v>
      </c>
      <c r="S23" s="73">
        <f t="shared" si="0"/>
        <v>0</v>
      </c>
    </row>
    <row r="24" spans="1:25" ht="19.5" customHeight="1" x14ac:dyDescent="0.2">
      <c r="A24" s="434" t="s">
        <v>62</v>
      </c>
      <c r="B24" s="81">
        <f>SUM(B8:B13)</f>
        <v>12068.697571757828</v>
      </c>
      <c r="C24" s="75">
        <f t="shared" ref="C24:Q24" si="5">SUM(C8:C13)</f>
        <v>128220.603587581</v>
      </c>
      <c r="D24" s="75">
        <f t="shared" si="5"/>
        <v>-9738.2283190103371</v>
      </c>
      <c r="E24" s="75">
        <f t="shared" si="5"/>
        <v>-103496.55106010129</v>
      </c>
      <c r="F24" s="75">
        <f t="shared" si="5"/>
        <v>2330.4692527474913</v>
      </c>
      <c r="G24" s="75">
        <f t="shared" si="5"/>
        <v>24724.052527479704</v>
      </c>
      <c r="H24" s="75">
        <f t="shared" si="5"/>
        <v>1287.0130599999998</v>
      </c>
      <c r="I24" s="75">
        <f t="shared" si="5"/>
        <v>13763.011299999998</v>
      </c>
      <c r="J24" s="75">
        <f t="shared" si="5"/>
        <v>-398.31162699999993</v>
      </c>
      <c r="K24" s="75">
        <f t="shared" si="5"/>
        <v>-4238.4318549999998</v>
      </c>
      <c r="L24" s="75">
        <f t="shared" si="5"/>
        <v>888.70143300000007</v>
      </c>
      <c r="M24" s="75">
        <f t="shared" si="5"/>
        <v>9524.5794449999994</v>
      </c>
      <c r="N24" s="75">
        <f t="shared" si="5"/>
        <v>65.247486999999992</v>
      </c>
      <c r="O24" s="75">
        <f t="shared" si="5"/>
        <v>705.24318702000005</v>
      </c>
      <c r="P24" s="75">
        <f t="shared" si="5"/>
        <v>-39.615416730155466</v>
      </c>
      <c r="Q24" s="80">
        <f t="shared" si="5"/>
        <v>-437.8666486193016</v>
      </c>
      <c r="R24" s="630">
        <f t="shared" si="0"/>
        <v>3244.8027560173359</v>
      </c>
      <c r="S24" s="68">
        <f t="shared" si="0"/>
        <v>34516.008510880405</v>
      </c>
    </row>
    <row r="25" spans="1:25" ht="19.5" customHeight="1" x14ac:dyDescent="0.2">
      <c r="A25" s="431" t="s">
        <v>63</v>
      </c>
      <c r="B25" s="22">
        <f>SUM(B14:B19)</f>
        <v>0</v>
      </c>
      <c r="C25" s="18">
        <f t="shared" ref="C25:Q25" si="6">SUM(C14:C19)</f>
        <v>0</v>
      </c>
      <c r="D25" s="18">
        <f t="shared" si="6"/>
        <v>0</v>
      </c>
      <c r="E25" s="18">
        <f t="shared" si="6"/>
        <v>0</v>
      </c>
      <c r="F25" s="18">
        <f t="shared" si="6"/>
        <v>0</v>
      </c>
      <c r="G25" s="18">
        <f t="shared" si="6"/>
        <v>0</v>
      </c>
      <c r="H25" s="18">
        <f t="shared" si="6"/>
        <v>0</v>
      </c>
      <c r="I25" s="18">
        <f t="shared" si="6"/>
        <v>0</v>
      </c>
      <c r="J25" s="18">
        <f t="shared" si="6"/>
        <v>0</v>
      </c>
      <c r="K25" s="18">
        <f t="shared" si="6"/>
        <v>0</v>
      </c>
      <c r="L25" s="18">
        <f t="shared" si="6"/>
        <v>0</v>
      </c>
      <c r="M25" s="18">
        <f t="shared" si="6"/>
        <v>0</v>
      </c>
      <c r="N25" s="18">
        <f t="shared" si="6"/>
        <v>0</v>
      </c>
      <c r="O25" s="18">
        <f t="shared" si="6"/>
        <v>0</v>
      </c>
      <c r="P25" s="18">
        <f t="shared" si="6"/>
        <v>0</v>
      </c>
      <c r="Q25" s="21">
        <f t="shared" si="6"/>
        <v>0</v>
      </c>
      <c r="R25" s="631">
        <f t="shared" si="0"/>
        <v>0</v>
      </c>
      <c r="S25" s="63">
        <f t="shared" si="0"/>
        <v>0</v>
      </c>
    </row>
    <row r="26" spans="1:25" ht="19.5" customHeight="1" x14ac:dyDescent="0.2">
      <c r="A26" s="435" t="s">
        <v>47</v>
      </c>
      <c r="B26" s="260">
        <f>SUM(B8:B19)</f>
        <v>12068.697571757828</v>
      </c>
      <c r="C26" s="258">
        <f t="shared" ref="C26:Q26" si="7">SUM(C8:C19)</f>
        <v>128220.603587581</v>
      </c>
      <c r="D26" s="258">
        <f t="shared" si="7"/>
        <v>-9738.2283190103371</v>
      </c>
      <c r="E26" s="258">
        <f t="shared" si="7"/>
        <v>-103496.55106010129</v>
      </c>
      <c r="F26" s="258">
        <f t="shared" si="7"/>
        <v>2330.4692527474913</v>
      </c>
      <c r="G26" s="258">
        <f t="shared" si="7"/>
        <v>24724.052527479704</v>
      </c>
      <c r="H26" s="258">
        <f t="shared" si="7"/>
        <v>1287.0130599999998</v>
      </c>
      <c r="I26" s="258">
        <f t="shared" si="7"/>
        <v>13763.011299999998</v>
      </c>
      <c r="J26" s="258">
        <f t="shared" si="7"/>
        <v>-398.31162699999993</v>
      </c>
      <c r="K26" s="258">
        <f t="shared" si="7"/>
        <v>-4238.4318549999998</v>
      </c>
      <c r="L26" s="258">
        <f t="shared" si="7"/>
        <v>888.70143300000007</v>
      </c>
      <c r="M26" s="258">
        <f t="shared" si="7"/>
        <v>9524.5794449999994</v>
      </c>
      <c r="N26" s="258">
        <f t="shared" si="7"/>
        <v>65.247486999999992</v>
      </c>
      <c r="O26" s="258">
        <f t="shared" si="7"/>
        <v>705.24318702000005</v>
      </c>
      <c r="P26" s="258">
        <f t="shared" si="7"/>
        <v>-39.615416730155466</v>
      </c>
      <c r="Q26" s="259">
        <f t="shared" si="7"/>
        <v>-437.8666486193016</v>
      </c>
      <c r="R26" s="633">
        <f t="shared" si="0"/>
        <v>3244.8027560173359</v>
      </c>
      <c r="S26" s="634">
        <f t="shared" si="0"/>
        <v>34516.008510880405</v>
      </c>
    </row>
    <row r="27" spans="1:25" ht="5.25" customHeight="1" x14ac:dyDescent="0.2">
      <c r="B27" s="141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40"/>
      <c r="R27" s="452"/>
    </row>
    <row r="29" spans="1:25" ht="24.75" customHeight="1" x14ac:dyDescent="0.2">
      <c r="A29" s="827"/>
      <c r="B29" s="827"/>
      <c r="C29" s="827"/>
      <c r="D29" s="827"/>
      <c r="E29" s="827"/>
      <c r="F29" s="827"/>
      <c r="G29" s="827"/>
      <c r="H29" s="827"/>
      <c r="I29" s="827"/>
      <c r="J29" s="827"/>
      <c r="K29" s="827"/>
      <c r="L29" s="827"/>
      <c r="M29" s="827"/>
      <c r="N29" s="827"/>
      <c r="O29" s="827"/>
      <c r="P29" s="827"/>
      <c r="Q29" s="827"/>
      <c r="R29" s="827"/>
      <c r="S29" s="827"/>
    </row>
  </sheetData>
  <mergeCells count="15">
    <mergeCell ref="A29:S29"/>
    <mergeCell ref="R1:S1"/>
    <mergeCell ref="A2:S2"/>
    <mergeCell ref="A3:I3"/>
    <mergeCell ref="B5:G5"/>
    <mergeCell ref="H5:M5"/>
    <mergeCell ref="N5:O6"/>
    <mergeCell ref="P5:Q6"/>
    <mergeCell ref="R5:S6"/>
    <mergeCell ref="B6:C6"/>
    <mergeCell ref="D6:E6"/>
    <mergeCell ref="F6:G6"/>
    <mergeCell ref="H6:I6"/>
    <mergeCell ref="J6:K6"/>
    <mergeCell ref="L6:M6"/>
  </mergeCells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view="pageBreakPreview" zoomScaleNormal="100" zoomScaleSheetLayoutView="100" workbookViewId="0">
      <selection activeCell="F7" sqref="F7"/>
    </sheetView>
  </sheetViews>
  <sheetFormatPr defaultRowHeight="11.25" x14ac:dyDescent="0.2"/>
  <cols>
    <col min="1" max="1" width="9.140625" style="40" customWidth="1"/>
    <col min="2" max="14" width="8.28515625" style="40" customWidth="1"/>
    <col min="15" max="15" width="1.7109375" style="40" customWidth="1"/>
    <col min="16" max="16" width="8.28515625" style="40" customWidth="1"/>
    <col min="17" max="17" width="7.7109375" style="40" customWidth="1"/>
    <col min="18" max="19" width="2.7109375" style="40" customWidth="1"/>
    <col min="20" max="16384" width="9.140625" style="40"/>
  </cols>
  <sheetData>
    <row r="1" spans="1:18" ht="14.25" customHeight="1" x14ac:dyDescent="0.2">
      <c r="P1" s="860" t="s">
        <v>71</v>
      </c>
      <c r="Q1" s="860"/>
    </row>
    <row r="2" spans="1:18" ht="15" customHeight="1" x14ac:dyDescent="0.25">
      <c r="A2" s="995" t="s">
        <v>53</v>
      </c>
      <c r="B2" s="995"/>
      <c r="C2" s="995"/>
      <c r="D2" s="995"/>
      <c r="E2" s="995"/>
      <c r="F2" s="995"/>
      <c r="G2" s="995"/>
      <c r="H2" s="995"/>
      <c r="I2" s="995"/>
      <c r="J2" s="995"/>
      <c r="K2" s="995"/>
      <c r="L2" s="995"/>
      <c r="M2" s="995"/>
      <c r="N2" s="995"/>
      <c r="O2" s="995"/>
      <c r="P2" s="995"/>
      <c r="Q2" s="995"/>
    </row>
    <row r="3" spans="1:18" ht="15" customHeight="1" x14ac:dyDescent="0.25">
      <c r="A3" s="998">
        <f>T!G55</f>
        <v>2014</v>
      </c>
      <c r="B3" s="998"/>
      <c r="C3" s="998"/>
      <c r="D3" s="998"/>
      <c r="E3" s="998"/>
      <c r="F3" s="998"/>
      <c r="G3" s="998"/>
      <c r="H3" s="998"/>
      <c r="I3" s="998"/>
      <c r="J3" s="998"/>
      <c r="K3" s="998"/>
      <c r="L3" s="998"/>
      <c r="M3" s="998"/>
      <c r="N3" s="998"/>
      <c r="O3" s="998"/>
      <c r="P3" s="998"/>
      <c r="Q3" s="998"/>
    </row>
    <row r="4" spans="1:18" ht="9.9499999999999993" customHeight="1" x14ac:dyDescent="0.25">
      <c r="A4" s="295"/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</row>
    <row r="5" spans="1:18" ht="9.9499999999999993" customHeight="1" x14ac:dyDescent="0.2">
      <c r="A5" s="43"/>
      <c r="B5" s="41"/>
      <c r="C5" s="41"/>
      <c r="D5" s="41"/>
      <c r="E5" s="41"/>
      <c r="F5" s="41"/>
      <c r="G5" s="42"/>
      <c r="H5" s="42"/>
      <c r="I5" s="42"/>
      <c r="J5" s="42"/>
      <c r="K5" s="42"/>
      <c r="L5" s="42"/>
      <c r="M5" s="42"/>
      <c r="P5" s="996" t="s">
        <v>103</v>
      </c>
      <c r="Q5" s="146"/>
    </row>
    <row r="6" spans="1:18" ht="15" customHeight="1" thickBot="1" x14ac:dyDescent="0.25">
      <c r="A6" s="462" t="s">
        <v>211</v>
      </c>
      <c r="B6" s="466" t="s">
        <v>13</v>
      </c>
      <c r="C6" s="427" t="s">
        <v>72</v>
      </c>
      <c r="D6" s="427" t="s">
        <v>73</v>
      </c>
      <c r="E6" s="427" t="s">
        <v>74</v>
      </c>
      <c r="F6" s="427" t="s">
        <v>75</v>
      </c>
      <c r="G6" s="427" t="s">
        <v>76</v>
      </c>
      <c r="H6" s="427" t="s">
        <v>77</v>
      </c>
      <c r="I6" s="427" t="s">
        <v>78</v>
      </c>
      <c r="J6" s="427" t="s">
        <v>79</v>
      </c>
      <c r="K6" s="427" t="s">
        <v>80</v>
      </c>
      <c r="L6" s="427" t="s">
        <v>81</v>
      </c>
      <c r="M6" s="442" t="s">
        <v>82</v>
      </c>
      <c r="N6" s="454" t="s">
        <v>2</v>
      </c>
      <c r="O6" s="143"/>
      <c r="P6" s="997"/>
      <c r="Q6" s="442" t="s">
        <v>104</v>
      </c>
      <c r="R6" s="43"/>
    </row>
    <row r="7" spans="1:18" ht="15" customHeight="1" x14ac:dyDescent="0.2">
      <c r="A7" s="463" t="s">
        <v>6</v>
      </c>
      <c r="B7" s="467">
        <v>282</v>
      </c>
      <c r="C7" s="457">
        <v>2</v>
      </c>
      <c r="D7" s="457">
        <v>6</v>
      </c>
      <c r="E7" s="457">
        <v>8</v>
      </c>
      <c r="F7" s="457"/>
      <c r="G7" s="457"/>
      <c r="H7" s="457"/>
      <c r="I7" s="457"/>
      <c r="J7" s="457"/>
      <c r="K7" s="457"/>
      <c r="L7" s="457"/>
      <c r="M7" s="458"/>
      <c r="N7" s="459">
        <f>SUM(B7:M7)</f>
        <v>298</v>
      </c>
      <c r="O7" s="144"/>
      <c r="P7" s="460">
        <f>'2'!D8</f>
        <v>1606</v>
      </c>
      <c r="Q7" s="461">
        <f>N7/P7</f>
        <v>0.18555417185554171</v>
      </c>
    </row>
    <row r="8" spans="1:18" ht="15" customHeight="1" x14ac:dyDescent="0.2">
      <c r="A8" s="464" t="s">
        <v>7</v>
      </c>
      <c r="B8" s="468">
        <v>1183</v>
      </c>
      <c r="C8" s="99">
        <v>44</v>
      </c>
      <c r="D8" s="99">
        <v>53</v>
      </c>
      <c r="E8" s="99">
        <v>34</v>
      </c>
      <c r="F8" s="99"/>
      <c r="G8" s="99"/>
      <c r="H8" s="99"/>
      <c r="I8" s="99"/>
      <c r="J8" s="99"/>
      <c r="K8" s="99"/>
      <c r="L8" s="99"/>
      <c r="M8" s="100"/>
      <c r="N8" s="142">
        <f t="shared" ref="N8:N10" si="0">SUM(B8:M8)</f>
        <v>1314</v>
      </c>
      <c r="O8" s="144"/>
      <c r="P8" s="460">
        <f>'2'!D9</f>
        <v>6757</v>
      </c>
      <c r="Q8" s="145">
        <f t="shared" ref="Q8:Q10" si="1">N8/P8</f>
        <v>0.19446499926002664</v>
      </c>
    </row>
    <row r="9" spans="1:18" ht="15" customHeight="1" x14ac:dyDescent="0.2">
      <c r="A9" s="464" t="s">
        <v>8</v>
      </c>
      <c r="B9" s="468">
        <v>10508</v>
      </c>
      <c r="C9" s="99">
        <v>1464</v>
      </c>
      <c r="D9" s="99">
        <v>1670</v>
      </c>
      <c r="E9" s="99">
        <v>1569</v>
      </c>
      <c r="F9" s="99"/>
      <c r="G9" s="99"/>
      <c r="H9" s="99"/>
      <c r="I9" s="99"/>
      <c r="J9" s="99"/>
      <c r="K9" s="99"/>
      <c r="L9" s="99"/>
      <c r="M9" s="100"/>
      <c r="N9" s="142">
        <f t="shared" si="0"/>
        <v>15211</v>
      </c>
      <c r="O9" s="144"/>
      <c r="P9" s="460">
        <f>'2'!D10</f>
        <v>199708</v>
      </c>
      <c r="Q9" s="145">
        <f t="shared" si="1"/>
        <v>7.6166202655877577E-2</v>
      </c>
    </row>
    <row r="10" spans="1:18" ht="15" customHeight="1" x14ac:dyDescent="0.2">
      <c r="A10" s="464" t="s">
        <v>9</v>
      </c>
      <c r="B10" s="468">
        <v>28400</v>
      </c>
      <c r="C10" s="99">
        <v>15936</v>
      </c>
      <c r="D10" s="99">
        <v>16043</v>
      </c>
      <c r="E10" s="99">
        <v>15388</v>
      </c>
      <c r="F10" s="99"/>
      <c r="G10" s="99"/>
      <c r="H10" s="99"/>
      <c r="I10" s="99"/>
      <c r="J10" s="99"/>
      <c r="K10" s="99"/>
      <c r="L10" s="99"/>
      <c r="M10" s="100"/>
      <c r="N10" s="142">
        <f t="shared" si="0"/>
        <v>75767</v>
      </c>
      <c r="O10" s="144"/>
      <c r="P10" s="460">
        <f>'2'!D11</f>
        <v>2644728</v>
      </c>
      <c r="Q10" s="145">
        <f t="shared" si="1"/>
        <v>2.8648314684912777E-2</v>
      </c>
    </row>
    <row r="11" spans="1:18" ht="15" customHeight="1" x14ac:dyDescent="0.2">
      <c r="A11" s="465" t="s">
        <v>2</v>
      </c>
      <c r="B11" s="469">
        <f>SUM(B7:B10)</f>
        <v>40373</v>
      </c>
      <c r="C11" s="253">
        <f t="shared" ref="C11:M11" si="2">SUM(C7:C10)</f>
        <v>17446</v>
      </c>
      <c r="D11" s="253">
        <f t="shared" si="2"/>
        <v>17772</v>
      </c>
      <c r="E11" s="253">
        <f t="shared" si="2"/>
        <v>16999</v>
      </c>
      <c r="F11" s="253">
        <f t="shared" si="2"/>
        <v>0</v>
      </c>
      <c r="G11" s="253">
        <f t="shared" si="2"/>
        <v>0</v>
      </c>
      <c r="H11" s="253">
        <f t="shared" si="2"/>
        <v>0</v>
      </c>
      <c r="I11" s="253">
        <f t="shared" si="2"/>
        <v>0</v>
      </c>
      <c r="J11" s="253">
        <f t="shared" si="2"/>
        <v>0</v>
      </c>
      <c r="K11" s="253">
        <f t="shared" si="2"/>
        <v>0</v>
      </c>
      <c r="L11" s="253">
        <f t="shared" si="2"/>
        <v>0</v>
      </c>
      <c r="M11" s="254">
        <f t="shared" si="2"/>
        <v>0</v>
      </c>
      <c r="N11" s="255">
        <f>SUM(B11:M11)</f>
        <v>92590</v>
      </c>
      <c r="P11" s="256">
        <f>SUM(P7:P10)</f>
        <v>2852799</v>
      </c>
      <c r="Q11" s="257">
        <f>N11/P11</f>
        <v>3.2455844242794532E-2</v>
      </c>
    </row>
    <row r="12" spans="1:18" ht="3" customHeight="1" x14ac:dyDescent="0.2">
      <c r="B12" s="47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1"/>
      <c r="P12" s="152"/>
    </row>
    <row r="45" spans="1:1" x14ac:dyDescent="0.2">
      <c r="A45" s="40" t="s">
        <v>105</v>
      </c>
    </row>
  </sheetData>
  <mergeCells count="4">
    <mergeCell ref="P1:Q1"/>
    <mergeCell ref="A2:Q2"/>
    <mergeCell ref="P5:P6"/>
    <mergeCell ref="A3:Q3"/>
  </mergeCells>
  <pageMargins left="0.49" right="0.14000000000000001" top="0.52" bottom="0.21" header="0.36" footer="0.18"/>
  <pageSetup paperSize="9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6"/>
  <sheetViews>
    <sheetView view="pageBreakPreview" zoomScaleNormal="100" zoomScaleSheetLayoutView="100" workbookViewId="0"/>
  </sheetViews>
  <sheetFormatPr defaultRowHeight="12.75" x14ac:dyDescent="0.2"/>
  <cols>
    <col min="1" max="1" width="7.42578125" style="45" customWidth="1"/>
    <col min="2" max="2" width="1.42578125" style="45" customWidth="1"/>
    <col min="3" max="8" width="7.28515625" style="45" customWidth="1"/>
    <col min="9" max="11" width="8.7109375" style="45" customWidth="1"/>
    <col min="12" max="12" width="3.7109375" style="45" customWidth="1"/>
    <col min="13" max="13" width="2.85546875" style="45" customWidth="1"/>
    <col min="14" max="14" width="9.140625" style="45"/>
    <col min="15" max="15" width="11.42578125" style="45" bestFit="1" customWidth="1"/>
    <col min="16" max="18" width="9.140625" style="45"/>
    <col min="19" max="19" width="7.28515625" style="45" customWidth="1"/>
    <col min="20" max="16384" width="9.140625" style="45"/>
  </cols>
  <sheetData>
    <row r="1" spans="1:19" x14ac:dyDescent="0.2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00" t="s">
        <v>120</v>
      </c>
      <c r="S1" s="1000"/>
    </row>
    <row r="2" spans="1:19" ht="8.2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581"/>
      <c r="S2" s="581"/>
    </row>
    <row r="3" spans="1:19" ht="15.75" x14ac:dyDescent="0.25">
      <c r="A3" s="995" t="s">
        <v>121</v>
      </c>
      <c r="B3" s="995"/>
      <c r="C3" s="995"/>
      <c r="D3" s="995"/>
      <c r="E3" s="995"/>
      <c r="F3" s="995"/>
      <c r="G3" s="995"/>
      <c r="H3" s="995"/>
      <c r="I3" s="995"/>
      <c r="J3" s="995"/>
      <c r="K3" s="995"/>
      <c r="L3" s="995"/>
      <c r="M3" s="995"/>
      <c r="N3" s="995"/>
      <c r="O3" s="995"/>
      <c r="P3" s="995"/>
      <c r="Q3" s="995"/>
      <c r="R3" s="995"/>
      <c r="S3" s="995"/>
    </row>
    <row r="4" spans="1:19" ht="16.5" customHeight="1" x14ac:dyDescent="0.2">
      <c r="A4" s="1007">
        <f>T!G55</f>
        <v>2014</v>
      </c>
      <c r="B4" s="1007"/>
      <c r="C4" s="1007"/>
      <c r="D4" s="1007"/>
      <c r="E4" s="1007"/>
      <c r="F4" s="1007"/>
      <c r="G4" s="1007"/>
      <c r="H4" s="1007"/>
      <c r="I4" s="1007"/>
      <c r="J4" s="1007"/>
      <c r="K4" s="1007"/>
      <c r="L4" s="1007"/>
      <c r="M4" s="1007"/>
      <c r="N4" s="1007"/>
      <c r="O4" s="1007"/>
      <c r="P4" s="1007"/>
      <c r="Q4" s="1007"/>
      <c r="R4" s="1007"/>
      <c r="S4" s="1007"/>
    </row>
    <row r="5" spans="1:19" ht="9.75" customHeight="1" x14ac:dyDescent="0.2">
      <c r="A5" s="284"/>
      <c r="B5" s="284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</row>
    <row r="6" spans="1:19" ht="3.75" customHeight="1" x14ac:dyDescent="0.2">
      <c r="A6" s="182"/>
      <c r="B6" s="182"/>
      <c r="C6" s="474"/>
      <c r="D6" s="475"/>
      <c r="E6" s="157"/>
      <c r="F6" s="102"/>
      <c r="G6" s="157"/>
      <c r="H6" s="102"/>
      <c r="I6" s="157"/>
      <c r="J6" s="102"/>
      <c r="K6" s="102"/>
      <c r="L6" s="102"/>
      <c r="M6" s="102"/>
      <c r="N6" s="102"/>
      <c r="O6" s="102"/>
      <c r="P6" s="102"/>
      <c r="Q6" s="102"/>
      <c r="R6" s="102"/>
      <c r="S6" s="102"/>
    </row>
    <row r="7" spans="1:19" ht="12.95" customHeight="1" x14ac:dyDescent="0.2">
      <c r="A7" s="186"/>
      <c r="B7" s="186"/>
      <c r="C7" s="1001" t="s">
        <v>126</v>
      </c>
      <c r="D7" s="1002"/>
      <c r="E7" s="1003" t="s">
        <v>123</v>
      </c>
      <c r="F7" s="1004"/>
      <c r="G7" s="1003" t="s">
        <v>124</v>
      </c>
      <c r="H7" s="1004"/>
      <c r="I7" s="1005" t="s">
        <v>83</v>
      </c>
      <c r="J7" s="1006"/>
      <c r="K7" s="1006"/>
      <c r="L7" s="102"/>
      <c r="M7" s="102"/>
      <c r="N7" s="102"/>
      <c r="O7" s="102"/>
      <c r="P7" s="102"/>
      <c r="Q7" s="102"/>
      <c r="R7" s="102"/>
      <c r="S7" s="102"/>
    </row>
    <row r="8" spans="1:19" ht="15" customHeight="1" x14ac:dyDescent="0.2">
      <c r="A8" s="166"/>
      <c r="B8" s="166"/>
      <c r="C8" s="476" t="s">
        <v>125</v>
      </c>
      <c r="D8" s="477" t="s">
        <v>82</v>
      </c>
      <c r="E8" s="167" t="s">
        <v>125</v>
      </c>
      <c r="F8" s="168" t="str">
        <f>T!I53</f>
        <v>Duben</v>
      </c>
      <c r="G8" s="167" t="s">
        <v>125</v>
      </c>
      <c r="H8" s="169" t="str">
        <f>T!I53</f>
        <v>Duben</v>
      </c>
      <c r="I8" s="296" t="s">
        <v>239</v>
      </c>
      <c r="J8" s="296" t="s">
        <v>205</v>
      </c>
      <c r="K8" s="582" t="s">
        <v>85</v>
      </c>
      <c r="L8" s="102"/>
      <c r="M8" s="102"/>
      <c r="N8" s="102"/>
      <c r="O8" s="102"/>
      <c r="P8" s="102"/>
      <c r="Q8" s="102"/>
      <c r="R8" s="102"/>
      <c r="S8" s="102"/>
    </row>
    <row r="9" spans="1:19" ht="12.95" customHeight="1" thickBot="1" x14ac:dyDescent="0.25">
      <c r="A9" s="792" t="s">
        <v>204</v>
      </c>
      <c r="B9" s="471"/>
      <c r="C9" s="478" t="s">
        <v>86</v>
      </c>
      <c r="D9" s="479" t="s">
        <v>16</v>
      </c>
      <c r="E9" s="408" t="s">
        <v>86</v>
      </c>
      <c r="F9" s="580" t="s">
        <v>16</v>
      </c>
      <c r="G9" s="408" t="s">
        <v>86</v>
      </c>
      <c r="H9" s="580" t="s">
        <v>16</v>
      </c>
      <c r="I9" s="409" t="s">
        <v>14</v>
      </c>
      <c r="J9" s="409" t="s">
        <v>14</v>
      </c>
      <c r="K9" s="580" t="s">
        <v>14</v>
      </c>
      <c r="L9" s="102"/>
      <c r="M9" s="102"/>
      <c r="N9" s="43"/>
      <c r="O9" s="43" t="s">
        <v>128</v>
      </c>
      <c r="P9" s="43" t="s">
        <v>123</v>
      </c>
      <c r="Q9" s="43" t="s">
        <v>124</v>
      </c>
      <c r="R9" s="102"/>
      <c r="S9" s="102"/>
    </row>
    <row r="10" spans="1:19" ht="20.100000000000001" customHeight="1" x14ac:dyDescent="0.2">
      <c r="A10" s="135" t="s">
        <v>30</v>
      </c>
      <c r="B10" s="472"/>
      <c r="C10" s="480">
        <v>1190</v>
      </c>
      <c r="D10" s="314">
        <v>12639.958000000001</v>
      </c>
      <c r="E10" s="123">
        <f>'7'!B8</f>
        <v>1067.2189823894366</v>
      </c>
      <c r="F10" s="748">
        <f>'7'!C8</f>
        <v>11367.915214608951</v>
      </c>
      <c r="G10" s="794">
        <f>'7'!G8</f>
        <v>1189.2153494121144</v>
      </c>
      <c r="H10" s="749">
        <f>'7'!H8</f>
        <v>12667.408926479648</v>
      </c>
      <c r="I10" s="119">
        <f>'7'!L8</f>
        <v>0.73225806451612896</v>
      </c>
      <c r="J10" s="119">
        <v>-2</v>
      </c>
      <c r="K10" s="119">
        <f>I10-J10</f>
        <v>2.7322580645161292</v>
      </c>
      <c r="N10" s="40" t="str">
        <f t="shared" ref="N10:N21" si="0">A10</f>
        <v>leden</v>
      </c>
      <c r="O10" s="181">
        <f t="shared" ref="O10:O21" si="1">C10</f>
        <v>1190</v>
      </c>
      <c r="P10" s="181">
        <f t="shared" ref="P10:P21" si="2">E10</f>
        <v>1067.2189823894366</v>
      </c>
      <c r="Q10" s="181">
        <f t="shared" ref="Q10:Q21" si="3">G10</f>
        <v>1189.2153494121144</v>
      </c>
    </row>
    <row r="11" spans="1:19" ht="20.100000000000001" customHeight="1" x14ac:dyDescent="0.2">
      <c r="A11" s="135" t="s">
        <v>31</v>
      </c>
      <c r="B11" s="472"/>
      <c r="C11" s="480">
        <v>1060</v>
      </c>
      <c r="D11" s="314">
        <v>11250.02</v>
      </c>
      <c r="E11" s="123">
        <f>'7'!B9</f>
        <v>895.1422639479274</v>
      </c>
      <c r="F11" s="122">
        <f>'7'!C9</f>
        <v>9518.2482044254375</v>
      </c>
      <c r="G11" s="175">
        <f>'7'!G9</f>
        <v>1025.1294531860426</v>
      </c>
      <c r="H11" s="793">
        <f>'7'!H9</f>
        <v>10900.431104724707</v>
      </c>
      <c r="I11" s="119">
        <f>'7'!L9</f>
        <v>2.2928571428571431</v>
      </c>
      <c r="J11" s="120">
        <v>-0.7</v>
      </c>
      <c r="K11" s="119">
        <f t="shared" ref="K11:K28" si="4">I11-J11</f>
        <v>2.9928571428571429</v>
      </c>
      <c r="N11" s="40" t="str">
        <f t="shared" si="0"/>
        <v>únor</v>
      </c>
      <c r="O11" s="181">
        <f t="shared" si="1"/>
        <v>1060</v>
      </c>
      <c r="P11" s="181">
        <f t="shared" si="2"/>
        <v>895.1422639479274</v>
      </c>
      <c r="Q11" s="181">
        <f t="shared" si="3"/>
        <v>1025.1294531860426</v>
      </c>
    </row>
    <row r="12" spans="1:19" ht="20.100000000000001" customHeight="1" x14ac:dyDescent="0.2">
      <c r="A12" s="184" t="s">
        <v>32</v>
      </c>
      <c r="B12" s="473"/>
      <c r="C12" s="480">
        <v>940.00000000000057</v>
      </c>
      <c r="D12" s="314">
        <v>9979.9800000000068</v>
      </c>
      <c r="E12" s="123">
        <f>'7'!B10</f>
        <v>748.45331832732199</v>
      </c>
      <c r="F12" s="122">
        <f>'7'!C10</f>
        <v>7950.6624253942928</v>
      </c>
      <c r="G12" s="175">
        <f>'7'!G10</f>
        <v>854.69867527840756</v>
      </c>
      <c r="H12" s="793">
        <f>'7'!H10</f>
        <v>9079.2845407607147</v>
      </c>
      <c r="I12" s="120">
        <f>'7'!L10</f>
        <v>6.4774193548387089</v>
      </c>
      <c r="J12" s="119">
        <v>3.3</v>
      </c>
      <c r="K12" s="124">
        <f t="shared" si="4"/>
        <v>3.1774193548387091</v>
      </c>
      <c r="N12" s="40" t="str">
        <f t="shared" si="0"/>
        <v>březen</v>
      </c>
      <c r="O12" s="181">
        <f t="shared" si="1"/>
        <v>940.00000000000057</v>
      </c>
      <c r="P12" s="181">
        <f t="shared" si="2"/>
        <v>748.45331832732199</v>
      </c>
      <c r="Q12" s="181">
        <f t="shared" si="3"/>
        <v>854.69867527840756</v>
      </c>
    </row>
    <row r="13" spans="1:19" ht="20.100000000000001" customHeight="1" x14ac:dyDescent="0.2">
      <c r="A13" s="183" t="s">
        <v>33</v>
      </c>
      <c r="B13" s="472"/>
      <c r="C13" s="482">
        <v>670</v>
      </c>
      <c r="D13" s="313">
        <v>7110</v>
      </c>
      <c r="E13" s="118">
        <f>'7'!B11</f>
        <v>533.98774446190146</v>
      </c>
      <c r="F13" s="117">
        <f>'7'!C11</f>
        <v>5679.1839372049963</v>
      </c>
      <c r="G13" s="173">
        <f>'7'!G11</f>
        <v>611.71354338673984</v>
      </c>
      <c r="H13" s="814">
        <f>'7'!H11</f>
        <v>6505.8304536062005</v>
      </c>
      <c r="I13" s="115">
        <f>'7'!L11</f>
        <v>10.023333333333333</v>
      </c>
      <c r="J13" s="114">
        <v>7.6</v>
      </c>
      <c r="K13" s="119">
        <f t="shared" si="4"/>
        <v>2.4233333333333338</v>
      </c>
      <c r="N13" s="40" t="str">
        <f t="shared" si="0"/>
        <v>duben</v>
      </c>
      <c r="O13" s="181">
        <f t="shared" si="1"/>
        <v>670</v>
      </c>
      <c r="P13" s="181">
        <f t="shared" si="2"/>
        <v>533.98774446190146</v>
      </c>
      <c r="Q13" s="181">
        <f t="shared" si="3"/>
        <v>611.71354338673984</v>
      </c>
    </row>
    <row r="14" spans="1:19" ht="20.100000000000001" customHeight="1" x14ac:dyDescent="0.2">
      <c r="A14" s="135" t="s">
        <v>34</v>
      </c>
      <c r="B14" s="472">
        <v>2</v>
      </c>
      <c r="C14" s="480">
        <v>399.99999999999972</v>
      </c>
      <c r="D14" s="314">
        <v>4249.9999999999973</v>
      </c>
      <c r="E14" s="123">
        <v>436.15398624280903</v>
      </c>
      <c r="F14" s="122">
        <v>4634.1361038298455</v>
      </c>
      <c r="G14" s="175">
        <v>421.50965912895441</v>
      </c>
      <c r="H14" s="176">
        <v>4478.5401282451403</v>
      </c>
      <c r="I14" s="119">
        <v>12.32258064516129</v>
      </c>
      <c r="J14" s="120">
        <v>13</v>
      </c>
      <c r="K14" s="119">
        <f t="shared" si="4"/>
        <v>-0.67741935483870996</v>
      </c>
      <c r="N14" s="40" t="str">
        <f t="shared" si="0"/>
        <v>květen</v>
      </c>
      <c r="O14" s="181">
        <f t="shared" si="1"/>
        <v>399.99999999999972</v>
      </c>
      <c r="P14" s="181">
        <f t="shared" si="2"/>
        <v>436.15398624280903</v>
      </c>
      <c r="Q14" s="181">
        <f t="shared" si="3"/>
        <v>421.50965912895441</v>
      </c>
    </row>
    <row r="15" spans="1:19" ht="20.100000000000001" customHeight="1" x14ac:dyDescent="0.2">
      <c r="A15" s="184" t="s">
        <v>35</v>
      </c>
      <c r="B15" s="473"/>
      <c r="C15" s="481">
        <v>320</v>
      </c>
      <c r="D15" s="315">
        <v>3400</v>
      </c>
      <c r="E15" s="126">
        <v>320</v>
      </c>
      <c r="F15" s="127">
        <v>3400</v>
      </c>
      <c r="G15" s="177">
        <v>320</v>
      </c>
      <c r="H15" s="178">
        <v>3400</v>
      </c>
      <c r="I15" s="124">
        <v>15.8</v>
      </c>
      <c r="J15" s="125">
        <v>15.8</v>
      </c>
      <c r="K15" s="124">
        <f t="shared" si="4"/>
        <v>0</v>
      </c>
      <c r="N15" s="40" t="str">
        <f t="shared" si="0"/>
        <v>červen</v>
      </c>
      <c r="O15" s="181">
        <f t="shared" si="1"/>
        <v>320</v>
      </c>
      <c r="P15" s="181">
        <f t="shared" si="2"/>
        <v>320</v>
      </c>
      <c r="Q15" s="181">
        <f t="shared" si="3"/>
        <v>320</v>
      </c>
    </row>
    <row r="16" spans="1:19" ht="20.100000000000001" customHeight="1" x14ac:dyDescent="0.2">
      <c r="A16" s="183" t="s">
        <v>36</v>
      </c>
      <c r="B16" s="472"/>
      <c r="C16" s="480">
        <v>289.99999999999994</v>
      </c>
      <c r="D16" s="314">
        <v>3080.0319999999992</v>
      </c>
      <c r="E16" s="118">
        <v>289.99999999999994</v>
      </c>
      <c r="F16" s="117">
        <v>3080.0319999999992</v>
      </c>
      <c r="G16" s="173">
        <v>289.99999999999994</v>
      </c>
      <c r="H16" s="174">
        <v>3080.0319999999992</v>
      </c>
      <c r="I16" s="119">
        <v>17.5</v>
      </c>
      <c r="J16" s="120">
        <v>17.5</v>
      </c>
      <c r="K16" s="119">
        <f t="shared" si="4"/>
        <v>0</v>
      </c>
      <c r="N16" s="40" t="str">
        <f t="shared" si="0"/>
        <v>červenec</v>
      </c>
      <c r="O16" s="181">
        <f t="shared" si="1"/>
        <v>289.99999999999994</v>
      </c>
      <c r="P16" s="181">
        <f t="shared" si="2"/>
        <v>289.99999999999994</v>
      </c>
      <c r="Q16" s="181">
        <f t="shared" si="3"/>
        <v>289.99999999999994</v>
      </c>
    </row>
    <row r="17" spans="1:22" ht="20.100000000000001" customHeight="1" x14ac:dyDescent="0.2">
      <c r="A17" s="135" t="s">
        <v>37</v>
      </c>
      <c r="B17" s="472"/>
      <c r="C17" s="480">
        <v>289.99999999999994</v>
      </c>
      <c r="D17" s="314">
        <v>3080.0319999999992</v>
      </c>
      <c r="E17" s="123">
        <v>289.99999999999994</v>
      </c>
      <c r="F17" s="122">
        <v>3080.0319999999992</v>
      </c>
      <c r="G17" s="175">
        <v>289.99999999999994</v>
      </c>
      <c r="H17" s="176">
        <v>3080.0319999999992</v>
      </c>
      <c r="I17" s="119">
        <v>17.2</v>
      </c>
      <c r="J17" s="120">
        <v>17.2</v>
      </c>
      <c r="K17" s="119">
        <f t="shared" si="4"/>
        <v>0</v>
      </c>
      <c r="N17" s="40" t="str">
        <f t="shared" si="0"/>
        <v>srpen</v>
      </c>
      <c r="O17" s="181">
        <f t="shared" si="1"/>
        <v>289.99999999999994</v>
      </c>
      <c r="P17" s="181">
        <f t="shared" si="2"/>
        <v>289.99999999999994</v>
      </c>
      <c r="Q17" s="181">
        <f t="shared" si="3"/>
        <v>289.99999999999994</v>
      </c>
    </row>
    <row r="18" spans="1:22" ht="20.100000000000001" customHeight="1" x14ac:dyDescent="0.2">
      <c r="A18" s="184" t="s">
        <v>38</v>
      </c>
      <c r="B18" s="473"/>
      <c r="C18" s="481">
        <v>390</v>
      </c>
      <c r="D18" s="315">
        <v>4139.9669999999996</v>
      </c>
      <c r="E18" s="123">
        <v>390</v>
      </c>
      <c r="F18" s="122">
        <v>4139.9669999999996</v>
      </c>
      <c r="G18" s="177">
        <v>390</v>
      </c>
      <c r="H18" s="128">
        <v>4139.9669999999996</v>
      </c>
      <c r="I18" s="124">
        <v>13</v>
      </c>
      <c r="J18" s="119">
        <v>13</v>
      </c>
      <c r="K18" s="124">
        <f t="shared" si="4"/>
        <v>0</v>
      </c>
      <c r="N18" s="40" t="str">
        <f t="shared" si="0"/>
        <v>září</v>
      </c>
      <c r="O18" s="181">
        <f t="shared" si="1"/>
        <v>390</v>
      </c>
      <c r="P18" s="181">
        <f t="shared" si="2"/>
        <v>390</v>
      </c>
      <c r="Q18" s="181">
        <f t="shared" si="3"/>
        <v>390</v>
      </c>
    </row>
    <row r="19" spans="1:22" ht="20.100000000000001" customHeight="1" x14ac:dyDescent="0.2">
      <c r="A19" s="183" t="s">
        <v>39</v>
      </c>
      <c r="B19" s="472"/>
      <c r="C19" s="482">
        <v>670.00000000000023</v>
      </c>
      <c r="D19" s="313">
        <v>7110.0065000000022</v>
      </c>
      <c r="E19" s="118">
        <v>670.00000000000023</v>
      </c>
      <c r="F19" s="117">
        <v>7110.0065000000022</v>
      </c>
      <c r="G19" s="175">
        <v>670.00000000000023</v>
      </c>
      <c r="H19" s="116">
        <v>7110.0065000000022</v>
      </c>
      <c r="I19" s="119">
        <v>8</v>
      </c>
      <c r="J19" s="114">
        <v>8</v>
      </c>
      <c r="K19" s="119">
        <f t="shared" si="4"/>
        <v>0</v>
      </c>
      <c r="N19" s="40" t="str">
        <f t="shared" si="0"/>
        <v>říjen</v>
      </c>
      <c r="O19" s="181">
        <f t="shared" si="1"/>
        <v>670.00000000000023</v>
      </c>
      <c r="P19" s="181">
        <f t="shared" si="2"/>
        <v>670.00000000000023</v>
      </c>
      <c r="Q19" s="181">
        <f t="shared" si="3"/>
        <v>670.00000000000023</v>
      </c>
    </row>
    <row r="20" spans="1:22" ht="20.100000000000001" customHeight="1" x14ac:dyDescent="0.2">
      <c r="A20" s="135" t="s">
        <v>40</v>
      </c>
      <c r="B20" s="472"/>
      <c r="C20" s="480">
        <v>960</v>
      </c>
      <c r="D20" s="314">
        <v>10200</v>
      </c>
      <c r="E20" s="123">
        <v>960</v>
      </c>
      <c r="F20" s="122">
        <v>10200</v>
      </c>
      <c r="G20" s="175">
        <v>960</v>
      </c>
      <c r="H20" s="121">
        <v>10200</v>
      </c>
      <c r="I20" s="119">
        <v>2.6</v>
      </c>
      <c r="J20" s="120">
        <v>2.6</v>
      </c>
      <c r="K20" s="119">
        <f t="shared" si="4"/>
        <v>0</v>
      </c>
      <c r="N20" s="40" t="str">
        <f t="shared" si="0"/>
        <v>listopad</v>
      </c>
      <c r="O20" s="181">
        <f t="shared" si="1"/>
        <v>960</v>
      </c>
      <c r="P20" s="181">
        <f t="shared" si="2"/>
        <v>960</v>
      </c>
      <c r="Q20" s="181">
        <f t="shared" si="3"/>
        <v>960</v>
      </c>
    </row>
    <row r="21" spans="1:22" ht="20.100000000000001" customHeight="1" x14ac:dyDescent="0.2">
      <c r="A21" s="184" t="s">
        <v>41</v>
      </c>
      <c r="B21" s="473"/>
      <c r="C21" s="481">
        <v>1160</v>
      </c>
      <c r="D21" s="315">
        <v>12320</v>
      </c>
      <c r="E21" s="123">
        <v>1160</v>
      </c>
      <c r="F21" s="122">
        <v>12320</v>
      </c>
      <c r="G21" s="177">
        <v>1160</v>
      </c>
      <c r="H21" s="128">
        <v>12320</v>
      </c>
      <c r="I21" s="124">
        <v>-0.4</v>
      </c>
      <c r="J21" s="124">
        <v>-0.4</v>
      </c>
      <c r="K21" s="124">
        <f t="shared" si="4"/>
        <v>0</v>
      </c>
      <c r="N21" s="40" t="str">
        <f t="shared" si="0"/>
        <v>prosinec</v>
      </c>
      <c r="O21" s="181">
        <f t="shared" si="1"/>
        <v>1160</v>
      </c>
      <c r="P21" s="181">
        <f t="shared" si="2"/>
        <v>1160</v>
      </c>
      <c r="Q21" s="181">
        <f t="shared" si="3"/>
        <v>1160</v>
      </c>
      <c r="R21" s="164"/>
      <c r="S21" s="164"/>
      <c r="T21" s="164"/>
      <c r="V21" s="164"/>
    </row>
    <row r="22" spans="1:22" ht="20.100000000000001" customHeight="1" x14ac:dyDescent="0.2">
      <c r="A22" s="183" t="s">
        <v>87</v>
      </c>
      <c r="B22" s="472"/>
      <c r="C22" s="483">
        <f>SUM(C10:C12)</f>
        <v>3190.0000000000005</v>
      </c>
      <c r="D22" s="484">
        <f t="shared" ref="D22:H22" si="5">SUM(D10:D12)</f>
        <v>33869.958000000013</v>
      </c>
      <c r="E22" s="129">
        <f t="shared" si="5"/>
        <v>2710.8145646646863</v>
      </c>
      <c r="F22" s="130">
        <f t="shared" si="5"/>
        <v>28836.825844428684</v>
      </c>
      <c r="G22" s="179">
        <f>SUM(G10:G12)</f>
        <v>3069.0434778765648</v>
      </c>
      <c r="H22" s="179">
        <f t="shared" si="5"/>
        <v>32647.124571965069</v>
      </c>
      <c r="I22" s="119">
        <f>AVERAGE(I10:I12)</f>
        <v>3.1675115207373268</v>
      </c>
      <c r="J22" s="119">
        <f>AVERAGE(J10:J12)</f>
        <v>0.19999999999999987</v>
      </c>
      <c r="K22" s="119">
        <f t="shared" si="4"/>
        <v>2.967511520737327</v>
      </c>
    </row>
    <row r="23" spans="1:22" ht="20.100000000000001" customHeight="1" x14ac:dyDescent="0.2">
      <c r="A23" s="135" t="s">
        <v>88</v>
      </c>
      <c r="B23" s="472"/>
      <c r="C23" s="485">
        <f>SUM(C13:C15)</f>
        <v>1389.9999999999998</v>
      </c>
      <c r="D23" s="486">
        <f t="shared" ref="D23:G23" si="6">SUM(D13:D15)</f>
        <v>14759.999999999996</v>
      </c>
      <c r="E23" s="131">
        <f t="shared" si="6"/>
        <v>1290.1417307047104</v>
      </c>
      <c r="F23" s="132">
        <f t="shared" si="6"/>
        <v>13713.320041034842</v>
      </c>
      <c r="G23" s="180">
        <f t="shared" si="6"/>
        <v>1353.2232025156943</v>
      </c>
      <c r="H23" s="180">
        <f>SUM(H13:H15)</f>
        <v>14384.370581851341</v>
      </c>
      <c r="I23" s="119">
        <f>AVERAGE(I13:I15)</f>
        <v>12.715304659498207</v>
      </c>
      <c r="J23" s="119">
        <f>AVERAGE(J13:J15)</f>
        <v>12.133333333333335</v>
      </c>
      <c r="K23" s="119">
        <f t="shared" si="4"/>
        <v>0.58197132616487224</v>
      </c>
    </row>
    <row r="24" spans="1:22" ht="20.100000000000001" customHeight="1" x14ac:dyDescent="0.2">
      <c r="A24" s="135" t="s">
        <v>89</v>
      </c>
      <c r="B24" s="472"/>
      <c r="C24" s="485">
        <f>SUM(C16:C18)</f>
        <v>969.99999999999989</v>
      </c>
      <c r="D24" s="486">
        <f t="shared" ref="D24:H24" si="7">SUM(D16:D18)</f>
        <v>10300.030999999999</v>
      </c>
      <c r="E24" s="131">
        <f t="shared" si="7"/>
        <v>969.99999999999989</v>
      </c>
      <c r="F24" s="132">
        <f t="shared" si="7"/>
        <v>10300.030999999999</v>
      </c>
      <c r="G24" s="180">
        <f t="shared" si="7"/>
        <v>969.99999999999989</v>
      </c>
      <c r="H24" s="180">
        <f t="shared" si="7"/>
        <v>10300.030999999999</v>
      </c>
      <c r="I24" s="119">
        <f>AVERAGE(I16:I18)</f>
        <v>15.9</v>
      </c>
      <c r="J24" s="119">
        <f>AVERAGE(J16:J18)</f>
        <v>15.9</v>
      </c>
      <c r="K24" s="119">
        <f t="shared" si="4"/>
        <v>0</v>
      </c>
    </row>
    <row r="25" spans="1:22" ht="20.100000000000001" customHeight="1" x14ac:dyDescent="0.2">
      <c r="A25" s="184" t="s">
        <v>90</v>
      </c>
      <c r="B25" s="473"/>
      <c r="C25" s="485">
        <f>SUM(C19:C21)</f>
        <v>2790</v>
      </c>
      <c r="D25" s="486">
        <f t="shared" ref="D25:H25" si="8">SUM(D19:D21)</f>
        <v>29630.006500000003</v>
      </c>
      <c r="E25" s="131">
        <f t="shared" si="8"/>
        <v>2790</v>
      </c>
      <c r="F25" s="132">
        <f t="shared" si="8"/>
        <v>29630.006500000003</v>
      </c>
      <c r="G25" s="180">
        <f t="shared" si="8"/>
        <v>2790</v>
      </c>
      <c r="H25" s="180">
        <f t="shared" si="8"/>
        <v>29630.006500000003</v>
      </c>
      <c r="I25" s="124">
        <f>AVERAGE(I19:I21)</f>
        <v>3.4</v>
      </c>
      <c r="J25" s="124">
        <f>AVERAGE(J19:J21)</f>
        <v>3.4</v>
      </c>
      <c r="K25" s="124">
        <f t="shared" si="4"/>
        <v>0</v>
      </c>
    </row>
    <row r="26" spans="1:22" ht="20.100000000000001" customHeight="1" x14ac:dyDescent="0.2">
      <c r="A26" s="135" t="s">
        <v>91</v>
      </c>
      <c r="B26" s="472"/>
      <c r="C26" s="483">
        <f>SUM(C10:C15)</f>
        <v>4580</v>
      </c>
      <c r="D26" s="484">
        <f t="shared" ref="D26:H26" si="9">SUM(D10:D15)</f>
        <v>48629.958000000013</v>
      </c>
      <c r="E26" s="129">
        <f t="shared" si="9"/>
        <v>4000.9562953693967</v>
      </c>
      <c r="F26" s="130">
        <f t="shared" si="9"/>
        <v>42550.145885463528</v>
      </c>
      <c r="G26" s="179">
        <f t="shared" si="9"/>
        <v>4422.2666803922593</v>
      </c>
      <c r="H26" s="179">
        <f t="shared" si="9"/>
        <v>47031.49515381641</v>
      </c>
      <c r="I26" s="119">
        <f>AVERAGE(I10:I15)</f>
        <v>7.9414080901177684</v>
      </c>
      <c r="J26" s="119">
        <f>AVERAGE(J10:J15)</f>
        <v>6.166666666666667</v>
      </c>
      <c r="K26" s="119">
        <f t="shared" si="4"/>
        <v>1.7747414234511014</v>
      </c>
    </row>
    <row r="27" spans="1:22" ht="20.100000000000001" customHeight="1" x14ac:dyDescent="0.2">
      <c r="A27" s="184" t="s">
        <v>92</v>
      </c>
      <c r="B27" s="473"/>
      <c r="C27" s="487">
        <f>SUM(C16:C21)</f>
        <v>3760</v>
      </c>
      <c r="D27" s="488">
        <f t="shared" ref="D27:H27" si="10">SUM(D16:D21)</f>
        <v>39930.037500000006</v>
      </c>
      <c r="E27" s="133">
        <f t="shared" si="10"/>
        <v>3760</v>
      </c>
      <c r="F27" s="134">
        <f t="shared" si="10"/>
        <v>39930.037500000006</v>
      </c>
      <c r="G27" s="302">
        <f t="shared" si="10"/>
        <v>3760</v>
      </c>
      <c r="H27" s="302">
        <f t="shared" si="10"/>
        <v>39930.037500000006</v>
      </c>
      <c r="I27" s="124">
        <f>AVERAGE(I16:I21)</f>
        <v>9.65</v>
      </c>
      <c r="J27" s="124">
        <f>AVERAGE(J16:J21)</f>
        <v>9.65</v>
      </c>
      <c r="K27" s="124">
        <f t="shared" si="4"/>
        <v>0</v>
      </c>
    </row>
    <row r="28" spans="1:22" ht="20.100000000000001" customHeight="1" x14ac:dyDescent="0.2">
      <c r="A28" s="183" t="s">
        <v>47</v>
      </c>
      <c r="B28" s="472"/>
      <c r="C28" s="483">
        <f>SUM(C10:C21)</f>
        <v>8340</v>
      </c>
      <c r="D28" s="484">
        <f t="shared" ref="D28:H28" si="11">SUM(D10:D21)</f>
        <v>88559.995500000005</v>
      </c>
      <c r="E28" s="129">
        <f t="shared" si="11"/>
        <v>7760.9562953693967</v>
      </c>
      <c r="F28" s="130">
        <f t="shared" si="11"/>
        <v>82480.183385463519</v>
      </c>
      <c r="G28" s="179">
        <f t="shared" si="11"/>
        <v>8182.2666803922593</v>
      </c>
      <c r="H28" s="179">
        <f t="shared" si="11"/>
        <v>86961.532653816408</v>
      </c>
      <c r="I28" s="119">
        <f>AVERAGE(I10:I21)</f>
        <v>8.7957040450588835</v>
      </c>
      <c r="J28" s="119">
        <f>AVERAGE(J10:J21)</f>
        <v>7.9083333333333323</v>
      </c>
      <c r="K28" s="119">
        <f t="shared" si="4"/>
        <v>0.88737071172555115</v>
      </c>
    </row>
    <row r="29" spans="1:22" ht="3.75" customHeight="1" x14ac:dyDescent="0.2">
      <c r="A29" s="135"/>
      <c r="B29" s="135"/>
      <c r="C29" s="489"/>
      <c r="D29" s="122"/>
      <c r="E29" s="171"/>
      <c r="F29" s="122"/>
      <c r="G29" s="121"/>
      <c r="H29" s="137"/>
      <c r="I29" s="172"/>
      <c r="J29" s="136"/>
      <c r="K29" s="170"/>
    </row>
    <row r="32" spans="1:22" x14ac:dyDescent="0.2">
      <c r="A32" s="999" t="s">
        <v>238</v>
      </c>
      <c r="B32" s="999"/>
      <c r="C32" s="999"/>
      <c r="D32" s="999"/>
      <c r="E32" s="999"/>
      <c r="F32" s="138"/>
      <c r="G32" s="138"/>
      <c r="H32" s="138"/>
      <c r="I32" s="138"/>
    </row>
    <row r="33" spans="1:9" x14ac:dyDescent="0.2">
      <c r="A33" s="303" t="s">
        <v>127</v>
      </c>
      <c r="B33" s="138"/>
      <c r="C33" s="138"/>
      <c r="D33" s="138"/>
      <c r="E33" s="138"/>
      <c r="F33" s="138"/>
      <c r="G33" s="138"/>
      <c r="H33" s="138"/>
      <c r="I33" s="138"/>
    </row>
    <row r="52" spans="4:7" x14ac:dyDescent="0.2">
      <c r="E52" s="40"/>
      <c r="F52" s="40"/>
      <c r="G52" s="40"/>
    </row>
    <row r="53" spans="4:7" x14ac:dyDescent="0.2">
      <c r="D53" s="40"/>
      <c r="E53" s="181"/>
      <c r="F53" s="181"/>
      <c r="G53" s="181"/>
    </row>
    <row r="64" spans="4:7" s="138" customFormat="1" x14ac:dyDescent="0.2"/>
    <row r="65" spans="2:2" s="138" customFormat="1" x14ac:dyDescent="0.2">
      <c r="B65" s="303"/>
    </row>
    <row r="66" spans="2:2" s="138" customFormat="1" x14ac:dyDescent="0.2"/>
  </sheetData>
  <mergeCells count="8">
    <mergeCell ref="A32:E32"/>
    <mergeCell ref="R1:S1"/>
    <mergeCell ref="C7:D7"/>
    <mergeCell ref="E7:F7"/>
    <mergeCell ref="G7:H7"/>
    <mergeCell ref="I7:K7"/>
    <mergeCell ref="A3:S3"/>
    <mergeCell ref="A4:S4"/>
  </mergeCells>
  <pageMargins left="0.47244094488188981" right="0.39370078740157483" top="0.59055118110236227" bottom="0" header="0.31496062992125984" footer="0.19685039370078741"/>
  <pageSetup paperSize="9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7"/>
  <sheetViews>
    <sheetView view="pageBreakPreview" zoomScaleNormal="100" zoomScaleSheetLayoutView="100" workbookViewId="0"/>
  </sheetViews>
  <sheetFormatPr defaultRowHeight="12.75" x14ac:dyDescent="0.2"/>
  <cols>
    <col min="1" max="1" width="6.5703125" style="45" customWidth="1"/>
    <col min="2" max="2" width="12.5703125" style="45" customWidth="1"/>
    <col min="3" max="3" width="10.42578125" style="45" customWidth="1"/>
    <col min="4" max="15" width="9.28515625" style="45" customWidth="1"/>
    <col min="16" max="18" width="9.140625" style="45"/>
    <col min="19" max="21" width="9.140625" style="188"/>
    <col min="22" max="16384" width="9.140625" style="45"/>
  </cols>
  <sheetData>
    <row r="1" spans="1:22" x14ac:dyDescent="0.2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00" t="s">
        <v>129</v>
      </c>
      <c r="O1" s="1000"/>
      <c r="T1" s="189">
        <v>2013</v>
      </c>
      <c r="U1" s="189">
        <v>2014</v>
      </c>
      <c r="V1" s="189">
        <v>2014</v>
      </c>
    </row>
    <row r="2" spans="1:22" ht="15.75" x14ac:dyDescent="0.25">
      <c r="A2" s="995" t="s">
        <v>301</v>
      </c>
      <c r="B2" s="995"/>
      <c r="C2" s="995"/>
      <c r="D2" s="995"/>
      <c r="E2" s="995"/>
      <c r="F2" s="995"/>
      <c r="G2" s="995"/>
      <c r="H2" s="995"/>
      <c r="I2" s="995"/>
      <c r="J2" s="995"/>
      <c r="K2" s="995"/>
      <c r="L2" s="995"/>
      <c r="M2" s="995"/>
      <c r="N2" s="995"/>
      <c r="O2" s="995"/>
      <c r="P2" s="187"/>
      <c r="Q2" s="187"/>
      <c r="S2" s="190">
        <v>41640</v>
      </c>
      <c r="T2" s="191">
        <v>32.376295432485961</v>
      </c>
      <c r="U2" s="192">
        <v>29.819936957415216</v>
      </c>
      <c r="V2" s="790">
        <v>1</v>
      </c>
    </row>
    <row r="3" spans="1:22" ht="12" customHeight="1" x14ac:dyDescent="0.25">
      <c r="A3" s="196"/>
      <c r="B3" s="75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87"/>
      <c r="Q3" s="187"/>
      <c r="S3" s="190">
        <v>41641</v>
      </c>
      <c r="T3" s="191">
        <v>35.792506502084485</v>
      </c>
      <c r="U3" s="192">
        <v>32.181140578438225</v>
      </c>
      <c r="V3" s="790">
        <v>1.7</v>
      </c>
    </row>
    <row r="4" spans="1:22" ht="15.75" x14ac:dyDescent="0.25">
      <c r="A4" s="196"/>
      <c r="B4" s="75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87"/>
      <c r="Q4" s="187"/>
      <c r="S4" s="190">
        <v>41642</v>
      </c>
      <c r="T4" s="191">
        <v>35.209607794422446</v>
      </c>
      <c r="U4" s="192">
        <v>30.611301271536977</v>
      </c>
      <c r="V4" s="790">
        <v>2.4</v>
      </c>
    </row>
    <row r="5" spans="1:22" ht="15.75" x14ac:dyDescent="0.25">
      <c r="A5" s="196"/>
      <c r="B5" s="75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87"/>
      <c r="Q5" s="187"/>
      <c r="S5" s="190">
        <v>41643</v>
      </c>
      <c r="T5" s="191">
        <v>30.841863278235987</v>
      </c>
      <c r="U5" s="192">
        <v>28.224276360862738</v>
      </c>
      <c r="V5" s="790">
        <v>2.9</v>
      </c>
    </row>
    <row r="6" spans="1:22" ht="15.75" x14ac:dyDescent="0.25">
      <c r="A6" s="196"/>
      <c r="B6" s="75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87"/>
      <c r="Q6" s="187"/>
      <c r="S6" s="190">
        <v>41644</v>
      </c>
      <c r="T6" s="191">
        <v>28.424361807589285</v>
      </c>
      <c r="U6" s="192">
        <v>28.323624258618796</v>
      </c>
      <c r="V6" s="790">
        <v>4.9000000000000004</v>
      </c>
    </row>
    <row r="7" spans="1:22" ht="15.75" x14ac:dyDescent="0.25">
      <c r="A7" s="196"/>
      <c r="B7" s="75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87"/>
      <c r="Q7" s="187"/>
      <c r="S7" s="190">
        <v>41645</v>
      </c>
      <c r="T7" s="191">
        <v>30.507914817663032</v>
      </c>
      <c r="U7" s="192">
        <v>31.17152473981665</v>
      </c>
      <c r="V7" s="790">
        <v>3</v>
      </c>
    </row>
    <row r="8" spans="1:22" ht="15.75" x14ac:dyDescent="0.25">
      <c r="A8" s="196"/>
      <c r="B8" s="75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87"/>
      <c r="Q8" s="187"/>
      <c r="S8" s="190">
        <v>41646</v>
      </c>
      <c r="T8" s="191">
        <v>35.326757943273172</v>
      </c>
      <c r="U8" s="192">
        <v>30.816836681936199</v>
      </c>
      <c r="V8" s="790">
        <v>4.5</v>
      </c>
    </row>
    <row r="9" spans="1:22" ht="15.75" x14ac:dyDescent="0.25">
      <c r="A9" s="196"/>
      <c r="B9" s="756"/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87"/>
      <c r="Q9" s="187"/>
      <c r="S9" s="190">
        <v>41647</v>
      </c>
      <c r="T9" s="191">
        <v>36.448220056594238</v>
      </c>
      <c r="U9" s="192">
        <v>30.577419431284607</v>
      </c>
      <c r="V9" s="790">
        <v>4.3</v>
      </c>
    </row>
    <row r="10" spans="1:22" ht="15.75" x14ac:dyDescent="0.25">
      <c r="A10" s="196"/>
      <c r="B10" s="756"/>
      <c r="C10" s="196"/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187"/>
      <c r="Q10" s="187"/>
      <c r="S10" s="190">
        <v>41648</v>
      </c>
      <c r="T10" s="191">
        <v>34.966380795434823</v>
      </c>
      <c r="U10" s="192">
        <v>30.77791814439302</v>
      </c>
      <c r="V10" s="790">
        <v>4.4000000000000004</v>
      </c>
    </row>
    <row r="11" spans="1:22" ht="15.75" x14ac:dyDescent="0.25">
      <c r="A11" s="196"/>
      <c r="B11" s="756"/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87"/>
      <c r="Q11" s="187"/>
      <c r="S11" s="190">
        <v>41649</v>
      </c>
      <c r="T11" s="191">
        <v>35.419162691591474</v>
      </c>
      <c r="U11" s="192">
        <v>30.132613917439219</v>
      </c>
      <c r="V11" s="790">
        <v>3.9</v>
      </c>
    </row>
    <row r="12" spans="1:22" ht="15.75" x14ac:dyDescent="0.25">
      <c r="A12" s="196"/>
      <c r="B12" s="756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87"/>
      <c r="Q12" s="187"/>
      <c r="S12" s="190">
        <v>41650</v>
      </c>
      <c r="T12" s="191">
        <v>38.147470159524033</v>
      </c>
      <c r="U12" s="192">
        <v>28.231570981800594</v>
      </c>
      <c r="V12" s="790">
        <v>3.1</v>
      </c>
    </row>
    <row r="13" spans="1:22" ht="15.75" x14ac:dyDescent="0.25">
      <c r="A13" s="196"/>
      <c r="B13" s="756"/>
      <c r="C13" s="196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87"/>
      <c r="Q13" s="187"/>
      <c r="S13" s="190">
        <v>41651</v>
      </c>
      <c r="T13" s="191">
        <v>37.430222073026869</v>
      </c>
      <c r="U13" s="192">
        <v>31.152940276994567</v>
      </c>
      <c r="V13" s="790">
        <v>0.3</v>
      </c>
    </row>
    <row r="14" spans="1:22" ht="15.75" x14ac:dyDescent="0.25">
      <c r="A14" s="196"/>
      <c r="B14" s="756"/>
      <c r="C14" s="196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87"/>
      <c r="Q14" s="187"/>
      <c r="S14" s="190">
        <v>41652</v>
      </c>
      <c r="T14" s="191">
        <v>39.764526902436685</v>
      </c>
      <c r="U14" s="192">
        <v>35.425663245407186</v>
      </c>
      <c r="V14" s="790">
        <v>-0.9</v>
      </c>
    </row>
    <row r="15" spans="1:22" ht="15.75" x14ac:dyDescent="0.25">
      <c r="A15" s="196"/>
      <c r="B15" s="756"/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87"/>
      <c r="Q15" s="187"/>
      <c r="S15" s="190">
        <v>41653</v>
      </c>
      <c r="T15" s="191">
        <v>43.228484796037641</v>
      </c>
      <c r="U15" s="192">
        <v>34.838520341589764</v>
      </c>
      <c r="V15" s="790">
        <v>1.5</v>
      </c>
    </row>
    <row r="16" spans="1:22" ht="15.75" x14ac:dyDescent="0.25">
      <c r="A16" s="196"/>
      <c r="B16" s="756"/>
      <c r="C16" s="196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87"/>
      <c r="Q16" s="187"/>
      <c r="S16" s="190">
        <v>41654</v>
      </c>
      <c r="T16" s="191">
        <v>42.739632761468386</v>
      </c>
      <c r="U16" s="192">
        <v>34.682102113843577</v>
      </c>
      <c r="V16" s="790">
        <v>1.1000000000000001</v>
      </c>
    </row>
    <row r="17" spans="1:22" ht="15.75" x14ac:dyDescent="0.25">
      <c r="A17" s="196"/>
      <c r="B17" s="756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87"/>
      <c r="Q17" s="187"/>
      <c r="S17" s="190">
        <v>41655</v>
      </c>
      <c r="T17" s="191">
        <v>42.229186102215856</v>
      </c>
      <c r="U17" s="192">
        <v>34.384923936924864</v>
      </c>
      <c r="V17" s="790">
        <v>1.3</v>
      </c>
    </row>
    <row r="18" spans="1:22" ht="15.75" x14ac:dyDescent="0.25">
      <c r="A18" s="196"/>
      <c r="B18" s="756"/>
      <c r="C18" s="196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87"/>
      <c r="Q18" s="187"/>
      <c r="S18" s="190">
        <v>41656</v>
      </c>
      <c r="T18" s="191">
        <v>43.46672791714839</v>
      </c>
      <c r="U18" s="192">
        <v>32.004779962782685</v>
      </c>
      <c r="V18" s="790">
        <v>2.7</v>
      </c>
    </row>
    <row r="19" spans="1:22" ht="15.75" x14ac:dyDescent="0.25">
      <c r="A19" s="196"/>
      <c r="B19" s="756"/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6"/>
      <c r="N19" s="196"/>
      <c r="O19" s="196"/>
      <c r="P19" s="187"/>
      <c r="Q19" s="187"/>
      <c r="S19" s="190">
        <v>41657</v>
      </c>
      <c r="T19" s="191">
        <v>44.767544892732943</v>
      </c>
      <c r="U19" s="192">
        <v>28.838252436416095</v>
      </c>
      <c r="V19" s="790">
        <v>2.9</v>
      </c>
    </row>
    <row r="20" spans="1:22" ht="15.75" x14ac:dyDescent="0.25">
      <c r="A20" s="196"/>
      <c r="B20" s="756"/>
      <c r="C20" s="196"/>
      <c r="D20" s="196"/>
      <c r="E20" s="196"/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187"/>
      <c r="Q20" s="187"/>
      <c r="S20" s="190">
        <v>41658</v>
      </c>
      <c r="T20" s="191">
        <v>41.826982651881188</v>
      </c>
      <c r="U20" s="192">
        <v>26.914539897812865</v>
      </c>
      <c r="V20" s="790">
        <v>6.3</v>
      </c>
    </row>
    <row r="21" spans="1:22" ht="15.75" x14ac:dyDescent="0.25">
      <c r="A21" s="196"/>
      <c r="B21" s="756"/>
      <c r="C21" s="196"/>
      <c r="D21" s="196"/>
      <c r="E21" s="196"/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87"/>
      <c r="Q21" s="187"/>
      <c r="S21" s="190">
        <v>41659</v>
      </c>
      <c r="T21" s="191">
        <v>41.464349132190755</v>
      </c>
      <c r="U21" s="192">
        <v>30.805382238471903</v>
      </c>
      <c r="V21" s="790">
        <v>5.9</v>
      </c>
    </row>
    <row r="22" spans="1:22" ht="15.75" x14ac:dyDescent="0.25">
      <c r="A22" s="196"/>
      <c r="B22" s="756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87"/>
      <c r="Q22" s="187"/>
      <c r="S22" s="190">
        <v>41660</v>
      </c>
      <c r="T22" s="191">
        <v>44.137077149352343</v>
      </c>
      <c r="U22" s="192">
        <v>34.2686523637948</v>
      </c>
      <c r="V22" s="790">
        <v>0.7</v>
      </c>
    </row>
    <row r="23" spans="1:22" ht="15.75" x14ac:dyDescent="0.25">
      <c r="A23" s="196"/>
      <c r="B23" s="75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87"/>
      <c r="Q23" s="187"/>
      <c r="S23" s="190">
        <v>41661</v>
      </c>
      <c r="T23" s="191">
        <v>45.15446933381191</v>
      </c>
      <c r="U23" s="192">
        <v>36.969258318739719</v>
      </c>
      <c r="V23" s="790">
        <v>-1.2</v>
      </c>
    </row>
    <row r="24" spans="1:22" ht="15.75" x14ac:dyDescent="0.25">
      <c r="A24" s="1008" t="s">
        <v>315</v>
      </c>
      <c r="B24" s="1008"/>
      <c r="C24" s="1008"/>
      <c r="D24" s="1008"/>
      <c r="E24" s="1008"/>
      <c r="F24" s="1008"/>
      <c r="G24" s="1008"/>
      <c r="H24" s="1008"/>
      <c r="I24" s="1008"/>
      <c r="J24" s="1008"/>
      <c r="K24" s="1008"/>
      <c r="L24" s="1008"/>
      <c r="M24" s="1008"/>
      <c r="N24" s="1008"/>
      <c r="O24" s="1008"/>
      <c r="P24" s="187"/>
      <c r="Q24" s="187"/>
      <c r="S24" s="190">
        <v>41662</v>
      </c>
      <c r="T24" s="191">
        <v>45.557512675689587</v>
      </c>
      <c r="U24" s="192">
        <v>39.515937993420224</v>
      </c>
      <c r="V24" s="790">
        <v>-2.6</v>
      </c>
    </row>
    <row r="25" spans="1:22" ht="9.9499999999999993" customHeight="1" x14ac:dyDescent="0.25">
      <c r="C25" s="572"/>
      <c r="D25" s="199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9"/>
      <c r="P25" s="187"/>
      <c r="Q25" s="187"/>
      <c r="S25" s="190">
        <v>41663</v>
      </c>
      <c r="T25" s="191">
        <v>45.236732872485952</v>
      </c>
      <c r="U25" s="192">
        <v>39.912823833141239</v>
      </c>
      <c r="V25" s="790">
        <v>-2.4</v>
      </c>
    </row>
    <row r="26" spans="1:22" ht="15" customHeight="1" thickBot="1" x14ac:dyDescent="0.3">
      <c r="A26" s="284"/>
      <c r="B26" s="284"/>
      <c r="C26" s="573"/>
      <c r="D26" s="569" t="s">
        <v>13</v>
      </c>
      <c r="E26" s="490" t="s">
        <v>72</v>
      </c>
      <c r="F26" s="490" t="s">
        <v>73</v>
      </c>
      <c r="G26" s="490" t="s">
        <v>74</v>
      </c>
      <c r="H26" s="490" t="s">
        <v>75</v>
      </c>
      <c r="I26" s="490" t="s">
        <v>76</v>
      </c>
      <c r="J26" s="490" t="s">
        <v>77</v>
      </c>
      <c r="K26" s="490" t="s">
        <v>78</v>
      </c>
      <c r="L26" s="490" t="s">
        <v>79</v>
      </c>
      <c r="M26" s="490" t="s">
        <v>80</v>
      </c>
      <c r="N26" s="490" t="s">
        <v>81</v>
      </c>
      <c r="O26" s="512" t="s">
        <v>82</v>
      </c>
      <c r="P26" s="187"/>
      <c r="Q26" s="187"/>
      <c r="S26" s="190">
        <v>41664</v>
      </c>
      <c r="T26" s="191">
        <v>47.333075975303558</v>
      </c>
      <c r="U26" s="192">
        <v>41.907181763192099</v>
      </c>
      <c r="V26" s="790">
        <v>-8</v>
      </c>
    </row>
    <row r="27" spans="1:22" ht="15" customHeight="1" x14ac:dyDescent="0.25">
      <c r="A27" s="1011">
        <v>2014</v>
      </c>
      <c r="B27" s="1009" t="s">
        <v>316</v>
      </c>
      <c r="C27" s="767" t="s">
        <v>52</v>
      </c>
      <c r="D27" s="570">
        <v>34.426418786756003</v>
      </c>
      <c r="E27" s="795">
        <v>31.969354564548802</v>
      </c>
      <c r="F27" s="795">
        <v>24.1436532576361</v>
      </c>
      <c r="G27" s="795">
        <v>17.799610574108399</v>
      </c>
      <c r="H27" s="750">
        <v>12.903225806451603</v>
      </c>
      <c r="I27" s="750">
        <v>10.666666666666666</v>
      </c>
      <c r="J27" s="750">
        <v>9.3548387096774182</v>
      </c>
      <c r="K27" s="750">
        <v>9.3548387096774182</v>
      </c>
      <c r="L27" s="750">
        <v>13</v>
      </c>
      <c r="M27" s="750">
        <v>21.612903225806459</v>
      </c>
      <c r="N27" s="750">
        <v>32.000999999999998</v>
      </c>
      <c r="O27" s="751">
        <v>37.41935483870968</v>
      </c>
      <c r="P27" s="187"/>
      <c r="Q27" s="187"/>
      <c r="S27" s="190">
        <v>41665</v>
      </c>
      <c r="T27" s="191">
        <v>46.197935598637272</v>
      </c>
      <c r="U27" s="192">
        <v>43.863809054503498</v>
      </c>
      <c r="V27" s="790">
        <v>-7.8</v>
      </c>
    </row>
    <row r="28" spans="1:22" ht="15" customHeight="1" x14ac:dyDescent="0.2">
      <c r="A28" s="1012"/>
      <c r="B28" s="1010"/>
      <c r="C28" s="768" t="s">
        <v>16</v>
      </c>
      <c r="D28" s="571">
        <v>366.70693212454802</v>
      </c>
      <c r="E28" s="796">
        <v>339.93743134765202</v>
      </c>
      <c r="F28" s="796">
        <v>256.47297978668399</v>
      </c>
      <c r="G28" s="796">
        <v>189.30611901729799</v>
      </c>
      <c r="H28" s="752">
        <v>137.0967741935483</v>
      </c>
      <c r="I28" s="752">
        <v>113.33333333333333</v>
      </c>
      <c r="J28" s="752">
        <v>99.355870967741907</v>
      </c>
      <c r="K28" s="752">
        <v>99.355870967741907</v>
      </c>
      <c r="L28" s="752">
        <v>137.99889999999999</v>
      </c>
      <c r="M28" s="752">
        <v>229.35504838709684</v>
      </c>
      <c r="N28" s="752">
        <v>340.012</v>
      </c>
      <c r="O28" s="753">
        <v>397.41935483870969</v>
      </c>
      <c r="S28" s="190">
        <v>41666</v>
      </c>
      <c r="T28" s="191">
        <v>44.240454059983492</v>
      </c>
      <c r="U28" s="192">
        <v>44.959295144984566</v>
      </c>
      <c r="V28" s="790">
        <v>-4.0999999999999996</v>
      </c>
    </row>
    <row r="29" spans="1:22" ht="15" customHeight="1" x14ac:dyDescent="0.2">
      <c r="A29" s="1012"/>
      <c r="B29" s="1014" t="s">
        <v>217</v>
      </c>
      <c r="C29" s="765" t="s">
        <v>130</v>
      </c>
      <c r="D29" s="570">
        <v>1.5321804729824582</v>
      </c>
      <c r="E29" s="795">
        <v>1.562740852404906</v>
      </c>
      <c r="F29" s="795">
        <v>0.97956040953488865</v>
      </c>
      <c r="G29" s="795">
        <v>1.1020731733440596</v>
      </c>
      <c r="H29" s="750">
        <v>0.61</v>
      </c>
      <c r="I29" s="750">
        <v>0.25</v>
      </c>
      <c r="J29" s="750">
        <v>0.11</v>
      </c>
      <c r="K29" s="750">
        <v>0.15</v>
      </c>
      <c r="L29" s="750">
        <v>0.74</v>
      </c>
      <c r="M29" s="750">
        <v>1.19</v>
      </c>
      <c r="N29" s="750">
        <v>1.35</v>
      </c>
      <c r="O29" s="751">
        <v>1.48</v>
      </c>
      <c r="S29" s="190">
        <v>41667</v>
      </c>
      <c r="T29" s="191">
        <v>43.061164286209376</v>
      </c>
      <c r="U29" s="192">
        <v>42.900737261999915</v>
      </c>
      <c r="V29" s="790">
        <v>-3.2</v>
      </c>
    </row>
    <row r="30" spans="1:22" ht="15" customHeight="1" x14ac:dyDescent="0.2">
      <c r="A30" s="1013"/>
      <c r="B30" s="1015"/>
      <c r="C30" s="766" t="s">
        <v>328</v>
      </c>
      <c r="D30" s="571">
        <v>16.320640841064211</v>
      </c>
      <c r="E30" s="796">
        <v>16.616973537572306</v>
      </c>
      <c r="F30" s="796">
        <v>10.40566452280312</v>
      </c>
      <c r="G30" s="796">
        <v>11.721011069246879</v>
      </c>
      <c r="H30" s="752">
        <v>6.48</v>
      </c>
      <c r="I30" s="752">
        <v>2.65</v>
      </c>
      <c r="J30" s="752">
        <v>1.17</v>
      </c>
      <c r="K30" s="752">
        <v>1.59</v>
      </c>
      <c r="L30" s="752">
        <v>7.85</v>
      </c>
      <c r="M30" s="752">
        <v>12.62</v>
      </c>
      <c r="N30" s="752">
        <v>14.34</v>
      </c>
      <c r="O30" s="753">
        <v>15.72</v>
      </c>
      <c r="S30" s="190">
        <v>41668</v>
      </c>
      <c r="T30" s="191">
        <v>39.625087100576323</v>
      </c>
      <c r="U30" s="192">
        <v>43.300079571630462</v>
      </c>
      <c r="V30" s="790">
        <v>-3.5</v>
      </c>
    </row>
    <row r="31" spans="1:22" ht="15" customHeight="1" x14ac:dyDescent="0.2">
      <c r="A31" s="1016">
        <v>2013</v>
      </c>
      <c r="B31" s="1018" t="s">
        <v>316</v>
      </c>
      <c r="C31" s="778" t="s">
        <v>317</v>
      </c>
      <c r="D31" s="771">
        <v>39.317732617197706</v>
      </c>
      <c r="E31" s="772">
        <v>37.781356660528338</v>
      </c>
      <c r="F31" s="772">
        <v>35.108955246361376</v>
      </c>
      <c r="G31" s="772">
        <v>21.708055662267224</v>
      </c>
      <c r="H31" s="772">
        <v>13.112667378940438</v>
      </c>
      <c r="I31" s="772">
        <v>11.00161306513394</v>
      </c>
      <c r="J31" s="772">
        <v>9.1936834853972833</v>
      </c>
      <c r="K31" s="772">
        <v>9.2600264605768423</v>
      </c>
      <c r="L31" s="772">
        <v>13.246628382076077</v>
      </c>
      <c r="M31" s="772">
        <v>20.665613811594834</v>
      </c>
      <c r="N31" s="772">
        <v>29.600560436271987</v>
      </c>
      <c r="O31" s="773">
        <v>33.099730738711536</v>
      </c>
      <c r="S31" s="190">
        <v>41669</v>
      </c>
      <c r="T31" s="191">
        <v>34.588826245394074</v>
      </c>
      <c r="U31" s="192">
        <v>42.101394085754599</v>
      </c>
      <c r="V31" s="790">
        <v>-2</v>
      </c>
    </row>
    <row r="32" spans="1:22" ht="15" customHeight="1" x14ac:dyDescent="0.2">
      <c r="A32" s="1016"/>
      <c r="B32" s="1019"/>
      <c r="C32" s="769" t="s">
        <v>16</v>
      </c>
      <c r="D32" s="775">
        <v>416.15311503962795</v>
      </c>
      <c r="E32" s="776">
        <v>400.23555499853717</v>
      </c>
      <c r="F32" s="776">
        <v>371.60898135734965</v>
      </c>
      <c r="G32" s="776">
        <v>229.7664621469776</v>
      </c>
      <c r="H32" s="776">
        <v>139.34438243578634</v>
      </c>
      <c r="I32" s="776">
        <v>117.65345044115539</v>
      </c>
      <c r="J32" s="776">
        <v>98.685182405924138</v>
      </c>
      <c r="K32" s="776">
        <v>99.236740369534644</v>
      </c>
      <c r="L32" s="776">
        <v>141.49753037920746</v>
      </c>
      <c r="M32" s="776">
        <v>219.8642345338082</v>
      </c>
      <c r="N32" s="776">
        <v>314.87954330865608</v>
      </c>
      <c r="O32" s="777">
        <v>353.43293377669806</v>
      </c>
      <c r="S32" s="190">
        <v>41670</v>
      </c>
      <c r="T32" s="191">
        <v>33.340177327647375</v>
      </c>
      <c r="U32" s="192">
        <v>37.604545224489804</v>
      </c>
      <c r="V32" s="790">
        <v>-0.4</v>
      </c>
    </row>
    <row r="33" spans="1:23" ht="15" customHeight="1" x14ac:dyDescent="0.2">
      <c r="A33" s="1016"/>
      <c r="B33" s="1020" t="s">
        <v>217</v>
      </c>
      <c r="C33" s="770" t="s">
        <v>318</v>
      </c>
      <c r="D33" s="771">
        <v>1.0754797910519782</v>
      </c>
      <c r="E33" s="772">
        <v>1.0507245392076279</v>
      </c>
      <c r="F33" s="772">
        <v>1.3058642960259048</v>
      </c>
      <c r="G33" s="772">
        <v>1.5188402486761607</v>
      </c>
      <c r="H33" s="772">
        <v>0.50672127490178276</v>
      </c>
      <c r="I33" s="772">
        <v>0.25986132587672439</v>
      </c>
      <c r="J33" s="772">
        <v>0.12885305116589621</v>
      </c>
      <c r="K33" s="772">
        <v>0.19900000000000001</v>
      </c>
      <c r="L33" s="772">
        <v>0.82599999999999996</v>
      </c>
      <c r="M33" s="772">
        <v>0.65930565304663047</v>
      </c>
      <c r="N33" s="772">
        <v>1.337</v>
      </c>
      <c r="O33" s="773">
        <v>1.0980000000000001</v>
      </c>
      <c r="S33" s="190">
        <v>41671</v>
      </c>
      <c r="T33" s="191">
        <v>32.074435860112878</v>
      </c>
      <c r="U33" s="192">
        <v>35.40180564039769</v>
      </c>
      <c r="V33" s="798">
        <v>-0.9</v>
      </c>
    </row>
    <row r="34" spans="1:23" ht="15" customHeight="1" x14ac:dyDescent="0.2">
      <c r="A34" s="1017"/>
      <c r="B34" s="1021"/>
      <c r="C34" s="774" t="s">
        <v>328</v>
      </c>
      <c r="D34" s="775">
        <v>11.383308300410558</v>
      </c>
      <c r="E34" s="776">
        <v>11.130850406096007</v>
      </c>
      <c r="F34" s="776">
        <v>13.821790054856587</v>
      </c>
      <c r="G34" s="776">
        <v>16.076012728087957</v>
      </c>
      <c r="H34" s="776">
        <v>5.384774971998775</v>
      </c>
      <c r="I34" s="776">
        <v>2.779008991190866</v>
      </c>
      <c r="J34" s="776">
        <v>1.3831086512147299</v>
      </c>
      <c r="K34" s="776">
        <v>2.1326830000000001</v>
      </c>
      <c r="L34" s="776">
        <v>8.8233320000000006</v>
      </c>
      <c r="M34" s="776">
        <v>7.0144187733284058</v>
      </c>
      <c r="N34" s="776">
        <v>14.222471200000001</v>
      </c>
      <c r="O34" s="777">
        <v>11.724224400000001</v>
      </c>
      <c r="S34" s="190">
        <v>41672</v>
      </c>
      <c r="T34" s="191">
        <v>31.529226019077406</v>
      </c>
      <c r="U34" s="192">
        <v>36.256133201110949</v>
      </c>
      <c r="V34" s="798">
        <v>-1.1000000000000001</v>
      </c>
    </row>
    <row r="35" spans="1:23" ht="8.25" customHeight="1" x14ac:dyDescent="0.2">
      <c r="A35" s="135"/>
      <c r="B35" s="135"/>
      <c r="C35" s="574"/>
      <c r="D35" s="491"/>
      <c r="E35" s="120"/>
      <c r="F35" s="197"/>
      <c r="G35" s="197"/>
      <c r="H35" s="197"/>
      <c r="I35" s="197"/>
      <c r="J35" s="198"/>
      <c r="K35" s="198"/>
      <c r="L35" s="198"/>
      <c r="M35" s="198"/>
      <c r="N35" s="198"/>
      <c r="O35" s="194"/>
      <c r="S35" s="190">
        <v>41673</v>
      </c>
      <c r="T35" s="191">
        <v>34.359734702619313</v>
      </c>
      <c r="U35" s="192">
        <v>38.572839522920816</v>
      </c>
      <c r="V35" s="798">
        <v>-1.2</v>
      </c>
    </row>
    <row r="36" spans="1:23" ht="7.5" customHeight="1" x14ac:dyDescent="0.2">
      <c r="S36" s="190">
        <v>41674</v>
      </c>
      <c r="T36" s="191">
        <v>36.833715479143692</v>
      </c>
      <c r="U36" s="192">
        <v>38.774449049186302</v>
      </c>
      <c r="V36" s="798">
        <v>-1.9</v>
      </c>
    </row>
    <row r="37" spans="1:23" ht="12.95" customHeight="1" x14ac:dyDescent="0.2">
      <c r="A37" s="999" t="s">
        <v>168</v>
      </c>
      <c r="B37" s="999"/>
      <c r="C37" s="999"/>
      <c r="D37" s="999"/>
      <c r="E37" s="999"/>
      <c r="F37" s="121"/>
      <c r="G37" s="121"/>
      <c r="H37" s="121"/>
      <c r="I37" s="121"/>
      <c r="J37" s="176"/>
      <c r="K37" s="176"/>
      <c r="S37" s="190">
        <v>41675</v>
      </c>
      <c r="T37" s="191">
        <v>35.587070377006597</v>
      </c>
      <c r="U37" s="192">
        <v>38.146355387707018</v>
      </c>
      <c r="V37" s="798">
        <v>-0.5</v>
      </c>
    </row>
    <row r="38" spans="1:23" ht="12.95" customHeight="1" x14ac:dyDescent="0.2">
      <c r="F38" s="121"/>
      <c r="G38" s="121"/>
      <c r="H38" s="121"/>
      <c r="I38" s="121"/>
      <c r="J38" s="176"/>
      <c r="K38" s="176"/>
      <c r="S38" s="190">
        <v>41676</v>
      </c>
      <c r="T38" s="191">
        <v>36.952359126253477</v>
      </c>
      <c r="U38" s="192">
        <v>35.601336772849415</v>
      </c>
      <c r="V38" s="798">
        <v>1.1000000000000001</v>
      </c>
    </row>
    <row r="39" spans="1:23" ht="12.95" customHeight="1" x14ac:dyDescent="0.2">
      <c r="A39" s="135"/>
      <c r="B39" s="135"/>
      <c r="C39" s="185"/>
      <c r="D39" s="185"/>
      <c r="E39" s="185"/>
      <c r="F39" s="121"/>
      <c r="G39" s="121"/>
      <c r="H39" s="121"/>
      <c r="I39" s="121"/>
      <c r="J39" s="176"/>
      <c r="K39" s="176"/>
      <c r="S39" s="190">
        <v>41677</v>
      </c>
      <c r="T39" s="191">
        <v>38.576383800200304</v>
      </c>
      <c r="U39" s="192">
        <v>34.086895744836866</v>
      </c>
      <c r="V39" s="798">
        <v>2.2999999999999998</v>
      </c>
    </row>
    <row r="40" spans="1:23" ht="12.95" customHeight="1" x14ac:dyDescent="0.2">
      <c r="A40" s="135"/>
      <c r="B40" s="135"/>
      <c r="C40" s="185"/>
      <c r="D40" s="185"/>
      <c r="E40" s="789"/>
      <c r="F40" s="789"/>
      <c r="G40" s="789"/>
      <c r="H40" s="789"/>
      <c r="I40" s="789"/>
      <c r="J40" s="789"/>
      <c r="K40" s="789"/>
      <c r="L40" s="789"/>
      <c r="M40" s="789"/>
      <c r="N40" s="789"/>
      <c r="O40" s="789"/>
      <c r="S40" s="190">
        <v>41678</v>
      </c>
      <c r="T40" s="191">
        <v>38.789977948433275</v>
      </c>
      <c r="U40" s="192">
        <v>28.27191480409385</v>
      </c>
      <c r="V40" s="798">
        <v>3.9</v>
      </c>
    </row>
    <row r="41" spans="1:23" ht="12.95" customHeight="1" x14ac:dyDescent="0.2">
      <c r="A41" s="135"/>
      <c r="B41" s="135"/>
      <c r="C41" s="185"/>
      <c r="D41" s="185"/>
      <c r="E41" s="185"/>
      <c r="F41" s="121"/>
      <c r="G41" s="121"/>
      <c r="H41" s="121"/>
      <c r="I41" s="121"/>
      <c r="J41" s="176"/>
      <c r="K41" s="121"/>
      <c r="S41" s="190">
        <v>41679</v>
      </c>
      <c r="T41" s="191">
        <v>37.172357621995594</v>
      </c>
      <c r="U41" s="192">
        <v>30.067092573339991</v>
      </c>
      <c r="V41" s="798">
        <v>2.4</v>
      </c>
    </row>
    <row r="42" spans="1:23" ht="12.95" customHeight="1" x14ac:dyDescent="0.2">
      <c r="A42" s="135"/>
      <c r="B42" s="135"/>
      <c r="C42" s="185"/>
      <c r="D42" s="185"/>
      <c r="E42" s="185"/>
      <c r="F42" s="121"/>
      <c r="G42" s="121"/>
      <c r="H42" s="121"/>
      <c r="I42" s="121"/>
      <c r="J42" s="176"/>
      <c r="K42" s="121"/>
      <c r="S42" s="190">
        <v>41680</v>
      </c>
      <c r="T42" s="191">
        <v>38.555048623082321</v>
      </c>
      <c r="U42" s="192">
        <v>32.448626975947981</v>
      </c>
      <c r="V42" s="798">
        <v>2.6</v>
      </c>
    </row>
    <row r="43" spans="1:23" ht="12.95" customHeight="1" x14ac:dyDescent="0.2">
      <c r="A43" s="135"/>
      <c r="B43" s="135"/>
      <c r="C43" s="185"/>
      <c r="D43" s="185"/>
      <c r="E43" s="185"/>
      <c r="F43" s="121"/>
      <c r="G43" s="121"/>
      <c r="H43" s="121"/>
      <c r="I43" s="121"/>
      <c r="J43" s="176"/>
      <c r="K43" s="121"/>
      <c r="S43" s="190">
        <v>41681</v>
      </c>
      <c r="T43" s="191">
        <v>43.474095240881937</v>
      </c>
      <c r="U43" s="192">
        <v>32.699052033250474</v>
      </c>
      <c r="V43" s="798">
        <v>2.7</v>
      </c>
    </row>
    <row r="44" spans="1:23" ht="12.95" customHeight="1" x14ac:dyDescent="0.2">
      <c r="A44" s="135"/>
      <c r="B44" s="135"/>
      <c r="C44" s="185"/>
      <c r="D44" s="185"/>
      <c r="E44" s="185"/>
      <c r="F44" s="121"/>
      <c r="G44" s="121"/>
      <c r="H44" s="121"/>
      <c r="I44" s="121"/>
      <c r="J44" s="176"/>
      <c r="K44" s="121"/>
      <c r="S44" s="190">
        <v>41682</v>
      </c>
      <c r="T44" s="191">
        <v>42.480833650560129</v>
      </c>
      <c r="U44" s="192">
        <v>34.882585752032831</v>
      </c>
      <c r="V44" s="798">
        <v>0.6</v>
      </c>
    </row>
    <row r="45" spans="1:23" ht="12.95" customHeight="1" x14ac:dyDescent="0.2">
      <c r="A45" s="135"/>
      <c r="B45" s="135"/>
      <c r="C45" s="185"/>
      <c r="D45" s="185"/>
      <c r="E45" s="185"/>
      <c r="F45" s="121"/>
      <c r="G45" s="121"/>
      <c r="H45" s="121"/>
      <c r="I45" s="121"/>
      <c r="J45" s="176"/>
      <c r="K45" s="121"/>
      <c r="N45" s="164"/>
      <c r="O45" s="164"/>
      <c r="P45" s="164"/>
      <c r="Q45" s="164"/>
      <c r="R45" s="164"/>
      <c r="S45" s="190">
        <v>41683</v>
      </c>
      <c r="T45" s="191">
        <v>41.749483609260437</v>
      </c>
      <c r="U45" s="192">
        <v>33.101919421790853</v>
      </c>
      <c r="V45" s="799">
        <v>3.2</v>
      </c>
      <c r="W45" s="164"/>
    </row>
    <row r="46" spans="1:23" ht="12.95" customHeight="1" x14ac:dyDescent="0.2">
      <c r="A46" s="135"/>
      <c r="B46" s="135"/>
      <c r="C46" s="185"/>
      <c r="D46" s="185"/>
      <c r="E46" s="185"/>
      <c r="F46" s="180"/>
      <c r="G46" s="180"/>
      <c r="H46" s="180"/>
      <c r="I46" s="180"/>
      <c r="J46" s="180"/>
      <c r="K46" s="180"/>
      <c r="S46" s="190">
        <v>41684</v>
      </c>
      <c r="T46" s="191">
        <v>40.527117178046403</v>
      </c>
      <c r="U46" s="192">
        <v>31.440608091089789</v>
      </c>
      <c r="V46" s="798">
        <v>2</v>
      </c>
    </row>
    <row r="47" spans="1:23" ht="12.95" customHeight="1" x14ac:dyDescent="0.2">
      <c r="A47" s="135"/>
      <c r="B47" s="135"/>
      <c r="C47" s="185"/>
      <c r="D47" s="185"/>
      <c r="E47" s="185"/>
      <c r="F47" s="180"/>
      <c r="G47" s="180"/>
      <c r="H47" s="180"/>
      <c r="I47" s="180"/>
      <c r="J47" s="180"/>
      <c r="K47" s="180"/>
      <c r="S47" s="190">
        <v>41685</v>
      </c>
      <c r="T47" s="191">
        <v>37.803645574420706</v>
      </c>
      <c r="U47" s="192">
        <v>28.101454696781424</v>
      </c>
      <c r="V47" s="798">
        <v>3.9</v>
      </c>
    </row>
    <row r="48" spans="1:23" ht="12.95" customHeight="1" x14ac:dyDescent="0.2">
      <c r="A48" s="135"/>
      <c r="B48" s="135"/>
      <c r="C48" s="185"/>
      <c r="D48" s="185"/>
      <c r="E48" s="185"/>
      <c r="F48" s="180"/>
      <c r="G48" s="180"/>
      <c r="H48" s="180"/>
      <c r="I48" s="180"/>
      <c r="J48" s="180"/>
      <c r="K48" s="180"/>
      <c r="S48" s="190">
        <v>41686</v>
      </c>
      <c r="T48" s="191">
        <v>34.401893634093</v>
      </c>
      <c r="U48" s="192">
        <v>29.299297569510962</v>
      </c>
      <c r="V48" s="798">
        <v>4.3</v>
      </c>
    </row>
    <row r="49" spans="1:22" ht="12.95" customHeight="1" x14ac:dyDescent="0.2">
      <c r="A49" s="135"/>
      <c r="B49" s="135"/>
      <c r="C49" s="185"/>
      <c r="D49" s="185"/>
      <c r="E49" s="185"/>
      <c r="F49" s="180"/>
      <c r="G49" s="180"/>
      <c r="H49" s="180"/>
      <c r="I49" s="180"/>
      <c r="J49" s="180"/>
      <c r="K49" s="180"/>
      <c r="S49" s="190">
        <v>41687</v>
      </c>
      <c r="T49" s="191">
        <v>35.14140659100638</v>
      </c>
      <c r="U49" s="192">
        <v>30.772013046219641</v>
      </c>
      <c r="V49" s="798">
        <v>3.4</v>
      </c>
    </row>
    <row r="50" spans="1:22" ht="12.95" customHeight="1" x14ac:dyDescent="0.2">
      <c r="A50" s="135"/>
      <c r="B50" s="135"/>
      <c r="C50" s="185"/>
      <c r="D50" s="185"/>
      <c r="E50" s="185"/>
      <c r="F50" s="180"/>
      <c r="G50" s="180"/>
      <c r="H50" s="180"/>
      <c r="I50" s="180"/>
      <c r="J50" s="180"/>
      <c r="K50" s="180"/>
      <c r="S50" s="190">
        <v>41688</v>
      </c>
      <c r="T50" s="191">
        <v>38.758684753399223</v>
      </c>
      <c r="U50" s="192">
        <v>31.843277658628132</v>
      </c>
      <c r="V50" s="798">
        <v>2.4</v>
      </c>
    </row>
    <row r="51" spans="1:22" ht="12.95" customHeight="1" x14ac:dyDescent="0.2">
      <c r="A51" s="135"/>
      <c r="B51" s="135"/>
      <c r="C51" s="185"/>
      <c r="D51" s="185"/>
      <c r="E51" s="185"/>
      <c r="F51" s="180"/>
      <c r="G51" s="180"/>
      <c r="H51" s="180"/>
      <c r="I51" s="180"/>
      <c r="J51" s="180"/>
      <c r="K51" s="180"/>
      <c r="S51" s="190">
        <v>41689</v>
      </c>
      <c r="T51" s="191">
        <v>39.327491459839678</v>
      </c>
      <c r="U51" s="192">
        <v>30.934519984747684</v>
      </c>
      <c r="V51" s="798">
        <v>4.5</v>
      </c>
    </row>
    <row r="52" spans="1:22" ht="12.95" customHeight="1" x14ac:dyDescent="0.2">
      <c r="A52" s="135"/>
      <c r="B52" s="135"/>
      <c r="C52" s="185"/>
      <c r="D52" s="185"/>
      <c r="E52" s="185"/>
      <c r="F52" s="180"/>
      <c r="G52" s="180"/>
      <c r="H52" s="180"/>
      <c r="I52" s="180"/>
      <c r="J52" s="180"/>
      <c r="K52" s="180"/>
      <c r="S52" s="190">
        <v>41690</v>
      </c>
      <c r="T52" s="191">
        <v>40.591161710413452</v>
      </c>
      <c r="U52" s="192">
        <v>29.665237368062613</v>
      </c>
      <c r="V52" s="790">
        <v>3.7</v>
      </c>
    </row>
    <row r="53" spans="1:22" ht="9" customHeight="1" x14ac:dyDescent="0.2">
      <c r="A53" s="135"/>
      <c r="B53" s="135"/>
      <c r="C53" s="136"/>
      <c r="D53" s="136"/>
      <c r="E53" s="136"/>
      <c r="F53" s="121"/>
      <c r="G53" s="121"/>
      <c r="H53" s="137"/>
      <c r="I53" s="121"/>
      <c r="J53" s="121"/>
      <c r="K53" s="137"/>
      <c r="S53" s="190">
        <v>41691</v>
      </c>
      <c r="T53" s="191">
        <v>42.629062421407866</v>
      </c>
      <c r="U53" s="192">
        <v>28.690933982194817</v>
      </c>
      <c r="V53" s="790">
        <v>5</v>
      </c>
    </row>
    <row r="54" spans="1:22" x14ac:dyDescent="0.2">
      <c r="A54" s="186"/>
      <c r="B54" s="186"/>
      <c r="C54" s="186"/>
      <c r="D54" s="186"/>
      <c r="E54" s="186"/>
      <c r="F54" s="186"/>
      <c r="G54" s="186"/>
      <c r="H54" s="186"/>
      <c r="I54" s="186"/>
      <c r="J54" s="186"/>
      <c r="K54" s="186"/>
      <c r="S54" s="190">
        <v>41692</v>
      </c>
      <c r="T54" s="191">
        <v>43.266005575993482</v>
      </c>
      <c r="U54" s="192">
        <v>26.488220342388292</v>
      </c>
      <c r="V54" s="790">
        <v>3.2</v>
      </c>
    </row>
    <row r="55" spans="1:22" x14ac:dyDescent="0.2">
      <c r="S55" s="190">
        <v>41693</v>
      </c>
      <c r="T55" s="191">
        <v>38.173908445580146</v>
      </c>
      <c r="U55" s="192">
        <v>27.234455430524132</v>
      </c>
      <c r="V55" s="790">
        <v>2.1</v>
      </c>
    </row>
    <row r="56" spans="1:22" x14ac:dyDescent="0.2">
      <c r="S56" s="190">
        <v>41694</v>
      </c>
      <c r="T56" s="191">
        <v>35.520927378968842</v>
      </c>
      <c r="U56" s="192">
        <v>29.906002272638524</v>
      </c>
      <c r="V56" s="790">
        <v>2.9</v>
      </c>
    </row>
    <row r="57" spans="1:22" x14ac:dyDescent="0.2">
      <c r="S57" s="190">
        <v>41695</v>
      </c>
      <c r="T57" s="191">
        <v>36.54129587396362</v>
      </c>
      <c r="U57" s="192">
        <v>31.25101908209286</v>
      </c>
      <c r="V57" s="790">
        <v>3.5</v>
      </c>
    </row>
    <row r="58" spans="1:22" x14ac:dyDescent="0.2">
      <c r="S58" s="190">
        <v>41696</v>
      </c>
      <c r="T58" s="191">
        <v>35.921843895446038</v>
      </c>
      <c r="U58" s="192">
        <v>30.588975385689579</v>
      </c>
      <c r="V58" s="790">
        <v>3.3</v>
      </c>
    </row>
    <row r="59" spans="1:22" x14ac:dyDescent="0.2">
      <c r="D59" s="40"/>
      <c r="E59" s="40"/>
      <c r="F59" s="40"/>
      <c r="G59" s="40"/>
      <c r="S59" s="190">
        <v>41697</v>
      </c>
      <c r="T59" s="191">
        <v>36.257587250406431</v>
      </c>
      <c r="U59" s="192">
        <v>30.438781690691069</v>
      </c>
      <c r="V59" s="790">
        <v>3.1</v>
      </c>
    </row>
    <row r="60" spans="1:22" x14ac:dyDescent="0.2">
      <c r="D60" s="40"/>
      <c r="E60" s="181"/>
      <c r="F60" s="181"/>
      <c r="G60" s="181"/>
      <c r="S60" s="190">
        <v>41698</v>
      </c>
      <c r="T60" s="191">
        <v>34.882232693180924</v>
      </c>
      <c r="U60" s="192">
        <v>30.176460467202809</v>
      </c>
      <c r="V60" s="790">
        <v>3.7</v>
      </c>
    </row>
    <row r="61" spans="1:22" x14ac:dyDescent="0.2">
      <c r="D61" s="40"/>
      <c r="E61" s="181"/>
      <c r="F61" s="181"/>
      <c r="G61" s="181"/>
      <c r="S61" s="190">
        <v>41699</v>
      </c>
      <c r="T61" s="191">
        <v>35.558469591855633</v>
      </c>
      <c r="U61" s="192">
        <v>26.972210961170788</v>
      </c>
      <c r="V61" s="790">
        <v>4.0999999999999996</v>
      </c>
    </row>
    <row r="62" spans="1:22" x14ac:dyDescent="0.2">
      <c r="D62" s="40"/>
      <c r="E62" s="181"/>
      <c r="F62" s="181"/>
      <c r="G62" s="181"/>
      <c r="S62" s="190">
        <v>41700</v>
      </c>
      <c r="T62" s="191">
        <v>31.278658060079607</v>
      </c>
      <c r="U62" s="192">
        <v>25.663281690544249</v>
      </c>
      <c r="V62" s="790">
        <v>4.5</v>
      </c>
    </row>
    <row r="63" spans="1:22" x14ac:dyDescent="0.2">
      <c r="D63" s="40"/>
      <c r="E63" s="181"/>
      <c r="F63" s="181"/>
      <c r="G63" s="181"/>
      <c r="S63" s="190">
        <v>41701</v>
      </c>
      <c r="T63" s="191">
        <v>33.478339153753986</v>
      </c>
      <c r="U63" s="192">
        <v>29.095378971123555</v>
      </c>
      <c r="V63" s="790">
        <v>4.3</v>
      </c>
    </row>
    <row r="64" spans="1:22" x14ac:dyDescent="0.2">
      <c r="D64" s="40"/>
      <c r="E64" s="181"/>
      <c r="F64" s="181"/>
      <c r="G64" s="181"/>
      <c r="S64" s="190">
        <v>41702</v>
      </c>
      <c r="T64" s="191">
        <v>33.949564362741206</v>
      </c>
      <c r="U64" s="192">
        <v>28.783560334980706</v>
      </c>
      <c r="V64" s="790">
        <v>4.3</v>
      </c>
    </row>
    <row r="65" spans="1:22" x14ac:dyDescent="0.2">
      <c r="D65" s="40"/>
      <c r="E65" s="181"/>
      <c r="F65" s="181"/>
      <c r="G65" s="181"/>
      <c r="S65" s="190">
        <v>41703</v>
      </c>
      <c r="T65" s="191">
        <v>31.967764045510638</v>
      </c>
      <c r="U65" s="192">
        <v>30.254379727024507</v>
      </c>
      <c r="V65" s="790">
        <v>5.4</v>
      </c>
    </row>
    <row r="66" spans="1:22" x14ac:dyDescent="0.2">
      <c r="D66" s="40"/>
      <c r="E66" s="181"/>
      <c r="F66" s="181"/>
      <c r="G66" s="181"/>
      <c r="S66" s="190">
        <v>41704</v>
      </c>
      <c r="T66" s="191">
        <v>29.165530527664316</v>
      </c>
      <c r="U66" s="192">
        <v>30.899557070456758</v>
      </c>
      <c r="V66" s="790">
        <v>4.5</v>
      </c>
    </row>
    <row r="67" spans="1:22" x14ac:dyDescent="0.2">
      <c r="G67" s="195"/>
      <c r="H67" s="138"/>
      <c r="I67" s="138"/>
      <c r="J67" s="138"/>
      <c r="K67" s="138"/>
      <c r="L67" s="138"/>
      <c r="M67" s="138"/>
      <c r="N67" s="138"/>
      <c r="O67" s="138"/>
      <c r="S67" s="190">
        <v>41705</v>
      </c>
      <c r="T67" s="191">
        <v>28.262922237819403</v>
      </c>
      <c r="U67" s="192">
        <v>28.308059275973527</v>
      </c>
      <c r="V67" s="790">
        <v>3</v>
      </c>
    </row>
    <row r="68" spans="1:22" x14ac:dyDescent="0.2">
      <c r="D68" s="40"/>
      <c r="E68" s="181"/>
      <c r="F68" s="181"/>
      <c r="G68" s="181"/>
      <c r="S68" s="190">
        <v>41706</v>
      </c>
      <c r="T68" s="191">
        <v>27.793654143840126</v>
      </c>
      <c r="U68" s="192">
        <v>24.33782410442922</v>
      </c>
      <c r="V68" s="790">
        <v>4.3</v>
      </c>
    </row>
    <row r="69" spans="1:22" x14ac:dyDescent="0.2">
      <c r="A69" s="40"/>
      <c r="B69" s="40"/>
      <c r="D69" s="40"/>
      <c r="E69" s="181"/>
      <c r="F69" s="181"/>
      <c r="G69" s="181"/>
      <c r="S69" s="190">
        <v>41707</v>
      </c>
      <c r="T69" s="191">
        <v>26.80895795266321</v>
      </c>
      <c r="U69" s="192">
        <v>24.660186937602596</v>
      </c>
      <c r="V69" s="790">
        <v>4.3</v>
      </c>
    </row>
    <row r="70" spans="1:22" x14ac:dyDescent="0.2">
      <c r="D70" s="40"/>
      <c r="E70" s="181"/>
      <c r="F70" s="181"/>
      <c r="G70" s="181"/>
      <c r="S70" s="190">
        <v>41708</v>
      </c>
      <c r="T70" s="191">
        <v>26.167573629763012</v>
      </c>
      <c r="U70" s="192">
        <v>26.562216932931666</v>
      </c>
      <c r="V70" s="790">
        <v>4.2</v>
      </c>
    </row>
    <row r="71" spans="1:22" x14ac:dyDescent="0.2">
      <c r="D71" s="40"/>
      <c r="E71" s="181"/>
      <c r="F71" s="181"/>
      <c r="G71" s="181"/>
      <c r="S71" s="190">
        <v>41709</v>
      </c>
      <c r="T71" s="191">
        <v>34.32015723417782</v>
      </c>
      <c r="U71" s="192">
        <v>25.574273232705334</v>
      </c>
      <c r="V71" s="790">
        <v>5.8</v>
      </c>
    </row>
    <row r="72" spans="1:22" x14ac:dyDescent="0.2">
      <c r="S72" s="190">
        <v>41710</v>
      </c>
      <c r="T72" s="191">
        <v>37.176960256302088</v>
      </c>
      <c r="U72" s="192">
        <v>25.344286920612642</v>
      </c>
      <c r="V72" s="790">
        <v>5.2</v>
      </c>
    </row>
    <row r="73" spans="1:22" x14ac:dyDescent="0.2">
      <c r="S73" s="190">
        <v>41711</v>
      </c>
      <c r="T73" s="191">
        <v>39.186936211753988</v>
      </c>
      <c r="U73" s="192">
        <v>24.545954423747514</v>
      </c>
      <c r="V73" s="790">
        <v>6.2</v>
      </c>
    </row>
    <row r="74" spans="1:22" x14ac:dyDescent="0.2">
      <c r="S74" s="190">
        <v>41712</v>
      </c>
      <c r="T74" s="191">
        <v>41.266862110290468</v>
      </c>
      <c r="U74" s="192">
        <v>22.59019259581887</v>
      </c>
      <c r="V74" s="790">
        <v>7</v>
      </c>
    </row>
    <row r="75" spans="1:22" x14ac:dyDescent="0.2">
      <c r="S75" s="190">
        <v>41713</v>
      </c>
      <c r="T75" s="191">
        <v>41.025815148477811</v>
      </c>
      <c r="U75" s="192">
        <v>23.847542653437056</v>
      </c>
      <c r="V75" s="790">
        <v>5.9</v>
      </c>
    </row>
    <row r="76" spans="1:22" x14ac:dyDescent="0.2">
      <c r="E76" s="40"/>
      <c r="F76" s="40"/>
      <c r="G76" s="40"/>
      <c r="S76" s="190">
        <v>41714</v>
      </c>
      <c r="T76" s="191">
        <v>36.272552312087498</v>
      </c>
      <c r="U76" s="192">
        <v>23.956114755002901</v>
      </c>
      <c r="V76" s="790">
        <v>8.9</v>
      </c>
    </row>
    <row r="77" spans="1:22" x14ac:dyDescent="0.2">
      <c r="D77" s="40"/>
      <c r="E77" s="181"/>
      <c r="F77" s="181"/>
      <c r="G77" s="181"/>
      <c r="S77" s="190">
        <v>41715</v>
      </c>
      <c r="T77" s="191">
        <v>35.70709868520494</v>
      </c>
      <c r="U77" s="192">
        <v>25.065700199484379</v>
      </c>
      <c r="V77" s="790">
        <v>9.6999999999999993</v>
      </c>
    </row>
    <row r="78" spans="1:22" x14ac:dyDescent="0.2">
      <c r="S78" s="190">
        <v>41716</v>
      </c>
      <c r="T78" s="191">
        <v>38.485967028117493</v>
      </c>
      <c r="U78" s="192">
        <v>22.511141909055233</v>
      </c>
      <c r="V78" s="790">
        <v>10.3</v>
      </c>
    </row>
    <row r="79" spans="1:22" x14ac:dyDescent="0.2">
      <c r="S79" s="190">
        <v>41717</v>
      </c>
      <c r="T79" s="191">
        <v>36.89669189540772</v>
      </c>
      <c r="U79" s="192">
        <v>24.370961695726791</v>
      </c>
      <c r="V79" s="790">
        <v>8.6</v>
      </c>
    </row>
    <row r="80" spans="1:22" x14ac:dyDescent="0.2">
      <c r="S80" s="190">
        <v>41718</v>
      </c>
      <c r="T80" s="191">
        <v>31.612717960092887</v>
      </c>
      <c r="U80" s="192">
        <v>20.078517049785525</v>
      </c>
      <c r="V80" s="790">
        <v>10.1</v>
      </c>
    </row>
    <row r="81" spans="19:22" x14ac:dyDescent="0.2">
      <c r="S81" s="190">
        <v>41719</v>
      </c>
      <c r="T81" s="191">
        <v>35.967153740022255</v>
      </c>
      <c r="U81" s="192">
        <v>17.453166014873293</v>
      </c>
      <c r="V81" s="790">
        <v>12.2</v>
      </c>
    </row>
    <row r="82" spans="19:22" x14ac:dyDescent="0.2">
      <c r="S82" s="190">
        <v>41720</v>
      </c>
      <c r="T82" s="191">
        <v>37.700433237279242</v>
      </c>
      <c r="U82" s="192">
        <v>15.233368138291082</v>
      </c>
      <c r="V82" s="790">
        <v>11.3</v>
      </c>
    </row>
    <row r="83" spans="19:22" x14ac:dyDescent="0.2">
      <c r="S83" s="190">
        <v>41721</v>
      </c>
      <c r="T83" s="191">
        <v>37.236320948216381</v>
      </c>
      <c r="U83" s="192">
        <v>20.936694638516901</v>
      </c>
      <c r="V83" s="790">
        <v>5</v>
      </c>
    </row>
    <row r="84" spans="19:22" x14ac:dyDescent="0.2">
      <c r="S84" s="190">
        <v>41722</v>
      </c>
      <c r="T84" s="191">
        <v>39.010228853414553</v>
      </c>
      <c r="U84" s="192">
        <v>26.456047238237609</v>
      </c>
      <c r="V84" s="790">
        <v>2.9</v>
      </c>
    </row>
    <row r="85" spans="19:22" x14ac:dyDescent="0.2">
      <c r="S85" s="190">
        <v>41723</v>
      </c>
      <c r="T85" s="191">
        <v>43.322352867004689</v>
      </c>
      <c r="U85" s="192">
        <v>26.817220206434342</v>
      </c>
      <c r="V85" s="790">
        <v>2.4</v>
      </c>
    </row>
    <row r="86" spans="19:22" x14ac:dyDescent="0.2">
      <c r="S86" s="190">
        <v>41724</v>
      </c>
      <c r="T86" s="191">
        <v>42.959626924181293</v>
      </c>
      <c r="U86" s="192">
        <v>25.92157471485352</v>
      </c>
      <c r="V86" s="790">
        <v>4.5999999999999996</v>
      </c>
    </row>
    <row r="87" spans="19:22" x14ac:dyDescent="0.2">
      <c r="S87" s="190">
        <v>41725</v>
      </c>
      <c r="T87" s="191">
        <v>41.318426959879439</v>
      </c>
      <c r="U87" s="192">
        <v>23.174491647715865</v>
      </c>
      <c r="V87" s="790">
        <v>7.3</v>
      </c>
    </row>
    <row r="88" spans="19:22" x14ac:dyDescent="0.2">
      <c r="S88" s="190">
        <v>41726</v>
      </c>
      <c r="T88" s="191">
        <v>38.56413179335371</v>
      </c>
      <c r="U88" s="192">
        <v>21.95960750054202</v>
      </c>
      <c r="V88" s="790">
        <v>7.2</v>
      </c>
    </row>
    <row r="89" spans="19:22" x14ac:dyDescent="0.2">
      <c r="S89" s="190">
        <v>41727</v>
      </c>
      <c r="T89" s="191">
        <v>34.957454563354212</v>
      </c>
      <c r="U89" s="192">
        <v>17.409087975599437</v>
      </c>
      <c r="V89" s="790">
        <v>8.6</v>
      </c>
    </row>
    <row r="90" spans="19:22" x14ac:dyDescent="0.2">
      <c r="S90" s="190">
        <v>41728</v>
      </c>
      <c r="T90" s="191">
        <v>28.848655211597073</v>
      </c>
      <c r="U90" s="192">
        <v>17.253474970715796</v>
      </c>
      <c r="V90" s="790">
        <v>9.5</v>
      </c>
    </row>
    <row r="91" spans="19:22" x14ac:dyDescent="0.2">
      <c r="S91" s="190">
        <v>41729</v>
      </c>
      <c r="T91" s="191">
        <v>32.111634991295944</v>
      </c>
      <c r="U91" s="192">
        <v>22.417243839928453</v>
      </c>
      <c r="V91" s="790">
        <v>9.1999999999999993</v>
      </c>
    </row>
    <row r="92" spans="19:22" x14ac:dyDescent="0.2">
      <c r="S92" s="190">
        <v>41730</v>
      </c>
      <c r="T92" s="191">
        <v>33.360804983100081</v>
      </c>
      <c r="U92" s="192">
        <v>19.912844636720571</v>
      </c>
      <c r="V92" s="790">
        <v>9</v>
      </c>
    </row>
    <row r="93" spans="19:22" x14ac:dyDescent="0.2">
      <c r="S93" s="190">
        <v>41731</v>
      </c>
      <c r="T93" s="191">
        <v>36.490666984500358</v>
      </c>
      <c r="U93" s="192">
        <v>18.678675095415521</v>
      </c>
      <c r="V93" s="790">
        <v>10.7</v>
      </c>
    </row>
    <row r="94" spans="19:22" x14ac:dyDescent="0.2">
      <c r="S94" s="190">
        <v>41732</v>
      </c>
      <c r="T94" s="191">
        <v>37.489697791741754</v>
      </c>
      <c r="U94" s="192">
        <v>18.85328570666216</v>
      </c>
      <c r="V94" s="790">
        <v>12.6</v>
      </c>
    </row>
    <row r="95" spans="19:22" x14ac:dyDescent="0.2">
      <c r="S95" s="190">
        <v>41733</v>
      </c>
      <c r="T95" s="191">
        <v>36.083571783551591</v>
      </c>
      <c r="U95" s="192">
        <v>16.457363285482899</v>
      </c>
      <c r="V95" s="790">
        <v>12.7</v>
      </c>
    </row>
    <row r="96" spans="19:22" x14ac:dyDescent="0.2">
      <c r="S96" s="190">
        <v>41734</v>
      </c>
      <c r="T96" s="191">
        <v>35.336347571489163</v>
      </c>
      <c r="U96" s="192">
        <v>15.742495912198221</v>
      </c>
      <c r="V96" s="790">
        <v>10.4</v>
      </c>
    </row>
    <row r="97" spans="19:22" x14ac:dyDescent="0.2">
      <c r="S97" s="190">
        <v>41735</v>
      </c>
      <c r="T97" s="191">
        <v>31.221146644872771</v>
      </c>
      <c r="U97" s="192">
        <v>16.456977695777386</v>
      </c>
      <c r="V97" s="790">
        <v>10.199999999999999</v>
      </c>
    </row>
    <row r="98" spans="19:22" x14ac:dyDescent="0.2">
      <c r="S98" s="190">
        <v>41736</v>
      </c>
      <c r="T98" s="191">
        <v>31.847231273364137</v>
      </c>
      <c r="U98" s="192">
        <v>17.069519037856956</v>
      </c>
      <c r="V98" s="790">
        <v>11.9</v>
      </c>
    </row>
    <row r="99" spans="19:22" x14ac:dyDescent="0.2">
      <c r="S99" s="190">
        <v>41737</v>
      </c>
      <c r="T99" s="191">
        <v>31.129128031884452</v>
      </c>
      <c r="U99" s="192">
        <v>17.278928058494266</v>
      </c>
      <c r="V99" s="790">
        <v>12.5</v>
      </c>
    </row>
    <row r="100" spans="19:22" x14ac:dyDescent="0.2">
      <c r="S100" s="190">
        <v>41738</v>
      </c>
      <c r="T100" s="191">
        <v>29.83781437086407</v>
      </c>
      <c r="U100" s="192">
        <v>20.990001838682613</v>
      </c>
      <c r="V100" s="790">
        <v>6.7</v>
      </c>
    </row>
    <row r="101" spans="19:22" x14ac:dyDescent="0.2">
      <c r="S101" s="190">
        <v>41739</v>
      </c>
      <c r="T101" s="191">
        <v>28.022414868460636</v>
      </c>
      <c r="U101" s="192">
        <v>22.603656190404163</v>
      </c>
      <c r="V101" s="790">
        <v>5.9</v>
      </c>
    </row>
    <row r="102" spans="19:22" x14ac:dyDescent="0.2">
      <c r="S102" s="190">
        <v>41740</v>
      </c>
      <c r="T102" s="191">
        <v>25.04704119906652</v>
      </c>
      <c r="U102" s="192">
        <v>20.575423070008743</v>
      </c>
      <c r="V102" s="790">
        <v>6.3</v>
      </c>
    </row>
    <row r="103" spans="19:22" x14ac:dyDescent="0.2">
      <c r="S103" s="190">
        <v>41741</v>
      </c>
      <c r="T103" s="191">
        <v>23.004874080727706</v>
      </c>
      <c r="U103" s="192">
        <v>16.912020513000446</v>
      </c>
      <c r="V103" s="790">
        <v>8.4</v>
      </c>
    </row>
    <row r="104" spans="19:22" x14ac:dyDescent="0.2">
      <c r="S104" s="190">
        <v>41742</v>
      </c>
      <c r="T104" s="191">
        <v>20.113472334622344</v>
      </c>
      <c r="U104" s="192">
        <v>18.28948705386</v>
      </c>
      <c r="V104" s="790">
        <v>8.3000000000000007</v>
      </c>
    </row>
    <row r="105" spans="19:22" x14ac:dyDescent="0.2">
      <c r="S105" s="190">
        <v>41743</v>
      </c>
      <c r="T105" s="191">
        <v>18.796225764527328</v>
      </c>
      <c r="U105" s="192">
        <v>23.767277346728733</v>
      </c>
      <c r="V105" s="790">
        <v>5.5</v>
      </c>
    </row>
    <row r="106" spans="19:22" x14ac:dyDescent="0.2">
      <c r="S106" s="190">
        <v>41744</v>
      </c>
      <c r="T106" s="191">
        <v>18.589464436624269</v>
      </c>
      <c r="U106" s="192">
        <v>26.463980480444253</v>
      </c>
      <c r="V106" s="790">
        <v>3.8</v>
      </c>
    </row>
    <row r="107" spans="19:22" x14ac:dyDescent="0.2">
      <c r="S107" s="190">
        <v>41745</v>
      </c>
      <c r="T107" s="191">
        <v>17.460078554281083</v>
      </c>
      <c r="U107" s="192">
        <v>25.755912410571373</v>
      </c>
      <c r="V107" s="790">
        <v>4.0999999999999996</v>
      </c>
    </row>
    <row r="108" spans="19:22" x14ac:dyDescent="0.2">
      <c r="S108" s="190">
        <v>41746</v>
      </c>
      <c r="T108" s="191">
        <v>15.497005729827366</v>
      </c>
      <c r="U108" s="192">
        <v>22.988743556549213</v>
      </c>
      <c r="V108" s="790">
        <v>5.5</v>
      </c>
    </row>
    <row r="109" spans="19:22" x14ac:dyDescent="0.2">
      <c r="S109" s="190">
        <v>41747</v>
      </c>
      <c r="T109" s="191">
        <v>13.897705978883575</v>
      </c>
      <c r="U109" s="192">
        <v>22.107371793833444</v>
      </c>
      <c r="V109" s="790">
        <v>6.7</v>
      </c>
    </row>
    <row r="110" spans="19:22" x14ac:dyDescent="0.2">
      <c r="S110" s="190">
        <v>41748</v>
      </c>
      <c r="T110" s="191">
        <v>15.680692522183872</v>
      </c>
      <c r="U110" s="192">
        <v>16.760777760846327</v>
      </c>
      <c r="V110" s="790">
        <v>11.7</v>
      </c>
    </row>
    <row r="111" spans="19:22" x14ac:dyDescent="0.2">
      <c r="S111" s="190">
        <v>41749</v>
      </c>
      <c r="T111" s="191">
        <v>16.575698839281795</v>
      </c>
      <c r="U111" s="192">
        <v>14.747151369772238</v>
      </c>
      <c r="V111" s="790">
        <v>10.6</v>
      </c>
    </row>
    <row r="112" spans="19:22" x14ac:dyDescent="0.2">
      <c r="S112" s="190">
        <v>41750</v>
      </c>
      <c r="T112" s="191">
        <v>14.705951209634947</v>
      </c>
      <c r="U112" s="192">
        <v>15.99156011450736</v>
      </c>
      <c r="V112" s="790">
        <v>11.4</v>
      </c>
    </row>
    <row r="113" spans="19:22" x14ac:dyDescent="0.2">
      <c r="S113" s="190">
        <v>41751</v>
      </c>
      <c r="T113" s="191">
        <v>15.291341857786144</v>
      </c>
      <c r="U113" s="192">
        <v>17.229384863671001</v>
      </c>
      <c r="V113" s="790">
        <v>11.7</v>
      </c>
    </row>
    <row r="114" spans="19:22" x14ac:dyDescent="0.2">
      <c r="S114" s="190">
        <v>41752</v>
      </c>
      <c r="T114" s="191">
        <v>14.912484489012929</v>
      </c>
      <c r="U114" s="192">
        <v>15.47834789744913</v>
      </c>
      <c r="V114" s="790">
        <v>12.8</v>
      </c>
    </row>
    <row r="115" spans="19:22" x14ac:dyDescent="0.2">
      <c r="S115" s="190">
        <v>41753</v>
      </c>
      <c r="T115" s="191">
        <v>14.147416719041093</v>
      </c>
      <c r="U115" s="192">
        <v>14.555017812200166</v>
      </c>
      <c r="V115" s="790">
        <v>13.6</v>
      </c>
    </row>
    <row r="116" spans="19:22" x14ac:dyDescent="0.2">
      <c r="S116" s="190">
        <v>41754</v>
      </c>
      <c r="T116" s="191">
        <v>12.779843316125593</v>
      </c>
      <c r="U116" s="192">
        <v>13.827656517724851</v>
      </c>
      <c r="V116" s="790">
        <v>12.9</v>
      </c>
    </row>
    <row r="117" spans="19:22" x14ac:dyDescent="0.2">
      <c r="S117" s="190">
        <v>41755</v>
      </c>
      <c r="T117" s="191">
        <v>11.421683819626759</v>
      </c>
      <c r="U117" s="192">
        <v>11.756652419321258</v>
      </c>
      <c r="V117" s="790">
        <v>13</v>
      </c>
    </row>
    <row r="118" spans="19:22" x14ac:dyDescent="0.2">
      <c r="S118" s="190">
        <v>41756</v>
      </c>
      <c r="T118" s="191">
        <v>10.42954707499324</v>
      </c>
      <c r="U118" s="192">
        <v>11.54579221677133</v>
      </c>
      <c r="V118" s="790">
        <v>14.3</v>
      </c>
    </row>
    <row r="119" spans="19:22" x14ac:dyDescent="0.2">
      <c r="S119" s="190">
        <v>41757</v>
      </c>
      <c r="T119" s="191">
        <v>13.422121192975668</v>
      </c>
      <c r="U119" s="192">
        <v>13.869957514600513</v>
      </c>
      <c r="V119" s="790">
        <v>12.3</v>
      </c>
    </row>
    <row r="120" spans="19:22" x14ac:dyDescent="0.2">
      <c r="S120" s="190">
        <v>41758</v>
      </c>
      <c r="T120" s="191">
        <v>14.823369507315329</v>
      </c>
      <c r="U120" s="192">
        <v>14.202974548155236</v>
      </c>
      <c r="V120" s="790">
        <v>12.3</v>
      </c>
    </row>
    <row r="121" spans="19:22" x14ac:dyDescent="0.2">
      <c r="S121" s="190">
        <v>41759</v>
      </c>
      <c r="T121" s="191">
        <v>13.826826937650269</v>
      </c>
      <c r="U121" s="192">
        <v>13.11850774419106</v>
      </c>
      <c r="V121" s="790">
        <v>12.9</v>
      </c>
    </row>
    <row r="122" spans="19:22" x14ac:dyDescent="0.2">
      <c r="S122" s="190">
        <v>41760</v>
      </c>
      <c r="T122" s="191">
        <v>13.57582023834579</v>
      </c>
      <c r="U122" s="192">
        <v>12.903225806451612</v>
      </c>
    </row>
    <row r="123" spans="19:22" x14ac:dyDescent="0.2">
      <c r="S123" s="190">
        <v>41761</v>
      </c>
      <c r="T123" s="191">
        <v>14.447092989723075</v>
      </c>
      <c r="U123" s="192">
        <v>12.903225806451612</v>
      </c>
    </row>
    <row r="124" spans="19:22" x14ac:dyDescent="0.2">
      <c r="S124" s="190">
        <v>41762</v>
      </c>
      <c r="T124" s="191">
        <v>15.286116394850133</v>
      </c>
      <c r="U124" s="192">
        <v>12.903225806451612</v>
      </c>
    </row>
    <row r="125" spans="19:22" x14ac:dyDescent="0.2">
      <c r="S125" s="190">
        <v>41763</v>
      </c>
      <c r="T125" s="191">
        <v>12.215478894734922</v>
      </c>
      <c r="U125" s="192">
        <v>12.903225806451612</v>
      </c>
    </row>
    <row r="126" spans="19:22" x14ac:dyDescent="0.2">
      <c r="S126" s="190">
        <v>41764</v>
      </c>
      <c r="T126" s="191">
        <v>11.902507562817934</v>
      </c>
      <c r="U126" s="192">
        <v>12.903225806451612</v>
      </c>
    </row>
    <row r="127" spans="19:22" x14ac:dyDescent="0.2">
      <c r="S127" s="190">
        <v>41765</v>
      </c>
      <c r="T127" s="191">
        <v>13.077481581888684</v>
      </c>
      <c r="U127" s="192">
        <v>12.903225806451612</v>
      </c>
    </row>
    <row r="128" spans="19:22" x14ac:dyDescent="0.2">
      <c r="S128" s="190">
        <v>41766</v>
      </c>
      <c r="T128" s="191">
        <v>11.894463558509816</v>
      </c>
      <c r="U128" s="192">
        <v>12.903225806451612</v>
      </c>
    </row>
    <row r="129" spans="19:21" x14ac:dyDescent="0.2">
      <c r="S129" s="190">
        <v>41767</v>
      </c>
      <c r="T129" s="191">
        <v>10.627637447193049</v>
      </c>
      <c r="U129" s="192">
        <v>12.903225806451612</v>
      </c>
    </row>
    <row r="130" spans="19:21" x14ac:dyDescent="0.2">
      <c r="S130" s="190">
        <v>41768</v>
      </c>
      <c r="T130" s="191">
        <v>11.270549768864042</v>
      </c>
      <c r="U130" s="192">
        <v>12.903225806451612</v>
      </c>
    </row>
    <row r="131" spans="19:21" x14ac:dyDescent="0.2">
      <c r="S131" s="190">
        <v>41769</v>
      </c>
      <c r="T131" s="191">
        <v>11.317436448762766</v>
      </c>
      <c r="U131" s="192">
        <v>12.903225806451612</v>
      </c>
    </row>
    <row r="132" spans="19:21" x14ac:dyDescent="0.2">
      <c r="S132" s="190">
        <v>41770</v>
      </c>
      <c r="T132" s="191">
        <v>10.920243828521263</v>
      </c>
      <c r="U132" s="192">
        <v>12.903225806451612</v>
      </c>
    </row>
    <row r="133" spans="19:21" x14ac:dyDescent="0.2">
      <c r="S133" s="190">
        <v>41771</v>
      </c>
      <c r="T133" s="191">
        <v>11.84651988047897</v>
      </c>
      <c r="U133" s="192">
        <v>12.903225806451612</v>
      </c>
    </row>
    <row r="134" spans="19:21" x14ac:dyDescent="0.2">
      <c r="S134" s="190">
        <v>41772</v>
      </c>
      <c r="T134" s="191">
        <v>14.529756235108058</v>
      </c>
      <c r="U134" s="192">
        <v>12.903225806451612</v>
      </c>
    </row>
    <row r="135" spans="19:21" x14ac:dyDescent="0.2">
      <c r="S135" s="190">
        <v>41773</v>
      </c>
      <c r="T135" s="191">
        <v>13.424991924207488</v>
      </c>
      <c r="U135" s="192">
        <v>12.903225806451612</v>
      </c>
    </row>
    <row r="136" spans="19:21" x14ac:dyDescent="0.2">
      <c r="S136" s="190">
        <v>41774</v>
      </c>
      <c r="T136" s="191">
        <v>12.131548394807739</v>
      </c>
      <c r="U136" s="192">
        <v>12.903225806451612</v>
      </c>
    </row>
    <row r="137" spans="19:21" x14ac:dyDescent="0.2">
      <c r="S137" s="190">
        <v>41775</v>
      </c>
      <c r="T137" s="191">
        <v>11.361394807106883</v>
      </c>
      <c r="U137" s="192">
        <v>12.903225806451612</v>
      </c>
    </row>
    <row r="138" spans="19:21" x14ac:dyDescent="0.2">
      <c r="S138" s="190">
        <v>41776</v>
      </c>
      <c r="T138" s="191">
        <v>10.781411928785438</v>
      </c>
      <c r="U138" s="192">
        <v>12.903225806451612</v>
      </c>
    </row>
    <row r="139" spans="19:21" x14ac:dyDescent="0.2">
      <c r="S139" s="190">
        <v>41777</v>
      </c>
      <c r="T139" s="191">
        <v>9.6166525686911211</v>
      </c>
      <c r="U139" s="192">
        <v>12.903225806451612</v>
      </c>
    </row>
    <row r="140" spans="19:21" x14ac:dyDescent="0.2">
      <c r="S140" s="190">
        <v>41778</v>
      </c>
      <c r="T140" s="191">
        <v>9.3875639686718522</v>
      </c>
      <c r="U140" s="192">
        <v>12.903225806451612</v>
      </c>
    </row>
    <row r="141" spans="19:21" x14ac:dyDescent="0.2">
      <c r="S141" s="190">
        <v>41779</v>
      </c>
      <c r="T141" s="191">
        <v>11.812810659461487</v>
      </c>
      <c r="U141" s="192">
        <v>12.903225806451612</v>
      </c>
    </row>
    <row r="142" spans="19:21" x14ac:dyDescent="0.2">
      <c r="S142" s="190">
        <v>41780</v>
      </c>
      <c r="T142" s="191">
        <v>12.000011584499992</v>
      </c>
      <c r="U142" s="192">
        <v>12.903225806451612</v>
      </c>
    </row>
    <row r="143" spans="19:21" x14ac:dyDescent="0.2">
      <c r="S143" s="190">
        <v>41781</v>
      </c>
      <c r="T143" s="191">
        <v>13.191102289322005</v>
      </c>
      <c r="U143" s="192">
        <v>12.903225806451612</v>
      </c>
    </row>
    <row r="144" spans="19:21" x14ac:dyDescent="0.2">
      <c r="S144" s="190">
        <v>41782</v>
      </c>
      <c r="T144" s="191">
        <v>14.310451695861637</v>
      </c>
      <c r="U144" s="192">
        <v>12.903225806451612</v>
      </c>
    </row>
    <row r="145" spans="19:21" x14ac:dyDescent="0.2">
      <c r="S145" s="190">
        <v>41783</v>
      </c>
      <c r="T145" s="191">
        <v>14.698271961590322</v>
      </c>
      <c r="U145" s="192">
        <v>12.903225806451612</v>
      </c>
    </row>
    <row r="146" spans="19:21" x14ac:dyDescent="0.2">
      <c r="S146" s="190">
        <v>41784</v>
      </c>
      <c r="T146" s="191">
        <v>13.800481215488524</v>
      </c>
      <c r="U146" s="192">
        <v>12.903225806451612</v>
      </c>
    </row>
    <row r="147" spans="19:21" x14ac:dyDescent="0.2">
      <c r="S147" s="190">
        <v>41785</v>
      </c>
      <c r="T147" s="191">
        <v>15.615287894376772</v>
      </c>
      <c r="U147" s="192">
        <v>12.903225806451612</v>
      </c>
    </row>
    <row r="148" spans="19:21" x14ac:dyDescent="0.2">
      <c r="S148" s="190">
        <v>41786</v>
      </c>
      <c r="T148" s="191">
        <v>18.750183875948821</v>
      </c>
      <c r="U148" s="192">
        <v>12.903225806451612</v>
      </c>
    </row>
    <row r="149" spans="19:21" x14ac:dyDescent="0.2">
      <c r="S149" s="190">
        <v>41787</v>
      </c>
      <c r="T149" s="191">
        <v>16.36606586327466</v>
      </c>
      <c r="U149" s="192">
        <v>12.903225806451612</v>
      </c>
    </row>
    <row r="150" spans="19:21" x14ac:dyDescent="0.2">
      <c r="S150" s="190">
        <v>41788</v>
      </c>
      <c r="T150" s="191">
        <v>14.502160331150305</v>
      </c>
      <c r="U150" s="192">
        <v>12.903225806451612</v>
      </c>
    </row>
    <row r="151" spans="19:21" x14ac:dyDescent="0.2">
      <c r="S151" s="190">
        <v>41789</v>
      </c>
      <c r="T151" s="191">
        <v>16.585757747376693</v>
      </c>
      <c r="U151" s="192">
        <v>12.903225806451612</v>
      </c>
    </row>
    <row r="152" spans="19:21" x14ac:dyDescent="0.2">
      <c r="S152" s="190">
        <v>41790</v>
      </c>
      <c r="T152" s="191">
        <v>15.247435206733263</v>
      </c>
      <c r="U152" s="192">
        <v>12.903225806451612</v>
      </c>
    </row>
    <row r="153" spans="19:21" x14ac:dyDescent="0.2">
      <c r="S153" s="190">
        <v>41791</v>
      </c>
      <c r="T153" s="191">
        <v>14.068377173461583</v>
      </c>
      <c r="U153" s="192">
        <v>10.666666666666666</v>
      </c>
    </row>
    <row r="154" spans="19:21" x14ac:dyDescent="0.2">
      <c r="S154" s="190">
        <v>41792</v>
      </c>
      <c r="T154" s="191">
        <v>14.284241674771865</v>
      </c>
      <c r="U154" s="192">
        <v>10.666666666666666</v>
      </c>
    </row>
    <row r="155" spans="19:21" x14ac:dyDescent="0.2">
      <c r="S155" s="190">
        <v>41793</v>
      </c>
      <c r="T155" s="191">
        <v>17.66743373647363</v>
      </c>
      <c r="U155" s="192">
        <v>10.666666666666666</v>
      </c>
    </row>
    <row r="156" spans="19:21" x14ac:dyDescent="0.2">
      <c r="S156" s="190">
        <v>41794</v>
      </c>
      <c r="T156" s="191">
        <v>15.870449743344443</v>
      </c>
      <c r="U156" s="192">
        <v>10.666666666666666</v>
      </c>
    </row>
    <row r="157" spans="19:21" x14ac:dyDescent="0.2">
      <c r="S157" s="190">
        <v>41795</v>
      </c>
      <c r="T157" s="191">
        <v>14.467313304269437</v>
      </c>
      <c r="U157" s="192">
        <v>10.666666666666666</v>
      </c>
    </row>
    <row r="158" spans="19:21" x14ac:dyDescent="0.2">
      <c r="S158" s="190">
        <v>41796</v>
      </c>
      <c r="T158" s="191">
        <v>13.276741789377349</v>
      </c>
      <c r="U158" s="192">
        <v>10.666666666666666</v>
      </c>
    </row>
    <row r="159" spans="19:21" x14ac:dyDescent="0.2">
      <c r="S159" s="190">
        <v>41797</v>
      </c>
      <c r="T159" s="191">
        <v>11.323699215841078</v>
      </c>
      <c r="U159" s="192">
        <v>10.666666666666666</v>
      </c>
    </row>
    <row r="160" spans="19:21" x14ac:dyDescent="0.2">
      <c r="S160" s="190">
        <v>41798</v>
      </c>
      <c r="T160" s="191">
        <v>9.1972719331247426</v>
      </c>
      <c r="U160" s="192">
        <v>10.666666666666666</v>
      </c>
    </row>
    <row r="161" spans="19:21" x14ac:dyDescent="0.2">
      <c r="S161" s="190">
        <v>41799</v>
      </c>
      <c r="T161" s="191">
        <v>9.082296078931769</v>
      </c>
      <c r="U161" s="192">
        <v>10.666666666666666</v>
      </c>
    </row>
    <row r="162" spans="19:21" x14ac:dyDescent="0.2">
      <c r="S162" s="190">
        <v>41800</v>
      </c>
      <c r="T162" s="191">
        <v>11.077870615533209</v>
      </c>
      <c r="U162" s="192">
        <v>10.666666666666666</v>
      </c>
    </row>
    <row r="163" spans="19:21" x14ac:dyDescent="0.2">
      <c r="S163" s="190">
        <v>41801</v>
      </c>
      <c r="T163" s="191">
        <v>11.485041881629501</v>
      </c>
      <c r="U163" s="192">
        <v>10.666666666666666</v>
      </c>
    </row>
    <row r="164" spans="19:21" x14ac:dyDescent="0.2">
      <c r="S164" s="190">
        <v>41802</v>
      </c>
      <c r="T164" s="191">
        <v>11.284161953165373</v>
      </c>
      <c r="U164" s="192">
        <v>10.666666666666666</v>
      </c>
    </row>
    <row r="165" spans="19:21" x14ac:dyDescent="0.2">
      <c r="S165" s="190">
        <v>41803</v>
      </c>
      <c r="T165" s="191">
        <v>11.009914575465428</v>
      </c>
      <c r="U165" s="192">
        <v>10.666666666666666</v>
      </c>
    </row>
    <row r="166" spans="19:21" x14ac:dyDescent="0.2">
      <c r="S166" s="190">
        <v>41804</v>
      </c>
      <c r="T166" s="191">
        <v>10.914252480759151</v>
      </c>
      <c r="U166" s="192">
        <v>10.666666666666666</v>
      </c>
    </row>
    <row r="167" spans="19:21" x14ac:dyDescent="0.2">
      <c r="S167" s="190">
        <v>41805</v>
      </c>
      <c r="T167" s="191">
        <v>8.3492748152354501</v>
      </c>
      <c r="U167" s="192">
        <v>10.666666666666666</v>
      </c>
    </row>
    <row r="168" spans="19:21" x14ac:dyDescent="0.2">
      <c r="S168" s="190">
        <v>41806</v>
      </c>
      <c r="T168" s="191">
        <v>8.6967634867514789</v>
      </c>
      <c r="U168" s="192">
        <v>10.666666666666666</v>
      </c>
    </row>
    <row r="169" spans="19:21" x14ac:dyDescent="0.2">
      <c r="S169" s="190">
        <v>41807</v>
      </c>
      <c r="T169" s="191">
        <v>9.9735798696523172</v>
      </c>
      <c r="U169" s="192">
        <v>10.666666666666666</v>
      </c>
    </row>
    <row r="170" spans="19:21" x14ac:dyDescent="0.2">
      <c r="S170" s="190">
        <v>41808</v>
      </c>
      <c r="T170" s="191">
        <v>10.103961992824432</v>
      </c>
      <c r="U170" s="192">
        <v>10.666666666666666</v>
      </c>
    </row>
    <row r="171" spans="19:21" x14ac:dyDescent="0.2">
      <c r="S171" s="190">
        <v>41809</v>
      </c>
      <c r="T171" s="191">
        <v>10.037119450293975</v>
      </c>
      <c r="U171" s="192">
        <v>10.666666666666666</v>
      </c>
    </row>
    <row r="172" spans="19:21" x14ac:dyDescent="0.2">
      <c r="S172" s="190">
        <v>41810</v>
      </c>
      <c r="T172" s="191">
        <v>9.0887843843037945</v>
      </c>
      <c r="U172" s="192">
        <v>10.666666666666666</v>
      </c>
    </row>
    <row r="173" spans="19:21" x14ac:dyDescent="0.2">
      <c r="S173" s="190">
        <v>41811</v>
      </c>
      <c r="T173" s="191">
        <v>9.3746597053455751</v>
      </c>
      <c r="U173" s="192">
        <v>10.666666666666666</v>
      </c>
    </row>
    <row r="174" spans="19:21" x14ac:dyDescent="0.2">
      <c r="S174" s="190">
        <v>41812</v>
      </c>
      <c r="T174" s="191">
        <v>7.7458241669498982</v>
      </c>
      <c r="U174" s="192">
        <v>10.666666666666666</v>
      </c>
    </row>
    <row r="175" spans="19:21" x14ac:dyDescent="0.2">
      <c r="S175" s="190">
        <v>41813</v>
      </c>
      <c r="T175" s="191">
        <v>8.1297757922353568</v>
      </c>
      <c r="U175" s="192">
        <v>10.666666666666666</v>
      </c>
    </row>
    <row r="176" spans="19:21" x14ac:dyDescent="0.2">
      <c r="S176" s="190">
        <v>41814</v>
      </c>
      <c r="T176" s="191">
        <v>10.301124084948322</v>
      </c>
      <c r="U176" s="192">
        <v>10.666666666666666</v>
      </c>
    </row>
    <row r="177" spans="19:21" x14ac:dyDescent="0.2">
      <c r="S177" s="190">
        <v>41815</v>
      </c>
      <c r="T177" s="191">
        <v>11.159673566529838</v>
      </c>
      <c r="U177" s="192">
        <v>10.666666666666666</v>
      </c>
    </row>
    <row r="178" spans="19:21" x14ac:dyDescent="0.2">
      <c r="S178" s="190">
        <v>41816</v>
      </c>
      <c r="T178" s="191">
        <v>11.523325667442599</v>
      </c>
      <c r="U178" s="192">
        <v>10.666666666666666</v>
      </c>
    </row>
    <row r="179" spans="19:21" x14ac:dyDescent="0.2">
      <c r="S179" s="190">
        <v>41817</v>
      </c>
      <c r="T179" s="191">
        <v>11.956529342802954</v>
      </c>
      <c r="U179" s="192">
        <v>10.666666666666666</v>
      </c>
    </row>
    <row r="180" spans="19:21" x14ac:dyDescent="0.2">
      <c r="S180" s="190">
        <v>41818</v>
      </c>
      <c r="T180" s="191">
        <v>10.727958066388608</v>
      </c>
      <c r="U180" s="192">
        <v>10.666666666666666</v>
      </c>
    </row>
    <row r="181" spans="19:21" x14ac:dyDescent="0.2">
      <c r="S181" s="190">
        <v>41819</v>
      </c>
      <c r="T181" s="191">
        <v>8.7011637294438344</v>
      </c>
      <c r="U181" s="192">
        <v>10.666666666666666</v>
      </c>
    </row>
    <row r="182" spans="19:21" x14ac:dyDescent="0.2">
      <c r="S182" s="190">
        <v>41820</v>
      </c>
      <c r="T182" s="191">
        <v>9.166807676721163</v>
      </c>
      <c r="U182" s="192">
        <v>10.666666666666666</v>
      </c>
    </row>
    <row r="183" spans="19:21" x14ac:dyDescent="0.2">
      <c r="S183" s="190">
        <v>41821</v>
      </c>
      <c r="T183" s="191">
        <v>10.197688824880153</v>
      </c>
      <c r="U183" s="192">
        <v>9.3548387096774199</v>
      </c>
    </row>
    <row r="184" spans="19:21" x14ac:dyDescent="0.2">
      <c r="S184" s="190">
        <v>41822</v>
      </c>
      <c r="T184" s="191">
        <v>10.35518262767286</v>
      </c>
      <c r="U184" s="192">
        <v>9.3548387096774199</v>
      </c>
    </row>
    <row r="185" spans="19:21" x14ac:dyDescent="0.2">
      <c r="S185" s="190">
        <v>41823</v>
      </c>
      <c r="T185" s="191">
        <v>10.446758288928217</v>
      </c>
      <c r="U185" s="192">
        <v>9.3548387096774199</v>
      </c>
    </row>
    <row r="186" spans="19:21" x14ac:dyDescent="0.2">
      <c r="S186" s="190">
        <v>41824</v>
      </c>
      <c r="T186" s="191">
        <v>9.6374044485080379</v>
      </c>
      <c r="U186" s="192">
        <v>9.3548387096774199</v>
      </c>
    </row>
    <row r="187" spans="19:21" x14ac:dyDescent="0.2">
      <c r="S187" s="190">
        <v>41825</v>
      </c>
      <c r="T187" s="191">
        <v>7.8120173009830189</v>
      </c>
      <c r="U187" s="192">
        <v>9.3548387096774199</v>
      </c>
    </row>
    <row r="188" spans="19:21" x14ac:dyDescent="0.2">
      <c r="S188" s="190">
        <v>41826</v>
      </c>
      <c r="T188" s="191">
        <v>7.4339891096651831</v>
      </c>
      <c r="U188" s="192">
        <v>9.3548387096774199</v>
      </c>
    </row>
    <row r="189" spans="19:21" x14ac:dyDescent="0.2">
      <c r="S189" s="190">
        <v>41827</v>
      </c>
      <c r="T189" s="191">
        <v>8.0506001555965589</v>
      </c>
      <c r="U189" s="192">
        <v>9.3548387096774199</v>
      </c>
    </row>
    <row r="190" spans="19:21" x14ac:dyDescent="0.2">
      <c r="S190" s="190">
        <v>41828</v>
      </c>
      <c r="T190" s="191">
        <v>9.4232119863739445</v>
      </c>
      <c r="U190" s="192">
        <v>9.3548387096774199</v>
      </c>
    </row>
    <row r="191" spans="19:21" x14ac:dyDescent="0.2">
      <c r="S191" s="190">
        <v>41829</v>
      </c>
      <c r="T191" s="191">
        <v>9.7452175407334831</v>
      </c>
      <c r="U191" s="192">
        <v>9.3548387096774199</v>
      </c>
    </row>
    <row r="192" spans="19:21" x14ac:dyDescent="0.2">
      <c r="S192" s="190">
        <v>41830</v>
      </c>
      <c r="T192" s="191">
        <v>10.311378027591699</v>
      </c>
      <c r="U192" s="192">
        <v>9.3548387096774199</v>
      </c>
    </row>
    <row r="193" spans="19:21" x14ac:dyDescent="0.2">
      <c r="S193" s="190">
        <v>41831</v>
      </c>
      <c r="T193" s="191">
        <v>10.735025507987054</v>
      </c>
      <c r="U193" s="192">
        <v>9.3548387096774199</v>
      </c>
    </row>
    <row r="194" spans="19:21" x14ac:dyDescent="0.2">
      <c r="S194" s="190">
        <v>41832</v>
      </c>
      <c r="T194" s="191">
        <v>10.319713779857</v>
      </c>
      <c r="U194" s="192">
        <v>9.3548387096774199</v>
      </c>
    </row>
    <row r="195" spans="19:21" x14ac:dyDescent="0.2">
      <c r="S195" s="190">
        <v>41833</v>
      </c>
      <c r="T195" s="191">
        <v>7.8976934672655528</v>
      </c>
      <c r="U195" s="192">
        <v>9.3548387096774199</v>
      </c>
    </row>
    <row r="196" spans="19:21" x14ac:dyDescent="0.2">
      <c r="S196" s="190">
        <v>41834</v>
      </c>
      <c r="T196" s="191">
        <v>8.0366633004582884</v>
      </c>
      <c r="U196" s="192">
        <v>9.3548387096774199</v>
      </c>
    </row>
    <row r="197" spans="19:21" x14ac:dyDescent="0.2">
      <c r="S197" s="190">
        <v>41835</v>
      </c>
      <c r="T197" s="191">
        <v>10.124178094193812</v>
      </c>
      <c r="U197" s="192">
        <v>9.3548387096774199</v>
      </c>
    </row>
    <row r="198" spans="19:21" x14ac:dyDescent="0.2">
      <c r="S198" s="190">
        <v>41836</v>
      </c>
      <c r="T198" s="191">
        <v>10.333047875951873</v>
      </c>
      <c r="U198" s="192">
        <v>9.3548387096774199</v>
      </c>
    </row>
    <row r="199" spans="19:21" x14ac:dyDescent="0.2">
      <c r="S199" s="190">
        <v>41837</v>
      </c>
      <c r="T199" s="191">
        <v>9.5299186981362247</v>
      </c>
      <c r="U199" s="192">
        <v>9.3548387096774199</v>
      </c>
    </row>
    <row r="200" spans="19:21" x14ac:dyDescent="0.2">
      <c r="S200" s="190">
        <v>41838</v>
      </c>
      <c r="T200" s="191">
        <v>9.9143342680701192</v>
      </c>
      <c r="U200" s="192">
        <v>9.3548387096774199</v>
      </c>
    </row>
    <row r="201" spans="19:21" x14ac:dyDescent="0.2">
      <c r="S201" s="190">
        <v>41839</v>
      </c>
      <c r="T201" s="191">
        <v>9.5670326144316231</v>
      </c>
      <c r="U201" s="192">
        <v>9.3548387096774199</v>
      </c>
    </row>
    <row r="202" spans="19:21" x14ac:dyDescent="0.2">
      <c r="S202" s="190">
        <v>41840</v>
      </c>
      <c r="T202" s="191">
        <v>7.3932422284174146</v>
      </c>
      <c r="U202" s="192">
        <v>9.3548387096774199</v>
      </c>
    </row>
    <row r="203" spans="19:21" x14ac:dyDescent="0.2">
      <c r="S203" s="190">
        <v>41841</v>
      </c>
      <c r="T203" s="191">
        <v>7.6510962622076732</v>
      </c>
      <c r="U203" s="192">
        <v>9.3548387096774199</v>
      </c>
    </row>
    <row r="204" spans="19:21" x14ac:dyDescent="0.2">
      <c r="S204" s="190">
        <v>41842</v>
      </c>
      <c r="T204" s="191">
        <v>8.9743593246862208</v>
      </c>
      <c r="U204" s="192">
        <v>9.3548387096774199</v>
      </c>
    </row>
    <row r="205" spans="19:21" x14ac:dyDescent="0.2">
      <c r="S205" s="190">
        <v>41843</v>
      </c>
      <c r="T205" s="191">
        <v>9.6955652649745243</v>
      </c>
      <c r="U205" s="192">
        <v>9.3548387096774199</v>
      </c>
    </row>
    <row r="206" spans="19:21" x14ac:dyDescent="0.2">
      <c r="S206" s="190">
        <v>41844</v>
      </c>
      <c r="T206" s="191">
        <v>9.6034357299622037</v>
      </c>
      <c r="U206" s="192">
        <v>9.3548387096774199</v>
      </c>
    </row>
    <row r="207" spans="19:21" x14ac:dyDescent="0.2">
      <c r="S207" s="190">
        <v>41845</v>
      </c>
      <c r="T207" s="191">
        <v>9.8178210718424541</v>
      </c>
      <c r="U207" s="192">
        <v>9.3548387096774199</v>
      </c>
    </row>
    <row r="208" spans="19:21" x14ac:dyDescent="0.2">
      <c r="S208" s="190">
        <v>41846</v>
      </c>
      <c r="T208" s="191">
        <v>9.4571478942961189</v>
      </c>
      <c r="U208" s="192">
        <v>9.3548387096774199</v>
      </c>
    </row>
    <row r="209" spans="19:21" x14ac:dyDescent="0.2">
      <c r="S209" s="190">
        <v>41847</v>
      </c>
      <c r="T209" s="191">
        <v>7.6470809488644225</v>
      </c>
      <c r="U209" s="192">
        <v>9.3548387096774199</v>
      </c>
    </row>
    <row r="210" spans="19:21" x14ac:dyDescent="0.2">
      <c r="S210" s="190">
        <v>41848</v>
      </c>
      <c r="T210" s="191">
        <v>7.0816624292609269</v>
      </c>
      <c r="U210" s="192">
        <v>9.3548387096774199</v>
      </c>
    </row>
    <row r="211" spans="19:21" x14ac:dyDescent="0.2">
      <c r="S211" s="190">
        <v>41849</v>
      </c>
      <c r="T211" s="191">
        <v>9.4793112382084015</v>
      </c>
      <c r="U211" s="192">
        <v>9.3548387096774199</v>
      </c>
    </row>
    <row r="212" spans="19:21" x14ac:dyDescent="0.2">
      <c r="S212" s="190">
        <v>41850</v>
      </c>
      <c r="T212" s="191">
        <v>9.7753229683819356</v>
      </c>
      <c r="U212" s="192">
        <v>9.3548387096774199</v>
      </c>
    </row>
    <row r="213" spans="19:21" x14ac:dyDescent="0.2">
      <c r="S213" s="190">
        <v>41851</v>
      </c>
      <c r="T213" s="191">
        <v>8.5590867689287684</v>
      </c>
      <c r="U213" s="192">
        <v>9.3548387096774199</v>
      </c>
    </row>
    <row r="214" spans="19:21" x14ac:dyDescent="0.2">
      <c r="S214" s="190">
        <v>41852</v>
      </c>
      <c r="T214" s="191">
        <v>8.2807029217647496</v>
      </c>
      <c r="U214" s="192">
        <v>9.3548387096774199</v>
      </c>
    </row>
    <row r="215" spans="19:21" x14ac:dyDescent="0.2">
      <c r="S215" s="190">
        <v>41853</v>
      </c>
      <c r="T215" s="191">
        <v>8.4084686876064421</v>
      </c>
      <c r="U215" s="192">
        <v>9.3548387096774199</v>
      </c>
    </row>
    <row r="216" spans="19:21" x14ac:dyDescent="0.2">
      <c r="S216" s="190">
        <v>41854</v>
      </c>
      <c r="T216" s="191">
        <v>6.5623641371807562</v>
      </c>
      <c r="U216" s="192">
        <v>9.3548387096774199</v>
      </c>
    </row>
    <row r="217" spans="19:21" x14ac:dyDescent="0.2">
      <c r="S217" s="190">
        <v>41855</v>
      </c>
      <c r="T217" s="191">
        <v>6.2877609571113462</v>
      </c>
      <c r="U217" s="192">
        <v>9.3548387096774199</v>
      </c>
    </row>
    <row r="218" spans="19:21" x14ac:dyDescent="0.2">
      <c r="S218" s="190">
        <v>41856</v>
      </c>
      <c r="T218" s="191">
        <v>9.5441483121432835</v>
      </c>
      <c r="U218" s="192">
        <v>9.3548387096774199</v>
      </c>
    </row>
    <row r="219" spans="19:21" x14ac:dyDescent="0.2">
      <c r="S219" s="190">
        <v>41857</v>
      </c>
      <c r="T219" s="191">
        <v>9.2751240275451838</v>
      </c>
      <c r="U219" s="192">
        <v>9.3548387096774199</v>
      </c>
    </row>
    <row r="220" spans="19:21" x14ac:dyDescent="0.2">
      <c r="S220" s="190">
        <v>41858</v>
      </c>
      <c r="T220" s="191">
        <v>8.467033897663292</v>
      </c>
      <c r="U220" s="192">
        <v>9.3548387096774199</v>
      </c>
    </row>
    <row r="221" spans="19:21" x14ac:dyDescent="0.2">
      <c r="S221" s="190">
        <v>41859</v>
      </c>
      <c r="T221" s="191">
        <v>8.5828489523279838</v>
      </c>
      <c r="U221" s="192">
        <v>9.3548387096774199</v>
      </c>
    </row>
    <row r="222" spans="19:21" x14ac:dyDescent="0.2">
      <c r="S222" s="190">
        <v>41860</v>
      </c>
      <c r="T222" s="191">
        <v>8.5615359487364504</v>
      </c>
      <c r="U222" s="192">
        <v>9.3548387096774199</v>
      </c>
    </row>
    <row r="223" spans="19:21" x14ac:dyDescent="0.2">
      <c r="S223" s="190">
        <v>41861</v>
      </c>
      <c r="T223" s="191">
        <v>7.8591707951331689</v>
      </c>
      <c r="U223" s="192">
        <v>9.3548387096774199</v>
      </c>
    </row>
    <row r="224" spans="19:21" x14ac:dyDescent="0.2">
      <c r="S224" s="190">
        <v>41862</v>
      </c>
      <c r="T224" s="191">
        <v>7.7858396919393806</v>
      </c>
      <c r="U224" s="192">
        <v>9.3548387096774199</v>
      </c>
    </row>
    <row r="225" spans="19:21" x14ac:dyDescent="0.2">
      <c r="S225" s="190">
        <v>41863</v>
      </c>
      <c r="T225" s="191">
        <v>10.257862448189519</v>
      </c>
      <c r="U225" s="192">
        <v>9.3548387096774199</v>
      </c>
    </row>
    <row r="226" spans="19:21" x14ac:dyDescent="0.2">
      <c r="S226" s="190">
        <v>41864</v>
      </c>
      <c r="T226" s="191">
        <v>10.835711831250009</v>
      </c>
      <c r="U226" s="192">
        <v>9.3548387096774199</v>
      </c>
    </row>
    <row r="227" spans="19:21" x14ac:dyDescent="0.2">
      <c r="S227" s="190">
        <v>41865</v>
      </c>
      <c r="T227" s="191">
        <v>10.130151626754522</v>
      </c>
      <c r="U227" s="192">
        <v>9.3548387096774199</v>
      </c>
    </row>
    <row r="228" spans="19:21" x14ac:dyDescent="0.2">
      <c r="S228" s="190">
        <v>41866</v>
      </c>
      <c r="T228" s="191">
        <v>9.876577415096337</v>
      </c>
      <c r="U228" s="192">
        <v>9.3548387096774199</v>
      </c>
    </row>
    <row r="229" spans="19:21" x14ac:dyDescent="0.2">
      <c r="S229" s="190">
        <v>41867</v>
      </c>
      <c r="T229" s="191">
        <v>9.3885460669349818</v>
      </c>
      <c r="U229" s="192">
        <v>9.3548387096774199</v>
      </c>
    </row>
    <row r="230" spans="19:21" x14ac:dyDescent="0.2">
      <c r="S230" s="190">
        <v>41868</v>
      </c>
      <c r="T230" s="191">
        <v>7.7080056810002953</v>
      </c>
      <c r="U230" s="192">
        <v>9.3548387096774199</v>
      </c>
    </row>
    <row r="231" spans="19:21" x14ac:dyDescent="0.2">
      <c r="S231" s="190">
        <v>41869</v>
      </c>
      <c r="T231" s="191">
        <v>7.8964010065914723</v>
      </c>
      <c r="U231" s="192">
        <v>9.3548387096774199</v>
      </c>
    </row>
    <row r="232" spans="19:21" x14ac:dyDescent="0.2">
      <c r="S232" s="190">
        <v>41870</v>
      </c>
      <c r="T232" s="191">
        <v>9.5761881946423859</v>
      </c>
      <c r="U232" s="192">
        <v>9.3548387096774199</v>
      </c>
    </row>
    <row r="233" spans="19:21" x14ac:dyDescent="0.2">
      <c r="S233" s="190">
        <v>41871</v>
      </c>
      <c r="T233" s="191">
        <v>9.9530221333140965</v>
      </c>
      <c r="U233" s="192">
        <v>9.3548387096774199</v>
      </c>
    </row>
    <row r="234" spans="19:21" x14ac:dyDescent="0.2">
      <c r="S234" s="190">
        <v>41872</v>
      </c>
      <c r="T234" s="191">
        <v>10.157482423771004</v>
      </c>
      <c r="U234" s="192">
        <v>9.3548387096774199</v>
      </c>
    </row>
    <row r="235" spans="19:21" x14ac:dyDescent="0.2">
      <c r="S235" s="190">
        <v>41873</v>
      </c>
      <c r="T235" s="191">
        <v>10.38733173861492</v>
      </c>
      <c r="U235" s="192">
        <v>9.3548387096774199</v>
      </c>
    </row>
    <row r="236" spans="19:21" x14ac:dyDescent="0.2">
      <c r="S236" s="190">
        <v>41874</v>
      </c>
      <c r="T236" s="191">
        <v>10.739253650810847</v>
      </c>
      <c r="U236" s="192">
        <v>9.3548387096774199</v>
      </c>
    </row>
    <row r="237" spans="19:21" x14ac:dyDescent="0.2">
      <c r="S237" s="190">
        <v>41875</v>
      </c>
      <c r="T237" s="191">
        <v>8.2797564131916648</v>
      </c>
      <c r="U237" s="192">
        <v>9.3548387096774199</v>
      </c>
    </row>
    <row r="238" spans="19:21" x14ac:dyDescent="0.2">
      <c r="S238" s="190">
        <v>41876</v>
      </c>
      <c r="T238" s="191">
        <v>8.8038562591344931</v>
      </c>
      <c r="U238" s="192">
        <v>9.3548387096774199</v>
      </c>
    </row>
    <row r="239" spans="19:21" x14ac:dyDescent="0.2">
      <c r="S239" s="190">
        <v>41877</v>
      </c>
      <c r="T239" s="191">
        <v>10.716568032593223</v>
      </c>
      <c r="U239" s="192">
        <v>9.3548387096774199</v>
      </c>
    </row>
    <row r="240" spans="19:21" x14ac:dyDescent="0.2">
      <c r="S240" s="190">
        <v>41878</v>
      </c>
      <c r="T240" s="191">
        <v>11.891044515703925</v>
      </c>
      <c r="U240" s="192">
        <v>9.3548387096774199</v>
      </c>
    </row>
    <row r="241" spans="19:21" x14ac:dyDescent="0.2">
      <c r="S241" s="190">
        <v>41879</v>
      </c>
      <c r="T241" s="191">
        <v>11.407070458020502</v>
      </c>
      <c r="U241" s="192">
        <v>9.3548387096774199</v>
      </c>
    </row>
    <row r="242" spans="19:21" x14ac:dyDescent="0.2">
      <c r="S242" s="190">
        <v>41880</v>
      </c>
      <c r="T242" s="191">
        <v>10.979219211020785</v>
      </c>
      <c r="U242" s="192">
        <v>9.3548387096774199</v>
      </c>
    </row>
    <row r="243" spans="19:21" x14ac:dyDescent="0.2">
      <c r="S243" s="190">
        <v>41881</v>
      </c>
      <c r="T243" s="191">
        <v>10.105809845174944</v>
      </c>
      <c r="U243" s="192">
        <v>9.3548387096774199</v>
      </c>
    </row>
    <row r="244" spans="19:21" x14ac:dyDescent="0.2">
      <c r="S244" s="190">
        <v>41882</v>
      </c>
      <c r="T244" s="191">
        <v>8.3579629969201505</v>
      </c>
      <c r="U244" s="192">
        <v>9.3548387096774199</v>
      </c>
    </row>
    <row r="245" spans="19:21" x14ac:dyDescent="0.2">
      <c r="S245" s="190">
        <v>41883</v>
      </c>
      <c r="T245" s="191">
        <v>9.321230379561591</v>
      </c>
      <c r="U245" s="192">
        <v>13</v>
      </c>
    </row>
    <row r="246" spans="19:21" x14ac:dyDescent="0.2">
      <c r="S246" s="190">
        <v>41884</v>
      </c>
      <c r="T246" s="191">
        <v>11.074084936543541</v>
      </c>
      <c r="U246" s="192">
        <v>13</v>
      </c>
    </row>
    <row r="247" spans="19:21" x14ac:dyDescent="0.2">
      <c r="S247" s="190">
        <v>41885</v>
      </c>
      <c r="T247" s="191">
        <v>11.277445388442352</v>
      </c>
      <c r="U247" s="192">
        <v>13</v>
      </c>
    </row>
    <row r="248" spans="19:21" x14ac:dyDescent="0.2">
      <c r="S248" s="190">
        <v>41886</v>
      </c>
      <c r="T248" s="191">
        <v>10.901427832902877</v>
      </c>
      <c r="U248" s="192">
        <v>13</v>
      </c>
    </row>
    <row r="249" spans="19:21" x14ac:dyDescent="0.2">
      <c r="S249" s="190">
        <v>41887</v>
      </c>
      <c r="T249" s="191">
        <v>10.488118217900798</v>
      </c>
      <c r="U249" s="192">
        <v>13</v>
      </c>
    </row>
    <row r="250" spans="19:21" x14ac:dyDescent="0.2">
      <c r="S250" s="190">
        <v>41888</v>
      </c>
      <c r="T250" s="191">
        <v>9.8220781830163553</v>
      </c>
      <c r="U250" s="192">
        <v>13</v>
      </c>
    </row>
    <row r="251" spans="19:21" x14ac:dyDescent="0.2">
      <c r="S251" s="190">
        <v>41889</v>
      </c>
      <c r="T251" s="191">
        <v>8.3020871754706249</v>
      </c>
      <c r="U251" s="192">
        <v>13</v>
      </c>
    </row>
    <row r="252" spans="19:21" x14ac:dyDescent="0.2">
      <c r="S252" s="190">
        <v>41890</v>
      </c>
      <c r="T252" s="191">
        <v>8.6994096216541124</v>
      </c>
      <c r="U252" s="192">
        <v>13</v>
      </c>
    </row>
    <row r="253" spans="19:21" x14ac:dyDescent="0.2">
      <c r="S253" s="190">
        <v>41891</v>
      </c>
      <c r="T253" s="191">
        <v>10.994553613545166</v>
      </c>
      <c r="U253" s="192">
        <v>13</v>
      </c>
    </row>
    <row r="254" spans="19:21" x14ac:dyDescent="0.2">
      <c r="S254" s="190">
        <v>41892</v>
      </c>
      <c r="T254" s="191">
        <v>11.449404446210222</v>
      </c>
      <c r="U254" s="192">
        <v>13</v>
      </c>
    </row>
    <row r="255" spans="19:21" x14ac:dyDescent="0.2">
      <c r="S255" s="190">
        <v>41893</v>
      </c>
      <c r="T255" s="191">
        <v>11.803792730950788</v>
      </c>
      <c r="U255" s="192">
        <v>13</v>
      </c>
    </row>
    <row r="256" spans="19:21" x14ac:dyDescent="0.2">
      <c r="S256" s="190">
        <v>41894</v>
      </c>
      <c r="T256" s="191">
        <v>12.027683907931356</v>
      </c>
      <c r="U256" s="192">
        <v>13</v>
      </c>
    </row>
    <row r="257" spans="19:21" x14ac:dyDescent="0.2">
      <c r="S257" s="190">
        <v>41895</v>
      </c>
      <c r="T257" s="191">
        <v>11.8698425792668</v>
      </c>
      <c r="U257" s="192">
        <v>13</v>
      </c>
    </row>
    <row r="258" spans="19:21" x14ac:dyDescent="0.2">
      <c r="S258" s="190">
        <v>41896</v>
      </c>
      <c r="T258" s="191">
        <v>10.219853742962538</v>
      </c>
      <c r="U258" s="192">
        <v>13</v>
      </c>
    </row>
    <row r="259" spans="19:21" x14ac:dyDescent="0.2">
      <c r="S259" s="190">
        <v>41897</v>
      </c>
      <c r="T259" s="191">
        <v>10.465337784338264</v>
      </c>
      <c r="U259" s="192">
        <v>13</v>
      </c>
    </row>
    <row r="260" spans="19:21" x14ac:dyDescent="0.2">
      <c r="S260" s="190">
        <v>41898</v>
      </c>
      <c r="T260" s="191">
        <v>12.822403008892556</v>
      </c>
      <c r="U260" s="192">
        <v>13</v>
      </c>
    </row>
    <row r="261" spans="19:21" x14ac:dyDescent="0.2">
      <c r="S261" s="190">
        <v>41899</v>
      </c>
      <c r="T261" s="191">
        <v>14.863979637976268</v>
      </c>
      <c r="U261" s="192">
        <v>13</v>
      </c>
    </row>
    <row r="262" spans="19:21" x14ac:dyDescent="0.2">
      <c r="S262" s="190">
        <v>41900</v>
      </c>
      <c r="T262" s="191">
        <v>16.668941151943304</v>
      </c>
      <c r="U262" s="192">
        <v>13</v>
      </c>
    </row>
    <row r="263" spans="19:21" x14ac:dyDescent="0.2">
      <c r="S263" s="190">
        <v>41901</v>
      </c>
      <c r="T263" s="191">
        <v>16.574970034187078</v>
      </c>
      <c r="U263" s="192">
        <v>13</v>
      </c>
    </row>
    <row r="264" spans="19:21" x14ac:dyDescent="0.2">
      <c r="S264" s="190">
        <v>41902</v>
      </c>
      <c r="T264" s="191">
        <v>16.52681782588613</v>
      </c>
      <c r="U264" s="192">
        <v>13</v>
      </c>
    </row>
    <row r="265" spans="19:21" x14ac:dyDescent="0.2">
      <c r="S265" s="190">
        <v>41903</v>
      </c>
      <c r="T265" s="191">
        <v>14.005210377468993</v>
      </c>
      <c r="U265" s="192">
        <v>13</v>
      </c>
    </row>
    <row r="266" spans="19:21" x14ac:dyDescent="0.2">
      <c r="S266" s="190">
        <v>41904</v>
      </c>
      <c r="T266" s="191">
        <v>13.755440758882731</v>
      </c>
      <c r="U266" s="192">
        <v>13</v>
      </c>
    </row>
    <row r="267" spans="19:21" x14ac:dyDescent="0.2">
      <c r="S267" s="190">
        <v>41905</v>
      </c>
      <c r="T267" s="191">
        <v>15.565888016731199</v>
      </c>
      <c r="U267" s="192">
        <v>13</v>
      </c>
    </row>
    <row r="268" spans="19:21" x14ac:dyDescent="0.2">
      <c r="S268" s="190">
        <v>41906</v>
      </c>
      <c r="T268" s="191">
        <v>15.919456304363468</v>
      </c>
      <c r="U268" s="192">
        <v>13</v>
      </c>
    </row>
    <row r="269" spans="19:21" x14ac:dyDescent="0.2">
      <c r="S269" s="190">
        <v>41907</v>
      </c>
      <c r="T269" s="191">
        <v>15.572670719760639</v>
      </c>
      <c r="U269" s="192">
        <v>13</v>
      </c>
    </row>
    <row r="270" spans="19:21" x14ac:dyDescent="0.2">
      <c r="S270" s="190">
        <v>41908</v>
      </c>
      <c r="T270" s="191">
        <v>16.1665411252417</v>
      </c>
      <c r="U270" s="192">
        <v>13</v>
      </c>
    </row>
    <row r="271" spans="19:21" x14ac:dyDescent="0.2">
      <c r="S271" s="190">
        <v>41909</v>
      </c>
      <c r="T271" s="191">
        <v>17.459087153698597</v>
      </c>
      <c r="U271" s="192">
        <v>13</v>
      </c>
    </row>
    <row r="272" spans="19:21" x14ac:dyDescent="0.2">
      <c r="S272" s="190">
        <v>41910</v>
      </c>
      <c r="T272" s="191">
        <v>15.678802858276871</v>
      </c>
      <c r="U272" s="192">
        <v>13</v>
      </c>
    </row>
    <row r="273" spans="19:21" x14ac:dyDescent="0.2">
      <c r="S273" s="190">
        <v>41911</v>
      </c>
      <c r="T273" s="191">
        <v>16.502086327427214</v>
      </c>
      <c r="U273" s="192">
        <v>13</v>
      </c>
    </row>
    <row r="274" spans="19:21" x14ac:dyDescent="0.2">
      <c r="S274" s="190">
        <v>41912</v>
      </c>
      <c r="T274" s="191">
        <v>20.599205620848302</v>
      </c>
      <c r="U274" s="192">
        <v>13</v>
      </c>
    </row>
    <row r="275" spans="19:21" x14ac:dyDescent="0.2">
      <c r="S275" s="190">
        <v>41913</v>
      </c>
      <c r="T275" s="191">
        <v>22.131682731338511</v>
      </c>
      <c r="U275" s="192">
        <v>21.612903225806452</v>
      </c>
    </row>
    <row r="276" spans="19:21" x14ac:dyDescent="0.2">
      <c r="S276" s="190">
        <v>41914</v>
      </c>
      <c r="T276" s="191">
        <v>23.105614199226295</v>
      </c>
      <c r="U276" s="192">
        <v>21.612903225806452</v>
      </c>
    </row>
    <row r="277" spans="19:21" x14ac:dyDescent="0.2">
      <c r="S277" s="190">
        <v>41915</v>
      </c>
      <c r="T277" s="191">
        <v>24.154941747402397</v>
      </c>
      <c r="U277" s="192">
        <v>21.612903225806452</v>
      </c>
    </row>
    <row r="278" spans="19:21" x14ac:dyDescent="0.2">
      <c r="S278" s="190">
        <v>41916</v>
      </c>
      <c r="T278" s="191">
        <v>23.371702430666616</v>
      </c>
      <c r="U278" s="192">
        <v>21.612903225806452</v>
      </c>
    </row>
    <row r="279" spans="19:21" x14ac:dyDescent="0.2">
      <c r="S279" s="190">
        <v>41917</v>
      </c>
      <c r="T279" s="191">
        <v>19.837643504358052</v>
      </c>
      <c r="U279" s="192">
        <v>21.612903225806452</v>
      </c>
    </row>
    <row r="280" spans="19:21" x14ac:dyDescent="0.2">
      <c r="S280" s="190">
        <v>41918</v>
      </c>
      <c r="T280" s="191">
        <v>19.323757507623057</v>
      </c>
      <c r="U280" s="192">
        <v>21.612903225806452</v>
      </c>
    </row>
    <row r="281" spans="19:21" x14ac:dyDescent="0.2">
      <c r="S281" s="190">
        <v>41919</v>
      </c>
      <c r="T281" s="191">
        <v>21.352761081377039</v>
      </c>
      <c r="U281" s="192">
        <v>21.612903225806452</v>
      </c>
    </row>
    <row r="282" spans="19:21" x14ac:dyDescent="0.2">
      <c r="S282" s="190">
        <v>41920</v>
      </c>
      <c r="T282" s="191">
        <v>20.169620199705427</v>
      </c>
      <c r="U282" s="192">
        <v>21.612903225806452</v>
      </c>
    </row>
    <row r="283" spans="19:21" x14ac:dyDescent="0.2">
      <c r="S283" s="190">
        <v>41921</v>
      </c>
      <c r="T283" s="191">
        <v>21.117169141748022</v>
      </c>
      <c r="U283" s="192">
        <v>21.612903225806452</v>
      </c>
    </row>
    <row r="284" spans="19:21" x14ac:dyDescent="0.2">
      <c r="S284" s="190">
        <v>41922</v>
      </c>
      <c r="T284" s="191">
        <v>20.039197558593536</v>
      </c>
      <c r="U284" s="192">
        <v>21.612903225806452</v>
      </c>
    </row>
    <row r="285" spans="19:21" x14ac:dyDescent="0.2">
      <c r="S285" s="190">
        <v>41923</v>
      </c>
      <c r="T285" s="191">
        <v>19.908510784836235</v>
      </c>
      <c r="U285" s="192">
        <v>21.612903225806452</v>
      </c>
    </row>
    <row r="286" spans="19:21" x14ac:dyDescent="0.2">
      <c r="S286" s="190">
        <v>41924</v>
      </c>
      <c r="T286" s="191">
        <v>17.475433454597617</v>
      </c>
      <c r="U286" s="192">
        <v>21.612903225806452</v>
      </c>
    </row>
    <row r="287" spans="19:21" x14ac:dyDescent="0.2">
      <c r="S287" s="190">
        <v>41925</v>
      </c>
      <c r="T287" s="191">
        <v>18.207280387053501</v>
      </c>
      <c r="U287" s="192">
        <v>21.612903225806452</v>
      </c>
    </row>
    <row r="288" spans="19:21" x14ac:dyDescent="0.2">
      <c r="S288" s="190">
        <v>41926</v>
      </c>
      <c r="T288" s="191">
        <v>22.58939580633464</v>
      </c>
      <c r="U288" s="192">
        <v>21.612903225806452</v>
      </c>
    </row>
    <row r="289" spans="19:21" x14ac:dyDescent="0.2">
      <c r="S289" s="190">
        <v>41927</v>
      </c>
      <c r="T289" s="191">
        <v>22.766629683193173</v>
      </c>
      <c r="U289" s="192">
        <v>21.612903225806452</v>
      </c>
    </row>
    <row r="290" spans="19:21" x14ac:dyDescent="0.2">
      <c r="S290" s="190">
        <v>41928</v>
      </c>
      <c r="T290" s="191">
        <v>24.549614388083619</v>
      </c>
      <c r="U290" s="192">
        <v>21.612903225806452</v>
      </c>
    </row>
    <row r="291" spans="19:21" x14ac:dyDescent="0.2">
      <c r="S291" s="190">
        <v>41929</v>
      </c>
      <c r="T291" s="191">
        <v>24.644364748217281</v>
      </c>
      <c r="U291" s="192">
        <v>21.612903225806452</v>
      </c>
    </row>
    <row r="292" spans="19:21" x14ac:dyDescent="0.2">
      <c r="S292" s="190">
        <v>41930</v>
      </c>
      <c r="T292" s="191">
        <v>24.167698880970377</v>
      </c>
      <c r="U292" s="192">
        <v>21.612903225806452</v>
      </c>
    </row>
    <row r="293" spans="19:21" x14ac:dyDescent="0.2">
      <c r="S293" s="190">
        <v>41931</v>
      </c>
      <c r="T293" s="191">
        <v>19.773284245010107</v>
      </c>
      <c r="U293" s="192">
        <v>21.612903225806452</v>
      </c>
    </row>
    <row r="294" spans="19:21" x14ac:dyDescent="0.2">
      <c r="S294" s="190">
        <v>41932</v>
      </c>
      <c r="T294" s="191">
        <v>18.880846779550886</v>
      </c>
      <c r="U294" s="192">
        <v>21.612903225806452</v>
      </c>
    </row>
    <row r="295" spans="19:21" x14ac:dyDescent="0.2">
      <c r="S295" s="190">
        <v>41933</v>
      </c>
      <c r="T295" s="191">
        <v>20.204560691755084</v>
      </c>
      <c r="U295" s="192">
        <v>21.612903225806452</v>
      </c>
    </row>
    <row r="296" spans="19:21" x14ac:dyDescent="0.2">
      <c r="S296" s="190">
        <v>41934</v>
      </c>
      <c r="T296" s="191">
        <v>19.771108688962745</v>
      </c>
      <c r="U296" s="192">
        <v>21.612903225806452</v>
      </c>
    </row>
    <row r="297" spans="19:21" x14ac:dyDescent="0.2">
      <c r="S297" s="190">
        <v>41935</v>
      </c>
      <c r="T297" s="191">
        <v>17.971207043478696</v>
      </c>
      <c r="U297" s="192">
        <v>21.612903225806452</v>
      </c>
    </row>
    <row r="298" spans="19:21" x14ac:dyDescent="0.2">
      <c r="S298" s="190">
        <v>41936</v>
      </c>
      <c r="T298" s="191">
        <v>18.007052012844792</v>
      </c>
      <c r="U298" s="192">
        <v>21.612903225806452</v>
      </c>
    </row>
    <row r="299" spans="19:21" x14ac:dyDescent="0.2">
      <c r="S299" s="190">
        <v>41937</v>
      </c>
      <c r="T299" s="191">
        <v>18.081440628150766</v>
      </c>
      <c r="U299" s="192">
        <v>21.612903225806452</v>
      </c>
    </row>
    <row r="300" spans="19:21" x14ac:dyDescent="0.2">
      <c r="S300" s="190">
        <v>41938</v>
      </c>
      <c r="T300" s="191">
        <v>15.941733020418148</v>
      </c>
      <c r="U300" s="192">
        <v>21.612903225806452</v>
      </c>
    </row>
    <row r="301" spans="19:21" x14ac:dyDescent="0.2">
      <c r="S301" s="190">
        <v>41939</v>
      </c>
      <c r="T301" s="191">
        <v>14.95854108613516</v>
      </c>
      <c r="U301" s="192">
        <v>21.612903225806452</v>
      </c>
    </row>
    <row r="302" spans="19:21" x14ac:dyDescent="0.2">
      <c r="S302" s="190">
        <v>41940</v>
      </c>
      <c r="T302" s="191">
        <v>16.734160541171121</v>
      </c>
      <c r="U302" s="192">
        <v>21.612903225806452</v>
      </c>
    </row>
    <row r="303" spans="19:21" x14ac:dyDescent="0.2">
      <c r="S303" s="190">
        <v>41941</v>
      </c>
      <c r="T303" s="191">
        <v>21.102811250102206</v>
      </c>
      <c r="U303" s="192">
        <v>21.612903225806452</v>
      </c>
    </row>
    <row r="304" spans="19:21" x14ac:dyDescent="0.2">
      <c r="S304" s="190">
        <v>41942</v>
      </c>
      <c r="T304" s="191">
        <v>24.312251307227111</v>
      </c>
      <c r="U304" s="192">
        <v>21.612903225806452</v>
      </c>
    </row>
    <row r="305" spans="19:21" x14ac:dyDescent="0.2">
      <c r="S305" s="190">
        <v>41943</v>
      </c>
      <c r="T305" s="191">
        <v>25.98201262930754</v>
      </c>
      <c r="U305" s="192">
        <v>21.612903225806452</v>
      </c>
    </row>
    <row r="306" spans="19:21" x14ac:dyDescent="0.2">
      <c r="S306" s="190">
        <v>41944</v>
      </c>
      <c r="T306" s="191">
        <v>24.273471053750328</v>
      </c>
      <c r="U306" s="192">
        <v>32</v>
      </c>
    </row>
    <row r="307" spans="19:21" x14ac:dyDescent="0.2">
      <c r="S307" s="190">
        <v>41945</v>
      </c>
      <c r="T307" s="191">
        <v>20.949696464679576</v>
      </c>
      <c r="U307" s="192">
        <v>32</v>
      </c>
    </row>
    <row r="308" spans="19:21" x14ac:dyDescent="0.2">
      <c r="S308" s="190">
        <v>41946</v>
      </c>
      <c r="T308" s="191">
        <v>22.276794713882481</v>
      </c>
      <c r="U308" s="192">
        <v>32</v>
      </c>
    </row>
    <row r="309" spans="19:21" x14ac:dyDescent="0.2">
      <c r="S309" s="190">
        <v>41947</v>
      </c>
      <c r="T309" s="191">
        <v>25.969064734400284</v>
      </c>
      <c r="U309" s="192">
        <v>32</v>
      </c>
    </row>
    <row r="310" spans="19:21" x14ac:dyDescent="0.2">
      <c r="S310" s="190">
        <v>41948</v>
      </c>
      <c r="T310" s="191">
        <v>28.002741820634952</v>
      </c>
      <c r="U310" s="192">
        <v>32</v>
      </c>
    </row>
    <row r="311" spans="19:21" x14ac:dyDescent="0.2">
      <c r="S311" s="190">
        <v>41949</v>
      </c>
      <c r="T311" s="191">
        <v>28.486705270434285</v>
      </c>
      <c r="U311" s="192">
        <v>32</v>
      </c>
    </row>
    <row r="312" spans="19:21" x14ac:dyDescent="0.2">
      <c r="S312" s="190">
        <v>41950</v>
      </c>
      <c r="T312" s="191">
        <v>23.774350302703443</v>
      </c>
      <c r="U312" s="192">
        <v>32</v>
      </c>
    </row>
    <row r="313" spans="19:21" x14ac:dyDescent="0.2">
      <c r="S313" s="190">
        <v>41951</v>
      </c>
      <c r="T313" s="191">
        <v>21.43558085361461</v>
      </c>
      <c r="U313" s="192">
        <v>32</v>
      </c>
    </row>
    <row r="314" spans="19:21" x14ac:dyDescent="0.2">
      <c r="S314" s="190">
        <v>41952</v>
      </c>
      <c r="T314" s="191">
        <v>24.495269355254628</v>
      </c>
      <c r="U314" s="192">
        <v>32</v>
      </c>
    </row>
    <row r="315" spans="19:21" x14ac:dyDescent="0.2">
      <c r="S315" s="190">
        <v>41953</v>
      </c>
      <c r="T315" s="191">
        <v>25.533161294709636</v>
      </c>
      <c r="U315" s="192">
        <v>32</v>
      </c>
    </row>
    <row r="316" spans="19:21" x14ac:dyDescent="0.2">
      <c r="S316" s="190">
        <v>41954</v>
      </c>
      <c r="T316" s="191">
        <v>31.455341888455145</v>
      </c>
      <c r="U316" s="192">
        <v>32</v>
      </c>
    </row>
    <row r="317" spans="19:21" x14ac:dyDescent="0.2">
      <c r="S317" s="190">
        <v>41955</v>
      </c>
      <c r="T317" s="191">
        <v>29.33657218299459</v>
      </c>
      <c r="U317" s="192">
        <v>32</v>
      </c>
    </row>
    <row r="318" spans="19:21" x14ac:dyDescent="0.2">
      <c r="S318" s="190">
        <v>41956</v>
      </c>
      <c r="T318" s="191">
        <v>30.812270399178317</v>
      </c>
      <c r="U318" s="192">
        <v>32</v>
      </c>
    </row>
    <row r="319" spans="19:21" x14ac:dyDescent="0.2">
      <c r="S319" s="190">
        <v>41957</v>
      </c>
      <c r="T319" s="191">
        <v>31.66375078758281</v>
      </c>
      <c r="U319" s="192">
        <v>32</v>
      </c>
    </row>
    <row r="320" spans="19:21" x14ac:dyDescent="0.2">
      <c r="S320" s="190">
        <v>41958</v>
      </c>
      <c r="T320" s="191">
        <v>29.761049037199182</v>
      </c>
      <c r="U320" s="192">
        <v>32</v>
      </c>
    </row>
    <row r="321" spans="19:21" x14ac:dyDescent="0.2">
      <c r="S321" s="190">
        <v>41959</v>
      </c>
      <c r="T321" s="191">
        <v>26.006366720181497</v>
      </c>
      <c r="U321" s="192">
        <v>32</v>
      </c>
    </row>
    <row r="322" spans="19:21" x14ac:dyDescent="0.2">
      <c r="S322" s="190">
        <v>41960</v>
      </c>
      <c r="T322" s="191">
        <v>27.93114699862987</v>
      </c>
      <c r="U322" s="192">
        <v>32</v>
      </c>
    </row>
    <row r="323" spans="19:21" x14ac:dyDescent="0.2">
      <c r="S323" s="190">
        <v>41961</v>
      </c>
      <c r="T323" s="191">
        <v>31.255098884897112</v>
      </c>
      <c r="U323" s="192">
        <v>32</v>
      </c>
    </row>
    <row r="324" spans="19:21" x14ac:dyDescent="0.2">
      <c r="S324" s="190">
        <v>41962</v>
      </c>
      <c r="T324" s="191">
        <v>32.024714522369457</v>
      </c>
      <c r="U324" s="192">
        <v>32</v>
      </c>
    </row>
    <row r="325" spans="19:21" x14ac:dyDescent="0.2">
      <c r="S325" s="190">
        <v>41963</v>
      </c>
      <c r="T325" s="191">
        <v>31.324162159441805</v>
      </c>
      <c r="U325" s="192">
        <v>32</v>
      </c>
    </row>
    <row r="326" spans="19:21" x14ac:dyDescent="0.2">
      <c r="S326" s="190">
        <v>41964</v>
      </c>
      <c r="T326" s="191">
        <v>30.145562617376331</v>
      </c>
      <c r="U326" s="192">
        <v>32</v>
      </c>
    </row>
    <row r="327" spans="19:21" x14ac:dyDescent="0.2">
      <c r="S327" s="190">
        <v>41965</v>
      </c>
      <c r="T327" s="191">
        <v>27.945522686807969</v>
      </c>
      <c r="U327" s="192">
        <v>32</v>
      </c>
    </row>
    <row r="328" spans="19:21" x14ac:dyDescent="0.2">
      <c r="S328" s="190">
        <v>41966</v>
      </c>
      <c r="T328" s="191">
        <v>25.393202762891963</v>
      </c>
      <c r="U328" s="192">
        <v>32</v>
      </c>
    </row>
    <row r="329" spans="19:21" x14ac:dyDescent="0.2">
      <c r="S329" s="190">
        <v>41967</v>
      </c>
      <c r="T329" s="191">
        <v>28.169604358743427</v>
      </c>
      <c r="U329" s="192">
        <v>32</v>
      </c>
    </row>
    <row r="330" spans="19:21" x14ac:dyDescent="0.2">
      <c r="S330" s="190">
        <v>41968</v>
      </c>
      <c r="T330" s="191">
        <v>36.009104353292592</v>
      </c>
      <c r="U330" s="192">
        <v>32</v>
      </c>
    </row>
    <row r="331" spans="19:21" x14ac:dyDescent="0.2">
      <c r="S331" s="190">
        <v>41969</v>
      </c>
      <c r="T331" s="191">
        <v>38.691515395585888</v>
      </c>
      <c r="U331" s="192">
        <v>32</v>
      </c>
    </row>
    <row r="332" spans="19:21" x14ac:dyDescent="0.2">
      <c r="S332" s="190">
        <v>41970</v>
      </c>
      <c r="T332" s="191">
        <v>41.179391012772079</v>
      </c>
      <c r="U332" s="192">
        <v>32</v>
      </c>
    </row>
    <row r="333" spans="19:21" x14ac:dyDescent="0.2">
      <c r="S333" s="190">
        <v>41971</v>
      </c>
      <c r="T333" s="191">
        <v>41.513043686128228</v>
      </c>
      <c r="U333" s="192">
        <v>32</v>
      </c>
    </row>
    <row r="334" spans="19:21" x14ac:dyDescent="0.2">
      <c r="S334" s="190">
        <v>41972</v>
      </c>
      <c r="T334" s="191">
        <v>38.033537960070738</v>
      </c>
      <c r="U334" s="192">
        <v>32</v>
      </c>
    </row>
    <row r="335" spans="19:21" x14ac:dyDescent="0.2">
      <c r="S335" s="190">
        <v>41973</v>
      </c>
      <c r="T335" s="191">
        <v>34.170018809496483</v>
      </c>
      <c r="U335" s="192">
        <v>32</v>
      </c>
    </row>
    <row r="336" spans="19:21" x14ac:dyDescent="0.2">
      <c r="S336" s="190">
        <v>41974</v>
      </c>
      <c r="T336" s="191">
        <v>34.20559187005685</v>
      </c>
      <c r="U336" s="192">
        <v>37.41935483870968</v>
      </c>
    </row>
    <row r="337" spans="19:21" x14ac:dyDescent="0.2">
      <c r="S337" s="190">
        <v>41975</v>
      </c>
      <c r="T337" s="191">
        <v>37.361139429401106</v>
      </c>
      <c r="U337" s="192">
        <v>37.41935483870968</v>
      </c>
    </row>
    <row r="338" spans="19:21" x14ac:dyDescent="0.2">
      <c r="S338" s="190">
        <v>41976</v>
      </c>
      <c r="T338" s="191">
        <v>40.216985746815709</v>
      </c>
      <c r="U338" s="192">
        <v>37.41935483870968</v>
      </c>
    </row>
    <row r="339" spans="19:21" x14ac:dyDescent="0.2">
      <c r="S339" s="190">
        <v>41977</v>
      </c>
      <c r="T339" s="191">
        <v>39.541882167333981</v>
      </c>
      <c r="U339" s="192">
        <v>37.41935483870968</v>
      </c>
    </row>
    <row r="340" spans="19:21" x14ac:dyDescent="0.2">
      <c r="S340" s="190">
        <v>41978</v>
      </c>
      <c r="T340" s="191">
        <v>38.109499452147524</v>
      </c>
      <c r="U340" s="192">
        <v>37.41935483870968</v>
      </c>
    </row>
    <row r="341" spans="19:21" x14ac:dyDescent="0.2">
      <c r="S341" s="190">
        <v>41979</v>
      </c>
      <c r="T341" s="191">
        <v>38.879780231474022</v>
      </c>
      <c r="U341" s="192">
        <v>37.41935483870968</v>
      </c>
    </row>
    <row r="342" spans="19:21" x14ac:dyDescent="0.2">
      <c r="S342" s="190">
        <v>41980</v>
      </c>
      <c r="T342" s="191">
        <v>35.205881342298916</v>
      </c>
      <c r="U342" s="192">
        <v>37.41935483870968</v>
      </c>
    </row>
    <row r="343" spans="19:21" x14ac:dyDescent="0.2">
      <c r="S343" s="190">
        <v>41981</v>
      </c>
      <c r="T343" s="191">
        <v>34.264569664816186</v>
      </c>
      <c r="U343" s="192">
        <v>37.41935483870968</v>
      </c>
    </row>
    <row r="344" spans="19:21" x14ac:dyDescent="0.2">
      <c r="S344" s="190">
        <v>41982</v>
      </c>
      <c r="T344" s="191">
        <v>33.74977615620255</v>
      </c>
      <c r="U344" s="192">
        <v>37.41935483870968</v>
      </c>
    </row>
    <row r="345" spans="19:21" x14ac:dyDescent="0.2">
      <c r="S345" s="190">
        <v>41983</v>
      </c>
      <c r="T345" s="191">
        <v>32.206432475895127</v>
      </c>
      <c r="U345" s="192">
        <v>37.41935483870968</v>
      </c>
    </row>
    <row r="346" spans="19:21" x14ac:dyDescent="0.2">
      <c r="S346" s="190">
        <v>41984</v>
      </c>
      <c r="T346" s="191">
        <v>32.744945439668207</v>
      </c>
      <c r="U346" s="192">
        <v>37.41935483870968</v>
      </c>
    </row>
    <row r="347" spans="19:21" x14ac:dyDescent="0.2">
      <c r="S347" s="190">
        <v>41985</v>
      </c>
      <c r="T347" s="191">
        <v>34.567586929638274</v>
      </c>
      <c r="U347" s="192">
        <v>37.41935483870968</v>
      </c>
    </row>
    <row r="348" spans="19:21" x14ac:dyDescent="0.2">
      <c r="S348" s="190">
        <v>41986</v>
      </c>
      <c r="T348" s="191">
        <v>35.171227009806529</v>
      </c>
      <c r="U348" s="192">
        <v>37.41935483870968</v>
      </c>
    </row>
    <row r="349" spans="19:21" x14ac:dyDescent="0.2">
      <c r="S349" s="190">
        <v>41987</v>
      </c>
      <c r="T349" s="191">
        <v>32.715245984052622</v>
      </c>
      <c r="U349" s="192">
        <v>37.41935483870968</v>
      </c>
    </row>
    <row r="350" spans="19:21" x14ac:dyDescent="0.2">
      <c r="S350" s="190">
        <v>41988</v>
      </c>
      <c r="T350" s="191">
        <v>31.865174805519388</v>
      </c>
      <c r="U350" s="192">
        <v>37.41935483870968</v>
      </c>
    </row>
    <row r="351" spans="19:21" x14ac:dyDescent="0.2">
      <c r="S351" s="190">
        <v>41989</v>
      </c>
      <c r="T351" s="191">
        <v>35.512134546622221</v>
      </c>
      <c r="U351" s="192">
        <v>37.41935483870968</v>
      </c>
    </row>
    <row r="352" spans="19:21" x14ac:dyDescent="0.2">
      <c r="S352" s="190">
        <v>41990</v>
      </c>
      <c r="T352" s="191">
        <v>37.507992498168065</v>
      </c>
      <c r="U352" s="192">
        <v>37.41935483870968</v>
      </c>
    </row>
    <row r="353" spans="19:21" x14ac:dyDescent="0.2">
      <c r="S353" s="190">
        <v>41991</v>
      </c>
      <c r="T353" s="191">
        <v>39.223641829760972</v>
      </c>
      <c r="U353" s="192">
        <v>37.41935483870968</v>
      </c>
    </row>
    <row r="354" spans="19:21" x14ac:dyDescent="0.2">
      <c r="S354" s="190">
        <v>41992</v>
      </c>
      <c r="T354" s="191">
        <v>39.112334064433718</v>
      </c>
      <c r="U354" s="192">
        <v>37.41935483870968</v>
      </c>
    </row>
    <row r="355" spans="19:21" x14ac:dyDescent="0.2">
      <c r="S355" s="190">
        <v>41993</v>
      </c>
      <c r="T355" s="191">
        <v>36.506923774191243</v>
      </c>
      <c r="U355" s="192">
        <v>37.41935483870968</v>
      </c>
    </row>
    <row r="356" spans="19:21" x14ac:dyDescent="0.2">
      <c r="S356" s="190">
        <v>41994</v>
      </c>
      <c r="T356" s="191">
        <v>32.888830128166788</v>
      </c>
      <c r="U356" s="192">
        <v>37.41935483870968</v>
      </c>
    </row>
    <row r="357" spans="19:21" x14ac:dyDescent="0.2">
      <c r="S357" s="190">
        <v>41995</v>
      </c>
      <c r="T357" s="191">
        <v>30.301224287139814</v>
      </c>
      <c r="U357" s="192">
        <v>37.41935483870968</v>
      </c>
    </row>
    <row r="358" spans="19:21" x14ac:dyDescent="0.2">
      <c r="S358" s="190">
        <v>41996</v>
      </c>
      <c r="T358" s="191">
        <v>28.479694975553599</v>
      </c>
      <c r="U358" s="192">
        <v>37.41935483870968</v>
      </c>
    </row>
    <row r="359" spans="19:21" x14ac:dyDescent="0.2">
      <c r="S359" s="190">
        <v>41997</v>
      </c>
      <c r="T359" s="191">
        <v>26.733528050228912</v>
      </c>
      <c r="U359" s="192">
        <v>37.41935483870968</v>
      </c>
    </row>
    <row r="360" spans="19:21" x14ac:dyDescent="0.2">
      <c r="S360" s="190">
        <v>41998</v>
      </c>
      <c r="T360" s="191">
        <v>25.253978799122979</v>
      </c>
      <c r="U360" s="192">
        <v>37.41935483870968</v>
      </c>
    </row>
    <row r="361" spans="19:21" x14ac:dyDescent="0.2">
      <c r="S361" s="190">
        <v>41999</v>
      </c>
      <c r="T361" s="191">
        <v>24.875583174719527</v>
      </c>
      <c r="U361" s="192">
        <v>37.41935483870968</v>
      </c>
    </row>
    <row r="362" spans="19:21" x14ac:dyDescent="0.2">
      <c r="S362" s="190">
        <v>42000</v>
      </c>
      <c r="T362" s="191">
        <v>26.229111583018522</v>
      </c>
      <c r="U362" s="192">
        <v>37.41935483870968</v>
      </c>
    </row>
    <row r="363" spans="19:21" x14ac:dyDescent="0.2">
      <c r="S363" s="190">
        <v>42001</v>
      </c>
      <c r="T363" s="191">
        <v>26.209305886760308</v>
      </c>
      <c r="U363" s="192">
        <v>37.41935483870968</v>
      </c>
    </row>
    <row r="364" spans="19:21" x14ac:dyDescent="0.2">
      <c r="S364" s="190">
        <v>42002</v>
      </c>
      <c r="T364" s="191">
        <v>26.599153021295759</v>
      </c>
      <c r="U364" s="192">
        <v>37.41935483870968</v>
      </c>
    </row>
    <row r="365" spans="19:21" x14ac:dyDescent="0.2">
      <c r="S365" s="190">
        <v>42003</v>
      </c>
      <c r="T365" s="191">
        <v>29.599289498329391</v>
      </c>
      <c r="U365" s="192">
        <v>37.41935483870968</v>
      </c>
    </row>
    <row r="366" spans="19:21" x14ac:dyDescent="0.2">
      <c r="S366" s="190">
        <v>42004</v>
      </c>
      <c r="T366" s="191">
        <v>30.261008077419262</v>
      </c>
      <c r="U366" s="192">
        <v>37.41935483870968</v>
      </c>
    </row>
    <row r="367" spans="19:21" x14ac:dyDescent="0.2">
      <c r="S367" s="190"/>
      <c r="T367" s="193"/>
      <c r="U367" s="192"/>
    </row>
    <row r="368" spans="19:21" x14ac:dyDescent="0.2">
      <c r="S368" s="45"/>
      <c r="U368" s="45"/>
    </row>
    <row r="369" spans="19:21" x14ac:dyDescent="0.2">
      <c r="S369" s="45"/>
      <c r="U369" s="45"/>
    </row>
    <row r="370" spans="19:21" x14ac:dyDescent="0.2">
      <c r="S370" s="45"/>
      <c r="U370" s="45"/>
    </row>
    <row r="371" spans="19:21" x14ac:dyDescent="0.2">
      <c r="S371" s="45"/>
      <c r="U371" s="45"/>
    </row>
    <row r="372" spans="19:21" x14ac:dyDescent="0.2">
      <c r="S372" s="45"/>
      <c r="U372" s="45"/>
    </row>
    <row r="373" spans="19:21" x14ac:dyDescent="0.2">
      <c r="S373" s="45"/>
      <c r="U373" s="45"/>
    </row>
    <row r="374" spans="19:21" x14ac:dyDescent="0.2">
      <c r="S374" s="45"/>
      <c r="U374" s="45"/>
    </row>
    <row r="375" spans="19:21" x14ac:dyDescent="0.2">
      <c r="S375" s="45"/>
      <c r="U375" s="45"/>
    </row>
    <row r="376" spans="19:21" x14ac:dyDescent="0.2">
      <c r="S376" s="45"/>
      <c r="U376" s="45"/>
    </row>
    <row r="377" spans="19:21" x14ac:dyDescent="0.2">
      <c r="S377" s="45"/>
      <c r="U377" s="45"/>
    </row>
    <row r="378" spans="19:21" x14ac:dyDescent="0.2">
      <c r="S378" s="45"/>
      <c r="U378" s="45"/>
    </row>
    <row r="379" spans="19:21" x14ac:dyDescent="0.2">
      <c r="S379" s="45"/>
      <c r="U379" s="45"/>
    </row>
    <row r="380" spans="19:21" x14ac:dyDescent="0.2">
      <c r="S380" s="45"/>
      <c r="U380" s="45"/>
    </row>
    <row r="381" spans="19:21" x14ac:dyDescent="0.2">
      <c r="S381" s="45"/>
      <c r="U381" s="45"/>
    </row>
    <row r="382" spans="19:21" x14ac:dyDescent="0.2">
      <c r="S382" s="45"/>
      <c r="U382" s="45"/>
    </row>
    <row r="383" spans="19:21" x14ac:dyDescent="0.2">
      <c r="S383" s="45"/>
      <c r="U383" s="45"/>
    </row>
    <row r="384" spans="19:21" x14ac:dyDescent="0.2">
      <c r="S384" s="45"/>
      <c r="U384" s="45"/>
    </row>
    <row r="385" spans="19:21" x14ac:dyDescent="0.2">
      <c r="S385" s="45"/>
      <c r="U385" s="45"/>
    </row>
    <row r="386" spans="19:21" x14ac:dyDescent="0.2">
      <c r="S386" s="45"/>
      <c r="U386" s="45"/>
    </row>
    <row r="387" spans="19:21" x14ac:dyDescent="0.2">
      <c r="S387" s="45"/>
      <c r="U387" s="45"/>
    </row>
    <row r="388" spans="19:21" x14ac:dyDescent="0.2">
      <c r="S388" s="45"/>
      <c r="U388" s="45"/>
    </row>
    <row r="389" spans="19:21" x14ac:dyDescent="0.2">
      <c r="S389" s="45"/>
      <c r="U389" s="45"/>
    </row>
    <row r="390" spans="19:21" x14ac:dyDescent="0.2">
      <c r="S390" s="45"/>
      <c r="U390" s="45"/>
    </row>
    <row r="391" spans="19:21" x14ac:dyDescent="0.2">
      <c r="S391" s="45"/>
      <c r="U391" s="45"/>
    </row>
    <row r="392" spans="19:21" x14ac:dyDescent="0.2">
      <c r="S392" s="45"/>
      <c r="U392" s="45"/>
    </row>
    <row r="393" spans="19:21" x14ac:dyDescent="0.2">
      <c r="S393" s="45"/>
      <c r="U393" s="45"/>
    </row>
    <row r="394" spans="19:21" x14ac:dyDescent="0.2">
      <c r="S394" s="45"/>
      <c r="U394" s="45"/>
    </row>
    <row r="395" spans="19:21" x14ac:dyDescent="0.2">
      <c r="S395" s="45"/>
      <c r="U395" s="45"/>
    </row>
    <row r="396" spans="19:21" x14ac:dyDescent="0.2">
      <c r="S396" s="45"/>
      <c r="U396" s="45"/>
    </row>
    <row r="397" spans="19:21" x14ac:dyDescent="0.2">
      <c r="S397" s="45"/>
      <c r="U397" s="45"/>
    </row>
  </sheetData>
  <mergeCells count="10">
    <mergeCell ref="A37:E37"/>
    <mergeCell ref="N1:O1"/>
    <mergeCell ref="A2:O2"/>
    <mergeCell ref="A24:O24"/>
    <mergeCell ref="B27:B28"/>
    <mergeCell ref="A27:A30"/>
    <mergeCell ref="B29:B30"/>
    <mergeCell ref="A31:A34"/>
    <mergeCell ref="B31:B32"/>
    <mergeCell ref="B33:B34"/>
  </mergeCells>
  <pageMargins left="0.47244094488188981" right="0.39370078740157483" top="0.59055118110236227" bottom="0" header="0.31496062992125984" footer="0.19685039370078741"/>
  <pageSetup paperSize="9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view="pageBreakPreview" zoomScaleNormal="100" zoomScaleSheetLayoutView="100" workbookViewId="0"/>
  </sheetViews>
  <sheetFormatPr defaultRowHeight="12.75" x14ac:dyDescent="0.2"/>
  <cols>
    <col min="1" max="1" width="22.28515625" style="109" customWidth="1"/>
    <col min="2" max="13" width="8.7109375" style="109" customWidth="1"/>
    <col min="14" max="16384" width="9.140625" style="109"/>
  </cols>
  <sheetData>
    <row r="1" spans="1:19" x14ac:dyDescent="0.2">
      <c r="L1" s="1000" t="s">
        <v>320</v>
      </c>
      <c r="M1" s="1000"/>
    </row>
    <row r="2" spans="1:19" ht="15.75" x14ac:dyDescent="0.25">
      <c r="A2" s="1026" t="s">
        <v>319</v>
      </c>
      <c r="B2" s="1026"/>
      <c r="C2" s="1026"/>
      <c r="D2" s="1026"/>
      <c r="E2" s="1026"/>
      <c r="F2" s="1026"/>
      <c r="G2" s="1026"/>
      <c r="H2" s="1026"/>
      <c r="I2" s="1026"/>
      <c r="J2" s="1026"/>
      <c r="K2" s="1026"/>
      <c r="L2" s="1026"/>
      <c r="M2" s="1026"/>
    </row>
    <row r="4" spans="1:19" s="297" customFormat="1" ht="15" customHeight="1" x14ac:dyDescent="0.2">
      <c r="A4" s="492"/>
      <c r="B4" s="1027"/>
      <c r="C4" s="1027"/>
      <c r="D4" s="1027"/>
      <c r="E4" s="1027"/>
      <c r="F4" s="1027"/>
      <c r="G4" s="1027"/>
      <c r="H4" s="1027"/>
      <c r="I4" s="1027"/>
      <c r="J4" s="1027"/>
      <c r="K4" s="1027"/>
      <c r="L4" s="1027"/>
      <c r="M4" s="1027"/>
    </row>
    <row r="5" spans="1:19" s="297" customFormat="1" ht="12" customHeight="1" x14ac:dyDescent="0.2">
      <c r="A5" s="780"/>
      <c r="B5" s="781"/>
      <c r="C5" s="781"/>
      <c r="D5" s="781"/>
      <c r="E5" s="781"/>
      <c r="F5" s="781"/>
      <c r="G5" s="781"/>
      <c r="H5" s="781"/>
      <c r="I5" s="781"/>
      <c r="J5" s="781"/>
      <c r="K5" s="781"/>
      <c r="L5" s="781"/>
      <c r="M5" s="781"/>
    </row>
    <row r="6" spans="1:19" s="297" customFormat="1" ht="21.95" customHeight="1" x14ac:dyDescent="0.2">
      <c r="A6" s="782"/>
      <c r="B6" s="783"/>
      <c r="C6" s="783"/>
      <c r="D6" s="783"/>
      <c r="E6" s="783"/>
      <c r="F6" s="783"/>
      <c r="G6" s="783"/>
      <c r="H6" s="384"/>
      <c r="I6" s="384"/>
      <c r="J6" s="783"/>
      <c r="K6" s="783"/>
      <c r="L6" s="783"/>
      <c r="M6" s="783"/>
    </row>
    <row r="7" spans="1:19" s="297" customFormat="1" ht="21.95" customHeight="1" x14ac:dyDescent="0.2">
      <c r="A7" s="782"/>
      <c r="B7" s="783"/>
      <c r="C7" s="783"/>
      <c r="D7" s="783"/>
      <c r="E7" s="783"/>
      <c r="F7" s="783"/>
      <c r="G7" s="783"/>
      <c r="H7" s="384"/>
      <c r="I7" s="384"/>
      <c r="J7" s="783"/>
      <c r="K7" s="783"/>
      <c r="L7" s="783"/>
      <c r="M7" s="783"/>
    </row>
    <row r="8" spans="1:19" s="297" customFormat="1" ht="21.95" customHeight="1" x14ac:dyDescent="0.2">
      <c r="A8" s="782"/>
      <c r="B8" s="783"/>
      <c r="C8" s="783"/>
      <c r="D8" s="783"/>
      <c r="E8" s="783"/>
      <c r="F8" s="783"/>
      <c r="G8" s="783"/>
      <c r="H8" s="384"/>
      <c r="I8" s="384"/>
      <c r="J8" s="783"/>
      <c r="K8" s="783"/>
      <c r="L8" s="783"/>
      <c r="M8" s="783"/>
    </row>
    <row r="9" spans="1:19" s="297" customFormat="1" ht="21.95" customHeight="1" x14ac:dyDescent="0.2">
      <c r="A9" s="784"/>
      <c r="B9" s="783"/>
      <c r="C9" s="783"/>
      <c r="D9" s="783"/>
      <c r="E9" s="783"/>
      <c r="F9" s="783"/>
      <c r="G9" s="783"/>
      <c r="H9" s="384"/>
      <c r="I9" s="384"/>
      <c r="J9" s="783"/>
      <c r="K9" s="783"/>
      <c r="L9" s="783"/>
      <c r="M9" s="783"/>
    </row>
    <row r="10" spans="1:19" s="297" customFormat="1" ht="21.95" customHeight="1" x14ac:dyDescent="0.2">
      <c r="A10" s="784"/>
      <c r="B10" s="783"/>
      <c r="C10" s="783"/>
      <c r="D10" s="783"/>
      <c r="E10" s="783"/>
      <c r="F10" s="783"/>
      <c r="G10" s="783"/>
      <c r="H10" s="384"/>
      <c r="I10" s="384"/>
      <c r="J10" s="783"/>
      <c r="K10" s="783"/>
      <c r="L10" s="783"/>
      <c r="M10" s="783"/>
    </row>
    <row r="11" spans="1:19" ht="5.25" customHeight="1" x14ac:dyDescent="0.2">
      <c r="A11" s="316"/>
      <c r="B11" s="316"/>
      <c r="C11" s="316"/>
      <c r="D11" s="316"/>
      <c r="E11" s="316"/>
      <c r="F11" s="316"/>
      <c r="G11" s="316"/>
      <c r="H11" s="316"/>
      <c r="I11" s="316"/>
      <c r="J11" s="316"/>
      <c r="K11" s="316"/>
      <c r="L11" s="316"/>
      <c r="M11" s="316"/>
      <c r="S11" s="297"/>
    </row>
    <row r="12" spans="1:19" ht="24" customHeight="1" x14ac:dyDescent="0.2">
      <c r="A12" s="1022"/>
      <c r="B12" s="1022"/>
      <c r="C12" s="1022"/>
      <c r="D12" s="1022"/>
      <c r="E12" s="1022"/>
      <c r="F12" s="1022"/>
      <c r="G12" s="1022"/>
      <c r="H12" s="1022"/>
      <c r="I12" s="1022"/>
      <c r="J12" s="1022"/>
      <c r="K12" s="1022"/>
      <c r="L12" s="1022"/>
      <c r="M12" s="1022"/>
      <c r="S12" s="297"/>
    </row>
    <row r="13" spans="1:19" ht="20.100000000000001" customHeight="1" x14ac:dyDescent="0.2">
      <c r="A13" s="785"/>
      <c r="B13" s="298"/>
      <c r="C13" s="298"/>
      <c r="D13" s="298"/>
      <c r="E13" s="298"/>
      <c r="F13" s="298"/>
      <c r="G13" s="298"/>
      <c r="H13" s="298"/>
      <c r="I13" s="298"/>
      <c r="J13" s="298"/>
      <c r="K13" s="298"/>
      <c r="L13" s="298"/>
      <c r="M13" s="298"/>
    </row>
    <row r="14" spans="1:19" ht="20.100000000000001" customHeight="1" x14ac:dyDescent="0.2">
      <c r="A14" s="1023"/>
      <c r="B14" s="781"/>
      <c r="C14" s="781"/>
      <c r="D14" s="781"/>
      <c r="E14" s="781"/>
      <c r="F14" s="781"/>
      <c r="G14" s="781"/>
      <c r="H14" s="781"/>
      <c r="I14" s="781"/>
      <c r="J14" s="781"/>
      <c r="K14" s="781"/>
      <c r="L14" s="781"/>
      <c r="M14" s="781"/>
    </row>
    <row r="15" spans="1:19" ht="18" customHeight="1" x14ac:dyDescent="0.2">
      <c r="A15" s="1023"/>
      <c r="B15" s="781"/>
      <c r="C15" s="781"/>
      <c r="D15" s="781"/>
      <c r="E15" s="781"/>
      <c r="F15" s="781"/>
      <c r="G15" s="781"/>
      <c r="H15" s="781"/>
      <c r="I15" s="781"/>
      <c r="J15" s="781"/>
      <c r="K15" s="781"/>
      <c r="L15" s="781"/>
      <c r="M15" s="781"/>
    </row>
    <row r="16" spans="1:19" ht="18" customHeight="1" x14ac:dyDescent="0.2">
      <c r="A16" s="782"/>
      <c r="B16" s="786"/>
      <c r="C16" s="786"/>
      <c r="D16" s="786"/>
      <c r="E16" s="786"/>
      <c r="F16" s="786"/>
      <c r="G16" s="786"/>
      <c r="H16" s="786"/>
      <c r="I16" s="786"/>
      <c r="J16" s="786"/>
      <c r="K16" s="786"/>
      <c r="L16" s="786"/>
      <c r="M16" s="786"/>
    </row>
    <row r="17" spans="1:13" ht="18" customHeight="1" x14ac:dyDescent="0.2">
      <c r="A17" s="782"/>
      <c r="B17" s="786"/>
      <c r="C17" s="786"/>
      <c r="D17" s="786"/>
      <c r="E17" s="786"/>
      <c r="F17" s="786"/>
      <c r="G17" s="786"/>
      <c r="H17" s="786"/>
      <c r="I17" s="786"/>
      <c r="J17" s="786"/>
      <c r="K17" s="786"/>
      <c r="L17" s="786"/>
      <c r="M17" s="786"/>
    </row>
    <row r="18" spans="1:13" ht="18" customHeight="1" x14ac:dyDescent="0.2">
      <c r="A18" s="782"/>
      <c r="B18" s="786"/>
      <c r="C18" s="786"/>
      <c r="D18" s="786"/>
      <c r="E18" s="786"/>
      <c r="F18" s="786"/>
      <c r="G18" s="786"/>
      <c r="H18" s="786"/>
      <c r="I18" s="786"/>
      <c r="J18" s="786"/>
      <c r="K18" s="786"/>
      <c r="L18" s="786"/>
      <c r="M18" s="786"/>
    </row>
    <row r="19" spans="1:13" ht="9.9499999999999993" customHeight="1" x14ac:dyDescent="0.2">
      <c r="A19" s="298"/>
      <c r="B19" s="298"/>
      <c r="C19" s="298"/>
      <c r="D19" s="298"/>
      <c r="E19" s="298"/>
      <c r="F19" s="298"/>
      <c r="G19" s="298"/>
      <c r="H19" s="298"/>
      <c r="I19" s="298"/>
      <c r="J19" s="298"/>
      <c r="K19" s="298"/>
      <c r="L19" s="298"/>
      <c r="M19" s="298"/>
    </row>
    <row r="20" spans="1:13" ht="20.100000000000001" customHeight="1" x14ac:dyDescent="0.2">
      <c r="A20" s="785"/>
      <c r="B20" s="298"/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8"/>
    </row>
    <row r="21" spans="1:13" ht="18" customHeight="1" x14ac:dyDescent="0.2">
      <c r="A21" s="782"/>
      <c r="B21" s="786"/>
      <c r="C21" s="298"/>
      <c r="D21" s="298"/>
      <c r="E21" s="298"/>
      <c r="F21" s="298"/>
      <c r="G21" s="298"/>
      <c r="H21" s="298"/>
      <c r="I21" s="298"/>
      <c r="J21" s="298"/>
      <c r="K21" s="298"/>
      <c r="L21" s="298"/>
      <c r="M21" s="298"/>
    </row>
    <row r="22" spans="1:13" ht="18" customHeight="1" x14ac:dyDescent="0.2">
      <c r="A22" s="782"/>
      <c r="B22" s="786"/>
      <c r="C22" s="298"/>
      <c r="D22" s="298"/>
      <c r="E22" s="298"/>
      <c r="F22" s="298"/>
      <c r="G22" s="298"/>
      <c r="H22" s="298"/>
      <c r="I22" s="298"/>
      <c r="J22" s="298"/>
      <c r="K22" s="298"/>
      <c r="L22" s="298"/>
      <c r="M22" s="298"/>
    </row>
    <row r="23" spans="1:13" ht="18" customHeight="1" x14ac:dyDescent="0.2">
      <c r="A23" s="782"/>
      <c r="B23" s="781"/>
      <c r="C23" s="298"/>
      <c r="D23" s="298"/>
      <c r="E23" s="298"/>
      <c r="F23" s="298"/>
      <c r="G23" s="298"/>
      <c r="H23" s="298"/>
      <c r="I23" s="298"/>
      <c r="J23" s="298"/>
      <c r="K23" s="298"/>
      <c r="L23" s="298"/>
      <c r="M23" s="298"/>
    </row>
    <row r="24" spans="1:13" ht="9.9499999999999993" customHeight="1" x14ac:dyDescent="0.2">
      <c r="A24" s="298"/>
      <c r="B24" s="298"/>
      <c r="C24" s="298"/>
      <c r="D24" s="298"/>
      <c r="E24" s="298"/>
      <c r="F24" s="298"/>
      <c r="G24" s="298"/>
      <c r="H24" s="298"/>
      <c r="I24" s="298"/>
      <c r="J24" s="298"/>
      <c r="K24" s="298"/>
      <c r="L24" s="298"/>
      <c r="M24" s="298"/>
    </row>
    <row r="25" spans="1:13" ht="20.100000000000001" customHeight="1" x14ac:dyDescent="0.2">
      <c r="A25" s="785"/>
      <c r="B25" s="298"/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</row>
    <row r="26" spans="1:13" ht="18" customHeight="1" x14ac:dyDescent="0.2">
      <c r="A26" s="782"/>
      <c r="B26" s="781"/>
      <c r="C26" s="781"/>
      <c r="D26" s="781"/>
      <c r="E26" s="781"/>
      <c r="F26" s="781"/>
      <c r="G26" s="781"/>
      <c r="H26" s="781"/>
      <c r="I26" s="781"/>
      <c r="J26" s="781"/>
      <c r="K26" s="781"/>
      <c r="L26" s="781"/>
      <c r="M26" s="781"/>
    </row>
    <row r="27" spans="1:13" ht="18" customHeight="1" x14ac:dyDescent="0.2">
      <c r="A27" s="782"/>
      <c r="B27" s="787"/>
      <c r="C27" s="781"/>
      <c r="D27" s="781"/>
      <c r="E27" s="781"/>
      <c r="F27" s="781"/>
      <c r="G27" s="781"/>
      <c r="H27" s="781"/>
      <c r="I27" s="781"/>
      <c r="J27" s="781"/>
      <c r="K27" s="781"/>
      <c r="L27" s="781"/>
      <c r="M27" s="781"/>
    </row>
    <row r="28" spans="1:13" x14ac:dyDescent="0.2">
      <c r="A28" s="316"/>
      <c r="B28" s="316"/>
      <c r="C28" s="316"/>
      <c r="D28" s="316"/>
      <c r="E28" s="316"/>
      <c r="F28" s="316"/>
      <c r="G28" s="316"/>
      <c r="H28" s="316"/>
      <c r="I28" s="316"/>
      <c r="J28" s="316"/>
      <c r="K28" s="316"/>
      <c r="L28" s="316"/>
      <c r="M28" s="316"/>
    </row>
    <row r="29" spans="1:13" x14ac:dyDescent="0.2">
      <c r="A29" s="1024"/>
      <c r="B29" s="1024"/>
      <c r="C29" s="1024"/>
      <c r="D29" s="1024"/>
      <c r="E29" s="1024"/>
      <c r="F29" s="1024"/>
      <c r="G29" s="1024"/>
      <c r="H29" s="1024"/>
      <c r="I29" s="1024"/>
      <c r="J29" s="1024"/>
      <c r="K29" s="1025"/>
      <c r="L29" s="1025"/>
      <c r="M29" s="1025"/>
    </row>
  </sheetData>
  <sheetProtection password="CCE2" sheet="1" objects="1" scenarios="1" selectLockedCells="1" selectUnlockedCells="1"/>
  <mergeCells count="12">
    <mergeCell ref="A12:M12"/>
    <mergeCell ref="A14:A15"/>
    <mergeCell ref="A29:J29"/>
    <mergeCell ref="K29:M29"/>
    <mergeCell ref="L1:M1"/>
    <mergeCell ref="A2:M2"/>
    <mergeCell ref="B4:C4"/>
    <mergeCell ref="D4:E4"/>
    <mergeCell ref="F4:G4"/>
    <mergeCell ref="H4:I4"/>
    <mergeCell ref="J4:K4"/>
    <mergeCell ref="L4:M4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view="pageBreakPreview" zoomScaleNormal="100" zoomScaleSheetLayoutView="100" workbookViewId="0"/>
  </sheetViews>
  <sheetFormatPr defaultRowHeight="11.25" x14ac:dyDescent="0.2"/>
  <cols>
    <col min="1" max="1" width="12.28515625" style="10" customWidth="1"/>
    <col min="2" max="2" width="2.7109375" style="10" customWidth="1"/>
    <col min="3" max="3" width="65.5703125" style="10" customWidth="1"/>
    <col min="4" max="4" width="10.140625" style="10" customWidth="1"/>
    <col min="5" max="5" width="9.140625" style="10"/>
    <col min="6" max="6" width="11.7109375" style="10" customWidth="1"/>
    <col min="7" max="8" width="9.140625" style="10"/>
    <col min="9" max="9" width="11.7109375" style="10" customWidth="1"/>
    <col min="10" max="16384" width="9.140625" style="10"/>
  </cols>
  <sheetData>
    <row r="1" spans="1:4" x14ac:dyDescent="0.2">
      <c r="B1" s="294"/>
      <c r="D1" s="762" t="s">
        <v>54</v>
      </c>
    </row>
    <row r="2" spans="1:4" x14ac:dyDescent="0.2">
      <c r="B2" s="294"/>
    </row>
    <row r="3" spans="1:4" x14ac:dyDescent="0.2">
      <c r="A3" s="2"/>
      <c r="B3" s="294"/>
    </row>
    <row r="4" spans="1:4" x14ac:dyDescent="0.2">
      <c r="A4" s="2"/>
      <c r="B4" s="231"/>
    </row>
    <row r="5" spans="1:4" ht="30" customHeight="1" x14ac:dyDescent="0.2">
      <c r="A5" s="226" t="s">
        <v>171</v>
      </c>
      <c r="B5" s="232" t="s">
        <v>55</v>
      </c>
      <c r="C5" s="821" t="s">
        <v>172</v>
      </c>
      <c r="D5" s="821"/>
    </row>
    <row r="6" spans="1:4" ht="30" customHeight="1" x14ac:dyDescent="0.2">
      <c r="A6" s="226" t="s">
        <v>132</v>
      </c>
      <c r="B6" s="232" t="s">
        <v>55</v>
      </c>
      <c r="C6" s="821" t="s">
        <v>291</v>
      </c>
      <c r="D6" s="821"/>
    </row>
    <row r="7" spans="1:4" ht="30" customHeight="1" x14ac:dyDescent="0.2">
      <c r="A7" s="226" t="s">
        <v>133</v>
      </c>
      <c r="B7" s="232" t="s">
        <v>55</v>
      </c>
      <c r="C7" s="821" t="s">
        <v>292</v>
      </c>
      <c r="D7" s="821"/>
    </row>
    <row r="8" spans="1:4" ht="30" customHeight="1" x14ac:dyDescent="0.2">
      <c r="A8" s="226" t="s">
        <v>134</v>
      </c>
      <c r="B8" s="232" t="s">
        <v>55</v>
      </c>
      <c r="C8" s="821" t="s">
        <v>306</v>
      </c>
      <c r="D8" s="821"/>
    </row>
    <row r="9" spans="1:4" ht="30" customHeight="1" x14ac:dyDescent="0.2">
      <c r="A9" s="226" t="s">
        <v>135</v>
      </c>
      <c r="B9" s="232" t="s">
        <v>55</v>
      </c>
      <c r="C9" s="200" t="s">
        <v>307</v>
      </c>
      <c r="D9" s="200"/>
    </row>
    <row r="10" spans="1:4" ht="30" customHeight="1" x14ac:dyDescent="0.2">
      <c r="A10" s="226" t="s">
        <v>136</v>
      </c>
      <c r="B10" s="232" t="s">
        <v>55</v>
      </c>
      <c r="C10" s="821" t="s">
        <v>308</v>
      </c>
      <c r="D10" s="821"/>
    </row>
    <row r="11" spans="1:4" ht="30" customHeight="1" x14ac:dyDescent="0.2">
      <c r="A11" s="226" t="s">
        <v>137</v>
      </c>
      <c r="B11" s="232" t="s">
        <v>55</v>
      </c>
      <c r="C11" s="821" t="s">
        <v>309</v>
      </c>
      <c r="D11" s="821"/>
    </row>
    <row r="12" spans="1:4" ht="30" customHeight="1" x14ac:dyDescent="0.2">
      <c r="A12" s="226" t="s">
        <v>138</v>
      </c>
      <c r="B12" s="232" t="s">
        <v>55</v>
      </c>
      <c r="C12" s="200" t="s">
        <v>310</v>
      </c>
      <c r="D12" s="200"/>
    </row>
    <row r="13" spans="1:4" ht="30" customHeight="1" x14ac:dyDescent="0.2">
      <c r="A13" s="226" t="s">
        <v>139</v>
      </c>
      <c r="B13" s="232" t="s">
        <v>55</v>
      </c>
      <c r="C13" s="200" t="s">
        <v>311</v>
      </c>
      <c r="D13" s="200"/>
    </row>
    <row r="14" spans="1:4" ht="30" customHeight="1" x14ac:dyDescent="0.2">
      <c r="A14" s="226" t="s">
        <v>140</v>
      </c>
      <c r="B14" s="232" t="s">
        <v>55</v>
      </c>
      <c r="C14" s="200" t="s">
        <v>312</v>
      </c>
      <c r="D14" s="200"/>
    </row>
    <row r="15" spans="1:4" ht="30" customHeight="1" x14ac:dyDescent="0.2">
      <c r="A15" s="226" t="s">
        <v>141</v>
      </c>
      <c r="B15" s="232" t="s">
        <v>55</v>
      </c>
      <c r="C15" s="200" t="s">
        <v>313</v>
      </c>
      <c r="D15" s="200"/>
    </row>
    <row r="16" spans="1:4" ht="30" customHeight="1" x14ac:dyDescent="0.2">
      <c r="A16" s="226" t="s">
        <v>142</v>
      </c>
      <c r="B16" s="232" t="s">
        <v>55</v>
      </c>
      <c r="C16" s="200" t="s">
        <v>314</v>
      </c>
      <c r="D16" s="200"/>
    </row>
    <row r="17" spans="1:4" ht="30" customHeight="1" x14ac:dyDescent="0.2">
      <c r="A17" s="226" t="s">
        <v>143</v>
      </c>
      <c r="B17" s="232" t="s">
        <v>55</v>
      </c>
      <c r="C17" s="200" t="s">
        <v>115</v>
      </c>
      <c r="D17" s="200"/>
    </row>
    <row r="18" spans="1:4" ht="30" customHeight="1" x14ac:dyDescent="0.2">
      <c r="A18" s="226" t="s">
        <v>144</v>
      </c>
      <c r="B18" s="232" t="s">
        <v>55</v>
      </c>
      <c r="C18" s="200" t="s">
        <v>122</v>
      </c>
      <c r="D18" s="200"/>
    </row>
    <row r="19" spans="1:4" ht="30" customHeight="1" x14ac:dyDescent="0.2">
      <c r="A19" s="226" t="s">
        <v>145</v>
      </c>
      <c r="B19" s="232" t="s">
        <v>55</v>
      </c>
      <c r="C19" s="200" t="s">
        <v>233</v>
      </c>
      <c r="D19" s="227"/>
    </row>
    <row r="20" spans="1:4" ht="30" customHeight="1" x14ac:dyDescent="0.2">
      <c r="A20" s="226" t="s">
        <v>321</v>
      </c>
      <c r="B20" s="232" t="s">
        <v>55</v>
      </c>
      <c r="C20" s="811" t="s">
        <v>322</v>
      </c>
      <c r="D20" s="227"/>
    </row>
    <row r="21" spans="1:4" ht="30" customHeight="1" x14ac:dyDescent="0.2">
      <c r="A21" s="226"/>
      <c r="B21" s="232"/>
      <c r="C21" s="514"/>
      <c r="D21" s="227"/>
    </row>
    <row r="22" spans="1:4" ht="30" customHeight="1" x14ac:dyDescent="0.2">
      <c r="A22" s="226"/>
      <c r="B22" s="232"/>
      <c r="C22" s="755"/>
      <c r="D22" s="227"/>
    </row>
    <row r="23" spans="1:4" ht="23.1" customHeight="1" x14ac:dyDescent="0.2">
      <c r="A23" s="228"/>
      <c r="B23" s="677"/>
      <c r="C23" s="227"/>
      <c r="D23" s="227"/>
    </row>
    <row r="24" spans="1:4" ht="23.1" customHeight="1" x14ac:dyDescent="0.2">
      <c r="A24" s="228"/>
      <c r="B24" s="290"/>
      <c r="C24" s="227"/>
      <c r="D24" s="227"/>
    </row>
    <row r="25" spans="1:4" ht="23.1" customHeight="1" x14ac:dyDescent="0.2">
      <c r="A25" s="228"/>
      <c r="B25" s="290"/>
      <c r="C25" s="229"/>
      <c r="D25" s="229"/>
    </row>
    <row r="26" spans="1:4" ht="23.1" customHeight="1" x14ac:dyDescent="0.2">
      <c r="A26" s="228"/>
      <c r="B26" s="292"/>
      <c r="C26" s="229"/>
      <c r="D26" s="229"/>
    </row>
    <row r="27" spans="1:4" ht="23.1" customHeight="1" x14ac:dyDescent="0.2">
      <c r="A27" s="228"/>
      <c r="B27" s="292"/>
      <c r="C27" s="227"/>
      <c r="D27" s="227"/>
    </row>
    <row r="28" spans="1:4" ht="23.1" customHeight="1" x14ac:dyDescent="0.2">
      <c r="A28" s="225"/>
      <c r="B28" s="293"/>
      <c r="C28" s="225"/>
      <c r="D28" s="225"/>
    </row>
    <row r="29" spans="1:4" ht="23.1" customHeight="1" x14ac:dyDescent="0.2">
      <c r="A29" s="228"/>
      <c r="B29" s="291"/>
      <c r="C29" s="229"/>
      <c r="D29" s="229"/>
    </row>
    <row r="30" spans="1:4" ht="23.1" customHeight="1" x14ac:dyDescent="0.2">
      <c r="A30" s="228"/>
      <c r="B30" s="291"/>
      <c r="C30" s="229"/>
      <c r="D30" s="229"/>
    </row>
    <row r="31" spans="1:4" ht="23.1" customHeight="1" x14ac:dyDescent="0.2">
      <c r="A31" s="228"/>
      <c r="B31" s="291"/>
      <c r="C31" s="229"/>
      <c r="D31" s="229"/>
    </row>
    <row r="32" spans="1:4" ht="23.1" customHeight="1" x14ac:dyDescent="0.2">
      <c r="A32" s="228"/>
      <c r="B32" s="230"/>
      <c r="C32" s="823"/>
      <c r="D32" s="823"/>
    </row>
    <row r="33" spans="1:4" ht="23.1" customHeight="1" x14ac:dyDescent="0.2">
      <c r="A33" s="228"/>
      <c r="B33" s="230"/>
      <c r="C33" s="823"/>
      <c r="D33" s="823"/>
    </row>
    <row r="34" spans="1:4" ht="23.1" customHeight="1" x14ac:dyDescent="0.2">
      <c r="A34" s="228"/>
      <c r="B34" s="230"/>
      <c r="C34" s="823"/>
      <c r="D34" s="823"/>
    </row>
    <row r="35" spans="1:4" ht="23.1" customHeight="1" x14ac:dyDescent="0.2">
      <c r="A35" s="228"/>
      <c r="B35" s="230"/>
      <c r="C35" s="823"/>
      <c r="D35" s="823"/>
    </row>
    <row r="36" spans="1:4" ht="30" customHeight="1" x14ac:dyDescent="0.2">
      <c r="A36" s="822"/>
      <c r="B36" s="822"/>
      <c r="C36" s="822"/>
      <c r="D36" s="822"/>
    </row>
  </sheetData>
  <mergeCells count="11">
    <mergeCell ref="C5:D5"/>
    <mergeCell ref="A36:D36"/>
    <mergeCell ref="C35:D35"/>
    <mergeCell ref="C6:D6"/>
    <mergeCell ref="C7:D7"/>
    <mergeCell ref="C34:D34"/>
    <mergeCell ref="C33:D33"/>
    <mergeCell ref="C32:D32"/>
    <mergeCell ref="C11:D11"/>
    <mergeCell ref="C8:D8"/>
    <mergeCell ref="C10:D10"/>
  </mergeCells>
  <phoneticPr fontId="6" type="noConversion"/>
  <pageMargins left="0.85" right="0.44" top="0.66" bottom="0.28999999999999998" header="0.4921259845" footer="0.26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view="pageBreakPreview" zoomScaleNormal="100" zoomScaleSheetLayoutView="100" workbookViewId="0"/>
  </sheetViews>
  <sheetFormatPr defaultRowHeight="11.25" x14ac:dyDescent="0.2"/>
  <cols>
    <col min="1" max="1" width="10.28515625" style="10" customWidth="1"/>
    <col min="2" max="2" width="2.7109375" style="10" customWidth="1"/>
    <col min="3" max="3" width="65.5703125" style="10" customWidth="1"/>
    <col min="4" max="4" width="11.42578125" style="10" customWidth="1"/>
    <col min="5" max="5" width="9.140625" style="10"/>
    <col min="6" max="6" width="11.7109375" style="10" customWidth="1"/>
    <col min="7" max="8" width="9.140625" style="10"/>
    <col min="9" max="9" width="11.7109375" style="10" customWidth="1"/>
    <col min="10" max="16384" width="9.140625" style="10"/>
  </cols>
  <sheetData>
    <row r="1" spans="1:4" ht="12.75" customHeight="1" x14ac:dyDescent="0.2">
      <c r="B1" s="294"/>
      <c r="C1" s="824" t="s">
        <v>170</v>
      </c>
      <c r="D1" s="824"/>
    </row>
    <row r="2" spans="1:4" x14ac:dyDescent="0.2">
      <c r="B2" s="294"/>
    </row>
    <row r="3" spans="1:4" ht="12.75" x14ac:dyDescent="0.2">
      <c r="A3" s="678" t="s">
        <v>174</v>
      </c>
      <c r="B3" s="679"/>
      <c r="C3" s="680" t="s">
        <v>175</v>
      </c>
    </row>
    <row r="4" spans="1:4" x14ac:dyDescent="0.2">
      <c r="A4" s="2"/>
      <c r="B4" s="231"/>
    </row>
    <row r="5" spans="1:4" ht="18" customHeight="1" x14ac:dyDescent="0.2">
      <c r="A5" s="226" t="s">
        <v>173</v>
      </c>
      <c r="B5" s="232" t="s">
        <v>55</v>
      </c>
      <c r="C5" s="589" t="s">
        <v>176</v>
      </c>
      <c r="D5" s="589"/>
    </row>
    <row r="6" spans="1:4" ht="18" customHeight="1" x14ac:dyDescent="0.2">
      <c r="A6" s="226" t="s">
        <v>177</v>
      </c>
      <c r="B6" s="232" t="s">
        <v>55</v>
      </c>
      <c r="C6" s="589" t="s">
        <v>4</v>
      </c>
      <c r="D6" s="589"/>
    </row>
    <row r="7" spans="1:4" ht="18" customHeight="1" x14ac:dyDescent="0.2">
      <c r="A7" s="226" t="s">
        <v>9</v>
      </c>
      <c r="B7" s="232" t="s">
        <v>55</v>
      </c>
      <c r="C7" s="589" t="s">
        <v>193</v>
      </c>
      <c r="D7" s="589"/>
    </row>
    <row r="8" spans="1:4" ht="18" customHeight="1" x14ac:dyDescent="0.2">
      <c r="A8" s="226" t="s">
        <v>199</v>
      </c>
      <c r="B8" s="232" t="s">
        <v>55</v>
      </c>
      <c r="C8" s="589" t="s">
        <v>203</v>
      </c>
      <c r="D8" s="589"/>
    </row>
    <row r="9" spans="1:4" ht="18" customHeight="1" x14ac:dyDescent="0.2">
      <c r="A9" s="226" t="s">
        <v>243</v>
      </c>
      <c r="B9" s="232" t="s">
        <v>55</v>
      </c>
      <c r="C9" s="589" t="s">
        <v>244</v>
      </c>
      <c r="D9" s="589"/>
    </row>
    <row r="10" spans="1:4" ht="18" customHeight="1" x14ac:dyDescent="0.2">
      <c r="A10" s="226" t="s">
        <v>217</v>
      </c>
      <c r="B10" s="232" t="s">
        <v>55</v>
      </c>
      <c r="C10" s="589" t="s">
        <v>218</v>
      </c>
      <c r="D10" s="589"/>
    </row>
    <row r="11" spans="1:4" ht="18" customHeight="1" x14ac:dyDescent="0.2">
      <c r="A11" s="226" t="s">
        <v>223</v>
      </c>
      <c r="B11" s="232" t="s">
        <v>55</v>
      </c>
      <c r="C11" s="589" t="s">
        <v>224</v>
      </c>
      <c r="D11" s="589"/>
    </row>
    <row r="12" spans="1:4" ht="18" customHeight="1" x14ac:dyDescent="0.2">
      <c r="A12" s="226" t="s">
        <v>186</v>
      </c>
      <c r="B12" s="232" t="s">
        <v>55</v>
      </c>
      <c r="C12" s="589" t="s">
        <v>187</v>
      </c>
      <c r="D12" s="308"/>
    </row>
    <row r="13" spans="1:4" ht="18" customHeight="1" x14ac:dyDescent="0.2">
      <c r="A13" s="226" t="s">
        <v>227</v>
      </c>
      <c r="B13" s="232" t="s">
        <v>55</v>
      </c>
      <c r="C13" s="308" t="s">
        <v>228</v>
      </c>
      <c r="D13" s="589"/>
    </row>
    <row r="14" spans="1:4" ht="18" customHeight="1" x14ac:dyDescent="0.2">
      <c r="A14" s="226" t="s">
        <v>245</v>
      </c>
      <c r="B14" s="232" t="s">
        <v>55</v>
      </c>
      <c r="C14" s="589" t="s">
        <v>246</v>
      </c>
      <c r="D14" s="589"/>
    </row>
    <row r="15" spans="1:4" ht="18" customHeight="1" x14ac:dyDescent="0.2">
      <c r="A15" s="226" t="s">
        <v>182</v>
      </c>
      <c r="B15" s="232" t="s">
        <v>55</v>
      </c>
      <c r="C15" s="589" t="s">
        <v>183</v>
      </c>
      <c r="D15" s="589"/>
    </row>
    <row r="16" spans="1:4" ht="18" customHeight="1" x14ac:dyDescent="0.2">
      <c r="A16" s="226" t="s">
        <v>8</v>
      </c>
      <c r="B16" s="232" t="s">
        <v>55</v>
      </c>
      <c r="C16" s="589" t="s">
        <v>190</v>
      </c>
      <c r="D16" s="589"/>
    </row>
    <row r="17" spans="1:4" ht="18" customHeight="1" x14ac:dyDescent="0.2">
      <c r="A17" s="226" t="s">
        <v>198</v>
      </c>
      <c r="B17" s="232" t="s">
        <v>55</v>
      </c>
      <c r="C17" s="589" t="s">
        <v>197</v>
      </c>
      <c r="D17" s="589"/>
    </row>
    <row r="18" spans="1:4" ht="18" customHeight="1" x14ac:dyDescent="0.2">
      <c r="A18" s="226" t="s">
        <v>231</v>
      </c>
      <c r="B18" s="232" t="s">
        <v>55</v>
      </c>
      <c r="C18" s="589" t="s">
        <v>232</v>
      </c>
      <c r="D18" s="589"/>
    </row>
    <row r="19" spans="1:4" ht="18" customHeight="1" x14ac:dyDescent="0.2">
      <c r="A19" s="226" t="s">
        <v>194</v>
      </c>
      <c r="B19" s="232" t="s">
        <v>55</v>
      </c>
      <c r="C19" s="589" t="s">
        <v>195</v>
      </c>
      <c r="D19" s="589"/>
    </row>
    <row r="20" spans="1:4" ht="18" customHeight="1" x14ac:dyDescent="0.2">
      <c r="A20" s="226" t="s">
        <v>225</v>
      </c>
      <c r="B20" s="232" t="s">
        <v>55</v>
      </c>
      <c r="C20" s="589" t="s">
        <v>226</v>
      </c>
      <c r="D20" s="308"/>
    </row>
    <row r="21" spans="1:4" ht="18" customHeight="1" x14ac:dyDescent="0.2">
      <c r="A21" s="226" t="s">
        <v>189</v>
      </c>
      <c r="B21" s="232" t="s">
        <v>55</v>
      </c>
      <c r="C21" s="589" t="s">
        <v>188</v>
      </c>
      <c r="D21" s="308"/>
    </row>
    <row r="22" spans="1:4" ht="18" customHeight="1" x14ac:dyDescent="0.2">
      <c r="A22" s="226" t="s">
        <v>179</v>
      </c>
      <c r="B22" s="232" t="s">
        <v>55</v>
      </c>
      <c r="C22" s="589" t="s">
        <v>178</v>
      </c>
      <c r="D22" s="308"/>
    </row>
    <row r="23" spans="1:4" ht="18" customHeight="1" x14ac:dyDescent="0.2">
      <c r="A23" s="676" t="s">
        <v>288</v>
      </c>
      <c r="B23" s="232" t="s">
        <v>55</v>
      </c>
      <c r="C23" s="589" t="s">
        <v>201</v>
      </c>
      <c r="D23" s="308"/>
    </row>
    <row r="24" spans="1:4" ht="18" customHeight="1" x14ac:dyDescent="0.2">
      <c r="A24" s="226" t="s">
        <v>181</v>
      </c>
      <c r="B24" s="232" t="s">
        <v>55</v>
      </c>
      <c r="C24" s="589" t="s">
        <v>180</v>
      </c>
      <c r="D24" s="308"/>
    </row>
    <row r="25" spans="1:4" ht="18" customHeight="1" x14ac:dyDescent="0.2">
      <c r="A25" s="676" t="s">
        <v>289</v>
      </c>
      <c r="B25" s="232" t="s">
        <v>55</v>
      </c>
      <c r="C25" s="821" t="s">
        <v>200</v>
      </c>
      <c r="D25" s="821"/>
    </row>
    <row r="26" spans="1:4" ht="18" customHeight="1" x14ac:dyDescent="0.2">
      <c r="A26" s="676" t="s">
        <v>290</v>
      </c>
      <c r="B26" s="232" t="s">
        <v>55</v>
      </c>
      <c r="C26" s="821" t="s">
        <v>202</v>
      </c>
      <c r="D26" s="821"/>
    </row>
    <row r="27" spans="1:4" ht="18" customHeight="1" x14ac:dyDescent="0.2">
      <c r="A27" s="226" t="s">
        <v>7</v>
      </c>
      <c r="B27" s="232" t="s">
        <v>55</v>
      </c>
      <c r="C27" s="589" t="s">
        <v>192</v>
      </c>
      <c r="D27" s="589"/>
    </row>
    <row r="28" spans="1:4" ht="18" customHeight="1" x14ac:dyDescent="0.2">
      <c r="A28" s="226" t="s">
        <v>219</v>
      </c>
      <c r="B28" s="232" t="s">
        <v>55</v>
      </c>
      <c r="C28" s="589" t="s">
        <v>220</v>
      </c>
      <c r="D28" s="589"/>
    </row>
    <row r="29" spans="1:4" ht="18" customHeight="1" x14ac:dyDescent="0.2">
      <c r="A29" s="226" t="s">
        <v>221</v>
      </c>
      <c r="B29" s="232" t="s">
        <v>55</v>
      </c>
      <c r="C29" s="589" t="s">
        <v>222</v>
      </c>
      <c r="D29" s="589"/>
    </row>
    <row r="30" spans="1:4" ht="18" customHeight="1" x14ac:dyDescent="0.2">
      <c r="A30" s="226" t="s">
        <v>6</v>
      </c>
      <c r="B30" s="232" t="s">
        <v>55</v>
      </c>
      <c r="C30" s="589" t="s">
        <v>191</v>
      </c>
      <c r="D30" s="589"/>
    </row>
    <row r="31" spans="1:4" ht="18" customHeight="1" x14ac:dyDescent="0.2">
      <c r="A31" s="226" t="s">
        <v>241</v>
      </c>
      <c r="B31" s="232" t="s">
        <v>55</v>
      </c>
      <c r="C31" s="589" t="s">
        <v>242</v>
      </c>
      <c r="D31" s="589"/>
    </row>
    <row r="32" spans="1:4" ht="18" customHeight="1" x14ac:dyDescent="0.2">
      <c r="A32" s="226" t="s">
        <v>280</v>
      </c>
      <c r="B32" s="232" t="s">
        <v>55</v>
      </c>
      <c r="C32" s="589" t="s">
        <v>278</v>
      </c>
      <c r="D32" s="589"/>
    </row>
    <row r="33" spans="1:4" ht="18" customHeight="1" x14ac:dyDescent="0.2">
      <c r="A33" s="226" t="s">
        <v>185</v>
      </c>
      <c r="B33" s="232" t="s">
        <v>55</v>
      </c>
      <c r="C33" s="589" t="s">
        <v>184</v>
      </c>
      <c r="D33" s="589"/>
    </row>
    <row r="34" spans="1:4" ht="18" customHeight="1" x14ac:dyDescent="0.2">
      <c r="A34" s="226"/>
      <c r="B34" s="232"/>
      <c r="C34" s="732"/>
      <c r="D34" s="732"/>
    </row>
    <row r="35" spans="1:4" ht="23.1" customHeight="1" x14ac:dyDescent="0.2">
      <c r="A35" s="228"/>
      <c r="B35" s="677"/>
      <c r="C35" s="229"/>
      <c r="D35" s="229"/>
    </row>
    <row r="36" spans="1:4" ht="23.1" customHeight="1" x14ac:dyDescent="0.2">
      <c r="A36" s="228"/>
      <c r="B36" s="290"/>
      <c r="C36" s="229"/>
      <c r="D36" s="229"/>
    </row>
    <row r="37" spans="1:4" ht="23.1" customHeight="1" x14ac:dyDescent="0.2">
      <c r="A37" s="228"/>
      <c r="B37" s="290"/>
      <c r="C37" s="301"/>
      <c r="D37" s="301"/>
    </row>
    <row r="38" spans="1:4" ht="23.1" customHeight="1" x14ac:dyDescent="0.2">
      <c r="A38" s="225"/>
      <c r="B38" s="293"/>
      <c r="C38" s="225"/>
      <c r="D38" s="225"/>
    </row>
    <row r="39" spans="1:4" ht="23.1" customHeight="1" x14ac:dyDescent="0.2">
      <c r="A39" s="228"/>
      <c r="B39" s="292"/>
      <c r="C39" s="229"/>
      <c r="D39" s="229"/>
    </row>
    <row r="40" spans="1:4" ht="23.1" customHeight="1" x14ac:dyDescent="0.2">
      <c r="A40" s="228"/>
      <c r="B40" s="292"/>
      <c r="C40" s="229"/>
      <c r="D40" s="229"/>
    </row>
    <row r="41" spans="1:4" ht="23.1" customHeight="1" x14ac:dyDescent="0.2">
      <c r="A41" s="228"/>
      <c r="B41" s="291"/>
      <c r="C41" s="229"/>
      <c r="D41" s="229"/>
    </row>
    <row r="42" spans="1:4" ht="23.1" customHeight="1" x14ac:dyDescent="0.2">
      <c r="A42" s="228"/>
      <c r="B42" s="300"/>
      <c r="C42" s="823"/>
      <c r="D42" s="823"/>
    </row>
    <row r="43" spans="1:4" ht="21.75" customHeight="1" x14ac:dyDescent="0.2">
      <c r="A43" s="228"/>
      <c r="B43" s="300"/>
      <c r="C43" s="823"/>
      <c r="D43" s="823"/>
    </row>
    <row r="44" spans="1:4" ht="23.1" customHeight="1" x14ac:dyDescent="0.2">
      <c r="A44" s="228"/>
      <c r="B44" s="230"/>
      <c r="C44" s="823"/>
      <c r="D44" s="823"/>
    </row>
    <row r="45" spans="1:4" ht="23.1" customHeight="1" x14ac:dyDescent="0.2">
      <c r="A45" s="228"/>
      <c r="B45" s="230"/>
      <c r="C45" s="823"/>
      <c r="D45" s="823"/>
    </row>
    <row r="46" spans="1:4" ht="23.1" customHeight="1" x14ac:dyDescent="0.2">
      <c r="A46" s="228"/>
      <c r="B46" s="230"/>
      <c r="C46" s="823"/>
      <c r="D46" s="823"/>
    </row>
    <row r="47" spans="1:4" ht="30" customHeight="1" x14ac:dyDescent="0.2">
      <c r="A47" s="822"/>
      <c r="B47" s="822"/>
      <c r="C47" s="822"/>
      <c r="D47" s="822"/>
    </row>
  </sheetData>
  <sortState ref="A5:C35">
    <sortCondition ref="A5"/>
  </sortState>
  <mergeCells count="9">
    <mergeCell ref="C44:D44"/>
    <mergeCell ref="C45:D45"/>
    <mergeCell ref="C46:D46"/>
    <mergeCell ref="A47:D47"/>
    <mergeCell ref="C1:D1"/>
    <mergeCell ref="C42:D42"/>
    <mergeCell ref="C43:D43"/>
    <mergeCell ref="C25:D25"/>
    <mergeCell ref="C26:D26"/>
  </mergeCells>
  <pageMargins left="0.85" right="0.44" top="0.66" bottom="0.28999999999999998" header="0.4921259845" footer="0.26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view="pageBreakPreview" zoomScaleNormal="100" zoomScaleSheetLayoutView="100" workbookViewId="0"/>
  </sheetViews>
  <sheetFormatPr defaultRowHeight="11.25" x14ac:dyDescent="0.2"/>
  <cols>
    <col min="1" max="1" width="10.5703125" style="7" customWidth="1"/>
    <col min="2" max="2" width="2.7109375" style="52" customWidth="1"/>
    <col min="3" max="3" width="65.5703125" style="7" customWidth="1"/>
    <col min="4" max="4" width="11.7109375" style="7" customWidth="1"/>
    <col min="5" max="5" width="9.140625" style="7"/>
    <col min="6" max="6" width="11.7109375" style="7" customWidth="1"/>
    <col min="7" max="8" width="9.140625" style="7"/>
    <col min="9" max="9" width="11.7109375" style="7" customWidth="1"/>
    <col min="10" max="16384" width="9.140625" style="7"/>
  </cols>
  <sheetData>
    <row r="1" spans="1:4" x14ac:dyDescent="0.2">
      <c r="D1" s="762" t="s">
        <v>146</v>
      </c>
    </row>
    <row r="5" spans="1:4" ht="30" customHeight="1" x14ac:dyDescent="0.2">
      <c r="A5" s="54"/>
      <c r="B5" s="51"/>
      <c r="C5" s="825"/>
      <c r="D5" s="826"/>
    </row>
    <row r="6" spans="1:4" ht="30" customHeight="1" x14ac:dyDescent="0.2">
      <c r="A6" s="54"/>
      <c r="B6" s="51"/>
      <c r="C6" s="825"/>
      <c r="D6" s="826"/>
    </row>
    <row r="7" spans="1:4" ht="30" customHeight="1" x14ac:dyDescent="0.2">
      <c r="A7" s="54"/>
      <c r="B7" s="51"/>
      <c r="C7" s="825"/>
      <c r="D7" s="826"/>
    </row>
    <row r="8" spans="1:4" ht="30" customHeight="1" x14ac:dyDescent="0.2">
      <c r="A8" s="54"/>
      <c r="B8" s="51"/>
      <c r="C8" s="825"/>
      <c r="D8" s="826"/>
    </row>
    <row r="9" spans="1:4" ht="30" customHeight="1" x14ac:dyDescent="0.2">
      <c r="A9" s="54"/>
      <c r="B9" s="51"/>
      <c r="C9" s="825"/>
      <c r="D9" s="826"/>
    </row>
    <row r="10" spans="1:4" ht="30" customHeight="1" x14ac:dyDescent="0.2">
      <c r="A10" s="54"/>
      <c r="B10" s="51"/>
      <c r="C10" s="825"/>
      <c r="D10" s="826"/>
    </row>
    <row r="11" spans="1:4" ht="30" customHeight="1" x14ac:dyDescent="0.2">
      <c r="A11" s="54"/>
      <c r="B11" s="51"/>
      <c r="C11" s="825"/>
      <c r="D11" s="826"/>
    </row>
    <row r="12" spans="1:4" ht="30" customHeight="1" x14ac:dyDescent="0.2">
      <c r="A12" s="54"/>
      <c r="B12" s="51"/>
      <c r="C12" s="825"/>
      <c r="D12" s="826"/>
    </row>
    <row r="13" spans="1:4" ht="30" customHeight="1" x14ac:dyDescent="0.2">
      <c r="A13" s="54"/>
      <c r="B13" s="51"/>
      <c r="C13" s="83"/>
      <c r="D13" s="82"/>
    </row>
    <row r="14" spans="1:4" ht="30" customHeight="1" x14ac:dyDescent="0.2">
      <c r="A14" s="54"/>
      <c r="B14" s="51"/>
      <c r="C14" s="83"/>
      <c r="D14" s="82"/>
    </row>
    <row r="15" spans="1:4" ht="30" customHeight="1" x14ac:dyDescent="0.2">
      <c r="A15" s="54"/>
      <c r="B15" s="51"/>
      <c r="C15" s="83"/>
      <c r="D15" s="82"/>
    </row>
    <row r="16" spans="1:4" ht="30" customHeight="1" x14ac:dyDescent="0.2">
      <c r="A16" s="54"/>
      <c r="B16" s="51"/>
      <c r="C16" s="83"/>
      <c r="D16" s="82"/>
    </row>
    <row r="17" spans="1:4" ht="30" customHeight="1" x14ac:dyDescent="0.2">
      <c r="A17" s="54"/>
      <c r="B17" s="51"/>
      <c r="C17" s="83"/>
      <c r="D17" s="82"/>
    </row>
    <row r="18" spans="1:4" ht="23.1" customHeight="1" x14ac:dyDescent="0.2">
      <c r="A18" s="11"/>
      <c r="B18" s="53"/>
      <c r="C18" s="82"/>
      <c r="D18" s="82"/>
    </row>
    <row r="19" spans="1:4" ht="23.1" customHeight="1" x14ac:dyDescent="0.2">
      <c r="A19" s="11"/>
      <c r="B19" s="53"/>
      <c r="C19" s="82"/>
      <c r="D19" s="82"/>
    </row>
    <row r="20" spans="1:4" ht="23.1" customHeight="1" x14ac:dyDescent="0.2">
      <c r="A20" s="11"/>
      <c r="B20" s="53"/>
      <c r="C20" s="82"/>
      <c r="D20" s="82"/>
    </row>
    <row r="21" spans="1:4" ht="23.1" customHeight="1" x14ac:dyDescent="0.2">
      <c r="A21" s="11"/>
      <c r="B21" s="53"/>
      <c r="C21" s="82"/>
      <c r="D21" s="82"/>
    </row>
    <row r="22" spans="1:4" ht="23.1" customHeight="1" x14ac:dyDescent="0.2">
      <c r="A22" s="11"/>
      <c r="B22" s="148"/>
      <c r="C22" s="147"/>
      <c r="D22" s="147"/>
    </row>
    <row r="23" spans="1:4" ht="23.1" customHeight="1" x14ac:dyDescent="0.2">
      <c r="A23" s="11"/>
      <c r="B23" s="148"/>
      <c r="C23" s="147"/>
      <c r="D23" s="147"/>
    </row>
    <row r="24" spans="1:4" ht="23.1" customHeight="1" x14ac:dyDescent="0.2">
      <c r="A24" s="11"/>
      <c r="B24" s="148"/>
      <c r="C24" s="147"/>
      <c r="D24" s="147"/>
    </row>
    <row r="25" spans="1:4" ht="23.1" customHeight="1" x14ac:dyDescent="0.2">
      <c r="A25" s="11"/>
      <c r="B25" s="148"/>
      <c r="C25" s="149"/>
      <c r="D25" s="149"/>
    </row>
    <row r="26" spans="1:4" ht="23.1" customHeight="1" x14ac:dyDescent="0.2">
      <c r="A26" s="11"/>
      <c r="B26" s="148"/>
      <c r="C26" s="149"/>
      <c r="D26" s="149"/>
    </row>
    <row r="27" spans="1:4" ht="23.1" customHeight="1" x14ac:dyDescent="0.2">
      <c r="A27" s="11"/>
      <c r="B27" s="148"/>
      <c r="C27" s="147"/>
      <c r="D27" s="147"/>
    </row>
    <row r="28" spans="1:4" ht="23.1" customHeight="1" x14ac:dyDescent="0.2">
      <c r="A28" s="101"/>
    </row>
    <row r="29" spans="1:4" ht="23.1" customHeight="1" x14ac:dyDescent="0.2">
      <c r="A29" s="11"/>
    </row>
    <row r="30" spans="1:4" ht="23.1" customHeight="1" x14ac:dyDescent="0.2">
      <c r="A30" s="517"/>
      <c r="B30" s="518"/>
      <c r="C30" s="519"/>
      <c r="D30" s="519"/>
    </row>
    <row r="31" spans="1:4" ht="23.1" customHeight="1" x14ac:dyDescent="0.2">
      <c r="A31" s="517"/>
      <c r="B31" s="520"/>
      <c r="C31" s="225"/>
      <c r="D31" s="225"/>
    </row>
    <row r="32" spans="1:4" ht="23.1" customHeight="1" x14ac:dyDescent="0.2">
      <c r="A32" s="517"/>
      <c r="B32" s="148"/>
      <c r="C32" s="149"/>
      <c r="D32" s="149"/>
    </row>
    <row r="33" spans="1:4" ht="23.1" customHeight="1" x14ac:dyDescent="0.2">
      <c r="A33" s="11"/>
      <c r="B33" s="53"/>
      <c r="C33" s="826"/>
      <c r="D33" s="826"/>
    </row>
    <row r="34" spans="1:4" ht="23.1" customHeight="1" x14ac:dyDescent="0.2">
      <c r="A34" s="11"/>
      <c r="B34" s="53"/>
      <c r="C34" s="826"/>
      <c r="D34" s="826"/>
    </row>
    <row r="35" spans="1:4" ht="23.1" customHeight="1" x14ac:dyDescent="0.2">
      <c r="A35" s="11"/>
      <c r="B35" s="53"/>
      <c r="C35" s="826"/>
      <c r="D35" s="826"/>
    </row>
    <row r="36" spans="1:4" ht="30" customHeight="1" x14ac:dyDescent="0.2">
      <c r="A36" s="822"/>
      <c r="B36" s="822"/>
      <c r="C36" s="822"/>
      <c r="D36" s="822"/>
    </row>
  </sheetData>
  <mergeCells count="12">
    <mergeCell ref="C5:D5"/>
    <mergeCell ref="C6:D6"/>
    <mergeCell ref="C7:D7"/>
    <mergeCell ref="C8:D8"/>
    <mergeCell ref="C9:D9"/>
    <mergeCell ref="C10:D10"/>
    <mergeCell ref="C11:D11"/>
    <mergeCell ref="C12:D12"/>
    <mergeCell ref="C35:D35"/>
    <mergeCell ref="A36:D36"/>
    <mergeCell ref="C33:D33"/>
    <mergeCell ref="C34:D34"/>
  </mergeCells>
  <pageMargins left="0.85" right="0.44" top="0.66" bottom="0.28999999999999998" header="0.4921259845" footer="0.26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view="pageBreakPreview" zoomScaleNormal="100" zoomScaleSheetLayoutView="100" workbookViewId="0"/>
  </sheetViews>
  <sheetFormatPr defaultRowHeight="12.75" x14ac:dyDescent="0.2"/>
  <cols>
    <col min="1" max="2" width="8.7109375" style="85" customWidth="1"/>
    <col min="3" max="3" width="31.5703125" style="19" customWidth="1"/>
    <col min="4" max="9" width="13.7109375" style="19" customWidth="1"/>
    <col min="10" max="10" width="11.5703125" style="19" bestFit="1" customWidth="1"/>
    <col min="11" max="11" width="13.42578125" style="19" customWidth="1"/>
    <col min="12" max="12" width="14.5703125" style="19" customWidth="1"/>
    <col min="13" max="13" width="13.5703125" style="19" customWidth="1"/>
    <col min="14" max="14" width="13.28515625" style="19" customWidth="1"/>
    <col min="15" max="16" width="11.42578125" style="19" bestFit="1" customWidth="1"/>
    <col min="17" max="16384" width="9.140625" style="19"/>
  </cols>
  <sheetData>
    <row r="1" spans="1:18" x14ac:dyDescent="0.2">
      <c r="H1" s="828" t="s">
        <v>56</v>
      </c>
      <c r="I1" s="828"/>
    </row>
    <row r="2" spans="1:18" ht="15.75" customHeight="1" x14ac:dyDescent="0.25">
      <c r="A2" s="829" t="s">
        <v>293</v>
      </c>
      <c r="B2" s="829"/>
      <c r="C2" s="829"/>
      <c r="D2" s="829"/>
      <c r="E2" s="829"/>
      <c r="F2" s="829"/>
      <c r="G2" s="829"/>
      <c r="H2" s="829"/>
      <c r="I2" s="829"/>
    </row>
    <row r="3" spans="1:18" ht="19.5" customHeight="1" x14ac:dyDescent="0.2">
      <c r="A3" s="605"/>
      <c r="B3" s="605"/>
      <c r="D3" s="760" t="str">
        <f>T!I53</f>
        <v>Duben</v>
      </c>
      <c r="E3" s="761">
        <v>2014</v>
      </c>
      <c r="F3" s="605"/>
      <c r="G3" s="605"/>
      <c r="H3" s="605"/>
    </row>
    <row r="4" spans="1:18" ht="3.75" customHeight="1" x14ac:dyDescent="0.25">
      <c r="A4" s="105"/>
      <c r="B4" s="105"/>
      <c r="C4" s="104"/>
      <c r="D4" s="86"/>
      <c r="E4" s="86"/>
      <c r="F4" s="86"/>
    </row>
    <row r="5" spans="1:18" ht="15" customHeight="1" x14ac:dyDescent="0.2">
      <c r="A5" s="830"/>
      <c r="B5" s="830"/>
      <c r="C5" s="606"/>
      <c r="D5" s="831" t="s">
        <v>15</v>
      </c>
      <c r="E5" s="832"/>
      <c r="F5" s="833"/>
      <c r="G5" s="831" t="s">
        <v>1</v>
      </c>
      <c r="H5" s="832"/>
      <c r="I5" s="832"/>
    </row>
    <row r="6" spans="1:18" ht="15" customHeight="1" x14ac:dyDescent="0.2">
      <c r="A6" s="834" t="s">
        <v>247</v>
      </c>
      <c r="B6" s="835"/>
      <c r="C6" s="607"/>
      <c r="D6" s="608" t="s">
        <v>248</v>
      </c>
      <c r="E6" s="608" t="s">
        <v>249</v>
      </c>
      <c r="F6" s="608" t="s">
        <v>250</v>
      </c>
      <c r="G6" s="608" t="s">
        <v>248</v>
      </c>
      <c r="H6" s="609" t="s">
        <v>249</v>
      </c>
      <c r="I6" s="609" t="s">
        <v>250</v>
      </c>
    </row>
    <row r="7" spans="1:18" ht="15" customHeight="1" x14ac:dyDescent="0.2">
      <c r="A7" s="836"/>
      <c r="B7" s="837"/>
      <c r="C7" s="88" t="s">
        <v>251</v>
      </c>
      <c r="D7" s="159">
        <v>2955979.1446233024</v>
      </c>
      <c r="E7" s="159">
        <v>-2072340.6698505499</v>
      </c>
      <c r="F7" s="159">
        <f>D7+E7</f>
        <v>883638.4747727525</v>
      </c>
      <c r="G7" s="159">
        <v>31457387.333834</v>
      </c>
      <c r="H7" s="160">
        <v>-22061480.587000001</v>
      </c>
      <c r="I7" s="160">
        <f>G7+H7</f>
        <v>9395906.7468339987</v>
      </c>
      <c r="J7" s="84"/>
      <c r="K7" s="797"/>
      <c r="L7" s="797"/>
      <c r="M7" s="797"/>
      <c r="N7" s="797"/>
      <c r="O7" s="797"/>
      <c r="P7" s="797"/>
    </row>
    <row r="8" spans="1:18" ht="15" customHeight="1" x14ac:dyDescent="0.2">
      <c r="A8" s="836"/>
      <c r="B8" s="837"/>
      <c r="C8" s="370" t="s">
        <v>252</v>
      </c>
      <c r="D8" s="159">
        <v>121.6773566446213</v>
      </c>
      <c r="E8" s="159">
        <v>-14.663358694054899</v>
      </c>
      <c r="F8" s="159">
        <f>D8+E8</f>
        <v>107.01399795056639</v>
      </c>
      <c r="G8" s="159">
        <v>1277.6279099999995</v>
      </c>
      <c r="H8" s="160">
        <v>-155.94999999999999</v>
      </c>
      <c r="I8" s="160">
        <f>G8+H8</f>
        <v>1121.6779099999994</v>
      </c>
      <c r="J8" s="84"/>
      <c r="K8" s="797"/>
      <c r="L8" s="797"/>
      <c r="M8" s="797"/>
      <c r="N8" s="797"/>
      <c r="O8" s="797"/>
      <c r="P8" s="797"/>
    </row>
    <row r="9" spans="1:18" ht="15" customHeight="1" x14ac:dyDescent="0.2">
      <c r="A9" s="832"/>
      <c r="B9" s="833"/>
      <c r="C9" s="161" t="s">
        <v>253</v>
      </c>
      <c r="D9" s="234">
        <f>SUM(D7:D8)</f>
        <v>2956100.8219799469</v>
      </c>
      <c r="E9" s="233">
        <f t="shared" ref="E9:I9" si="0">SUM(E7:E8)</f>
        <v>-2072355.3332092438</v>
      </c>
      <c r="F9" s="233">
        <f t="shared" si="0"/>
        <v>883745.48877070309</v>
      </c>
      <c r="G9" s="233">
        <f t="shared" si="0"/>
        <v>31458664.961743999</v>
      </c>
      <c r="H9" s="233">
        <f t="shared" si="0"/>
        <v>-22061636.537</v>
      </c>
      <c r="I9" s="610">
        <f t="shared" si="0"/>
        <v>9397028.4247439988</v>
      </c>
      <c r="J9" s="84"/>
      <c r="K9" s="797"/>
      <c r="L9" s="797"/>
      <c r="M9" s="797"/>
      <c r="N9" s="797"/>
      <c r="O9" s="797"/>
      <c r="P9" s="797"/>
      <c r="Q9" s="797"/>
      <c r="R9" s="797"/>
    </row>
    <row r="10" spans="1:18" ht="15" customHeight="1" x14ac:dyDescent="0.2">
      <c r="A10" s="834" t="s">
        <v>254</v>
      </c>
      <c r="B10" s="835"/>
      <c r="C10" s="611"/>
      <c r="D10" s="612" t="s">
        <v>255</v>
      </c>
      <c r="E10" s="612" t="s">
        <v>256</v>
      </c>
      <c r="F10" s="612" t="s">
        <v>257</v>
      </c>
      <c r="G10" s="612" t="s">
        <v>255</v>
      </c>
      <c r="H10" s="599" t="s">
        <v>256</v>
      </c>
      <c r="I10" s="599" t="s">
        <v>257</v>
      </c>
      <c r="J10" s="84"/>
      <c r="K10" s="797"/>
      <c r="L10" s="797"/>
      <c r="M10" s="797"/>
      <c r="N10" s="797"/>
      <c r="O10" s="797"/>
      <c r="P10" s="797"/>
      <c r="Q10" s="797"/>
      <c r="R10" s="797"/>
    </row>
    <row r="11" spans="1:18" ht="15" customHeight="1" x14ac:dyDescent="0.2">
      <c r="A11" s="836"/>
      <c r="B11" s="837"/>
      <c r="C11" s="160" t="s">
        <v>101</v>
      </c>
      <c r="D11" s="613">
        <v>6989.9970000000003</v>
      </c>
      <c r="E11" s="67">
        <v>-283234.17599999998</v>
      </c>
      <c r="F11" s="67">
        <f>D11+E11</f>
        <v>-276244.179</v>
      </c>
      <c r="G11" s="613">
        <v>74193.909</v>
      </c>
      <c r="H11" s="162">
        <v>-3014534.906</v>
      </c>
      <c r="I11" s="162">
        <f>G11+H11</f>
        <v>-2940340.997</v>
      </c>
      <c r="J11" s="84"/>
      <c r="K11" s="797"/>
      <c r="L11" s="797"/>
      <c r="M11" s="797"/>
      <c r="N11" s="797"/>
      <c r="O11" s="797"/>
      <c r="P11" s="797"/>
      <c r="Q11" s="797"/>
      <c r="R11" s="797"/>
    </row>
    <row r="12" spans="1:18" ht="15" customHeight="1" x14ac:dyDescent="0.2">
      <c r="A12" s="836"/>
      <c r="B12" s="837"/>
      <c r="C12" s="372" t="s">
        <v>102</v>
      </c>
      <c r="D12" s="67">
        <v>0</v>
      </c>
      <c r="E12" s="67">
        <v>-77840.588000000003</v>
      </c>
      <c r="F12" s="67">
        <f>D12+E12</f>
        <v>-77840.588000000003</v>
      </c>
      <c r="G12" s="67">
        <v>0</v>
      </c>
      <c r="H12" s="162">
        <v>-827915.48199999996</v>
      </c>
      <c r="I12" s="162">
        <f>G12+H12</f>
        <v>-827915.48199999996</v>
      </c>
      <c r="J12" s="84"/>
      <c r="K12" s="797"/>
      <c r="L12" s="797"/>
      <c r="M12" s="797"/>
      <c r="N12" s="797"/>
      <c r="O12" s="797"/>
      <c r="P12" s="797"/>
      <c r="Q12" s="797"/>
      <c r="R12" s="797"/>
    </row>
    <row r="13" spans="1:18" ht="15" customHeight="1" x14ac:dyDescent="0.2">
      <c r="A13" s="832"/>
      <c r="B13" s="833"/>
      <c r="C13" s="373" t="s">
        <v>253</v>
      </c>
      <c r="D13" s="235">
        <f t="shared" ref="D13:H13" si="1">SUM(D11:D12)</f>
        <v>6989.9970000000003</v>
      </c>
      <c r="E13" s="236">
        <f t="shared" si="1"/>
        <v>-361074.76399999997</v>
      </c>
      <c r="F13" s="235">
        <f t="shared" si="1"/>
        <v>-354084.76699999999</v>
      </c>
      <c r="G13" s="236">
        <f t="shared" si="1"/>
        <v>74193.909</v>
      </c>
      <c r="H13" s="236">
        <f t="shared" si="1"/>
        <v>-3842450.3879999998</v>
      </c>
      <c r="I13" s="236">
        <f>SUM(I11:I12)</f>
        <v>-3768256.4789999998</v>
      </c>
      <c r="J13" s="84"/>
      <c r="K13" s="797"/>
      <c r="L13" s="797"/>
      <c r="M13" s="797"/>
      <c r="N13" s="797"/>
      <c r="O13" s="797"/>
      <c r="P13" s="797"/>
      <c r="Q13" s="797"/>
      <c r="R13" s="797"/>
    </row>
    <row r="14" spans="1:18" ht="15" customHeight="1" x14ac:dyDescent="0.2">
      <c r="A14" s="834" t="s">
        <v>116</v>
      </c>
      <c r="B14" s="835"/>
      <c r="C14" s="371"/>
      <c r="D14" s="614" t="s">
        <v>258</v>
      </c>
      <c r="E14" s="615" t="s">
        <v>259</v>
      </c>
      <c r="F14" s="615" t="s">
        <v>284</v>
      </c>
      <c r="G14" s="614" t="s">
        <v>258</v>
      </c>
      <c r="H14" s="614" t="s">
        <v>259</v>
      </c>
      <c r="I14" s="614" t="s">
        <v>284</v>
      </c>
      <c r="J14" s="84"/>
      <c r="K14" s="797"/>
      <c r="L14" s="797"/>
      <c r="M14" s="797"/>
      <c r="N14" s="797"/>
      <c r="O14" s="797"/>
      <c r="P14" s="797"/>
      <c r="Q14" s="95"/>
    </row>
    <row r="15" spans="1:18" ht="15" customHeight="1" x14ac:dyDescent="0.2">
      <c r="A15" s="836"/>
      <c r="B15" s="837"/>
      <c r="C15" s="160" t="s">
        <v>260</v>
      </c>
      <c r="D15" s="159">
        <v>11186.724</v>
      </c>
      <c r="E15" s="67">
        <v>4458.759</v>
      </c>
      <c r="F15" s="67">
        <f>D15+E15</f>
        <v>15645.483</v>
      </c>
      <c r="G15" s="159">
        <v>120872.71688999998</v>
      </c>
      <c r="H15" s="49">
        <v>48410.802110000048</v>
      </c>
      <c r="I15" s="162">
        <f>G15+H15</f>
        <v>169283.51900000003</v>
      </c>
      <c r="J15" s="84"/>
      <c r="K15" s="797"/>
      <c r="L15" s="797"/>
      <c r="M15" s="797"/>
      <c r="N15" s="797"/>
      <c r="O15" s="797"/>
      <c r="P15" s="797"/>
      <c r="Q15" s="95"/>
    </row>
    <row r="16" spans="1:18" ht="15" customHeight="1" x14ac:dyDescent="0.2">
      <c r="A16" s="836"/>
      <c r="B16" s="837"/>
      <c r="C16" s="160" t="s">
        <v>261</v>
      </c>
      <c r="D16" s="64">
        <v>901</v>
      </c>
      <c r="E16" s="67">
        <v>0</v>
      </c>
      <c r="F16" s="67">
        <f>D16+E16</f>
        <v>901</v>
      </c>
      <c r="G16" s="159">
        <v>9434</v>
      </c>
      <c r="H16" s="49">
        <v>0</v>
      </c>
      <c r="I16" s="162">
        <f>G16+H16</f>
        <v>9434</v>
      </c>
      <c r="J16" s="84"/>
      <c r="K16" s="797"/>
      <c r="L16" s="797"/>
      <c r="M16" s="797"/>
      <c r="N16" s="797"/>
      <c r="O16" s="797"/>
      <c r="P16" s="797"/>
      <c r="Q16" s="95"/>
    </row>
    <row r="17" spans="1:17" ht="15" customHeight="1" x14ac:dyDescent="0.2">
      <c r="A17" s="832"/>
      <c r="B17" s="833"/>
      <c r="C17" s="373" t="s">
        <v>253</v>
      </c>
      <c r="D17" s="238">
        <f t="shared" ref="D17:I17" si="2">SUM(D15:D16)</f>
        <v>12087.724</v>
      </c>
      <c r="E17" s="237">
        <f t="shared" si="2"/>
        <v>4458.759</v>
      </c>
      <c r="F17" s="237">
        <f t="shared" si="2"/>
        <v>16546.483</v>
      </c>
      <c r="G17" s="237">
        <f t="shared" si="2"/>
        <v>130306.71688999998</v>
      </c>
      <c r="H17" s="237">
        <f t="shared" si="2"/>
        <v>48410.802110000048</v>
      </c>
      <c r="I17" s="238">
        <f t="shared" si="2"/>
        <v>178717.51900000003</v>
      </c>
      <c r="J17" s="84"/>
      <c r="K17" s="797"/>
      <c r="L17" s="797"/>
      <c r="M17" s="797"/>
      <c r="N17" s="797"/>
      <c r="O17" s="797"/>
      <c r="P17" s="797"/>
      <c r="Q17" s="95"/>
    </row>
    <row r="18" spans="1:17" ht="15" customHeight="1" x14ac:dyDescent="0.2">
      <c r="A18" s="838" t="s">
        <v>117</v>
      </c>
      <c r="B18" s="839"/>
      <c r="C18" s="371"/>
      <c r="D18" s="615" t="s">
        <v>262</v>
      </c>
      <c r="E18" s="616" t="s">
        <v>263</v>
      </c>
      <c r="F18" s="616" t="s">
        <v>264</v>
      </c>
      <c r="G18" s="615" t="s">
        <v>262</v>
      </c>
      <c r="H18" s="616" t="s">
        <v>263</v>
      </c>
      <c r="I18" s="614" t="s">
        <v>264</v>
      </c>
      <c r="J18" s="84"/>
      <c r="K18" s="797"/>
      <c r="L18" s="797"/>
      <c r="M18" s="797"/>
      <c r="N18" s="797"/>
      <c r="O18" s="797"/>
      <c r="P18" s="797"/>
      <c r="Q18" s="95"/>
    </row>
    <row r="19" spans="1:17" ht="15" customHeight="1" x14ac:dyDescent="0.2">
      <c r="A19" s="840"/>
      <c r="B19" s="841"/>
      <c r="C19" s="372" t="s">
        <v>265</v>
      </c>
      <c r="D19" s="67">
        <v>-4576.8329999999996</v>
      </c>
      <c r="E19" s="67">
        <v>0</v>
      </c>
      <c r="F19" s="67">
        <f>D19+E19</f>
        <v>-4576.8329999999996</v>
      </c>
      <c r="G19" s="64">
        <v>-48618.072999999997</v>
      </c>
      <c r="H19" s="49">
        <v>0</v>
      </c>
      <c r="I19" s="162">
        <f>G19+H19</f>
        <v>-48618.072999999997</v>
      </c>
      <c r="J19" s="84"/>
      <c r="K19" s="797"/>
      <c r="L19" s="797"/>
      <c r="M19" s="797"/>
      <c r="N19" s="797"/>
      <c r="O19" s="797"/>
      <c r="P19" s="797"/>
      <c r="Q19" s="95"/>
    </row>
    <row r="20" spans="1:17" ht="15" customHeight="1" x14ac:dyDescent="0.2">
      <c r="A20" s="840"/>
      <c r="B20" s="841"/>
      <c r="C20" s="372" t="s">
        <v>266</v>
      </c>
      <c r="D20" s="64">
        <v>-513077.66035681701</v>
      </c>
      <c r="E20" s="64">
        <v>-10989.0648664359</v>
      </c>
      <c r="F20" s="67">
        <f t="shared" ref="F20:F22" si="3">D20+E20</f>
        <v>-524066.7252232529</v>
      </c>
      <c r="G20" s="103">
        <v>-5456036.12781893</v>
      </c>
      <c r="H20" s="163">
        <v>-116848.56759000001</v>
      </c>
      <c r="I20" s="162">
        <f t="shared" ref="I20:I22" si="4">G20+H20</f>
        <v>-5572884.6954089301</v>
      </c>
      <c r="J20" s="84"/>
      <c r="K20" s="797"/>
      <c r="L20" s="797"/>
      <c r="M20" s="797"/>
      <c r="N20" s="797"/>
      <c r="O20" s="797"/>
      <c r="P20" s="797"/>
      <c r="Q20" s="95"/>
    </row>
    <row r="21" spans="1:17" ht="15" customHeight="1" x14ac:dyDescent="0.2">
      <c r="A21" s="840"/>
      <c r="B21" s="841"/>
      <c r="C21" s="160" t="s">
        <v>267</v>
      </c>
      <c r="D21" s="64">
        <v>-886</v>
      </c>
      <c r="E21" s="64">
        <v>0</v>
      </c>
      <c r="F21" s="67">
        <f t="shared" si="3"/>
        <v>-886</v>
      </c>
      <c r="G21" s="103">
        <v>-9270</v>
      </c>
      <c r="H21" s="163">
        <v>0</v>
      </c>
      <c r="I21" s="162">
        <f t="shared" si="4"/>
        <v>-9270</v>
      </c>
      <c r="J21" s="84"/>
      <c r="K21" s="797"/>
      <c r="L21" s="797"/>
      <c r="M21" s="797"/>
      <c r="N21" s="797"/>
      <c r="O21" s="797"/>
      <c r="P21" s="797"/>
      <c r="Q21" s="95"/>
    </row>
    <row r="22" spans="1:17" ht="15" customHeight="1" x14ac:dyDescent="0.2">
      <c r="A22" s="840"/>
      <c r="B22" s="841"/>
      <c r="C22" s="160" t="s">
        <v>268</v>
      </c>
      <c r="D22" s="64">
        <v>0</v>
      </c>
      <c r="E22" s="64">
        <v>-4458.759</v>
      </c>
      <c r="F22" s="67">
        <f t="shared" si="3"/>
        <v>-4458.759</v>
      </c>
      <c r="G22" s="103">
        <v>0</v>
      </c>
      <c r="H22" s="163">
        <v>-48410.802109999997</v>
      </c>
      <c r="I22" s="162">
        <f t="shared" si="4"/>
        <v>-48410.802109999997</v>
      </c>
      <c r="J22" s="84"/>
      <c r="K22" s="797"/>
      <c r="L22" s="797"/>
      <c r="M22" s="797"/>
      <c r="N22" s="797"/>
      <c r="O22" s="797"/>
      <c r="P22" s="797"/>
      <c r="Q22" s="95"/>
    </row>
    <row r="23" spans="1:17" ht="15" customHeight="1" x14ac:dyDescent="0.2">
      <c r="A23" s="842"/>
      <c r="B23" s="843"/>
      <c r="C23" s="373" t="s">
        <v>253</v>
      </c>
      <c r="D23" s="239">
        <f>SUM(D19:D22)</f>
        <v>-518540.49335681699</v>
      </c>
      <c r="E23" s="239">
        <f t="shared" ref="E23:G23" si="5">SUM(E19:E22)</f>
        <v>-15447.8238664359</v>
      </c>
      <c r="F23" s="239">
        <f t="shared" si="5"/>
        <v>-533988.31722325284</v>
      </c>
      <c r="G23" s="239">
        <f t="shared" si="5"/>
        <v>-5513924.2008189298</v>
      </c>
      <c r="H23" s="239">
        <f>SUM(H19:H22)</f>
        <v>-165259.36970000001</v>
      </c>
      <c r="I23" s="617">
        <f>SUM(I19:I22)</f>
        <v>-5679183.5705189295</v>
      </c>
      <c r="J23" s="84"/>
      <c r="K23" s="797"/>
      <c r="L23" s="797"/>
      <c r="M23" s="797"/>
      <c r="N23" s="797"/>
      <c r="O23" s="797"/>
      <c r="P23" s="797"/>
      <c r="Q23" s="95"/>
    </row>
    <row r="24" spans="1:17" ht="15" customHeight="1" x14ac:dyDescent="0.2">
      <c r="A24" s="844" t="s">
        <v>10</v>
      </c>
      <c r="B24" s="845"/>
      <c r="C24" s="618" t="s">
        <v>269</v>
      </c>
      <c r="D24" s="619"/>
      <c r="E24" s="620"/>
      <c r="F24" s="621">
        <f>(F9+F13+F17+F23)*-1</f>
        <v>-12218.887547450257</v>
      </c>
      <c r="G24" s="622"/>
      <c r="H24" s="623"/>
      <c r="I24" s="624">
        <f>(I9+I13+I17+I23)*-1</f>
        <v>-128305.89422506932</v>
      </c>
      <c r="J24" s="84"/>
      <c r="K24" s="797"/>
      <c r="L24" s="797"/>
      <c r="M24" s="797"/>
      <c r="N24" s="797"/>
      <c r="O24" s="797"/>
      <c r="P24" s="797"/>
      <c r="Q24" s="95"/>
    </row>
    <row r="25" spans="1:17" ht="6.75" customHeight="1" x14ac:dyDescent="0.2">
      <c r="A25" s="88"/>
      <c r="B25" s="88"/>
      <c r="C25" s="625"/>
      <c r="D25" s="626"/>
      <c r="E25" s="87"/>
      <c r="F25" s="627"/>
      <c r="I25" s="20"/>
      <c r="J25" s="84"/>
      <c r="K25" s="84"/>
      <c r="L25" s="95"/>
      <c r="M25" s="797"/>
    </row>
    <row r="26" spans="1:17" ht="24.95" customHeight="1" x14ac:dyDescent="0.2">
      <c r="A26" s="88"/>
      <c r="B26" s="88"/>
      <c r="E26" s="87"/>
      <c r="F26" s="87"/>
      <c r="G26" s="84"/>
    </row>
    <row r="27" spans="1:17" ht="15" customHeight="1" x14ac:dyDescent="0.2">
      <c r="A27" s="88"/>
      <c r="B27" s="88"/>
      <c r="C27" s="87" t="s">
        <v>270</v>
      </c>
      <c r="D27" s="628">
        <f>D9/1000</f>
        <v>2956.1008219799469</v>
      </c>
      <c r="E27" s="591"/>
      <c r="F27" s="591"/>
      <c r="I27" s="84"/>
    </row>
    <row r="28" spans="1:17" ht="15" customHeight="1" x14ac:dyDescent="0.2">
      <c r="A28" s="88"/>
      <c r="B28" s="88"/>
      <c r="C28" s="87" t="s">
        <v>271</v>
      </c>
      <c r="D28" s="628">
        <f>E9/1000</f>
        <v>-2072.3553332092438</v>
      </c>
      <c r="E28" s="591"/>
      <c r="F28" s="591"/>
    </row>
    <row r="29" spans="1:17" ht="15" customHeight="1" x14ac:dyDescent="0.2">
      <c r="A29" s="88"/>
      <c r="B29" s="88"/>
      <c r="C29" s="87" t="s">
        <v>272</v>
      </c>
      <c r="D29" s="628">
        <f>D13/1000</f>
        <v>6.9899970000000007</v>
      </c>
      <c r="E29" s="591"/>
      <c r="F29" s="591"/>
    </row>
    <row r="30" spans="1:17" ht="15" customHeight="1" x14ac:dyDescent="0.2">
      <c r="A30" s="846"/>
      <c r="B30" s="590"/>
      <c r="C30" s="87" t="s">
        <v>273</v>
      </c>
      <c r="D30" s="628">
        <f>E13/1000</f>
        <v>-361.07476399999996</v>
      </c>
      <c r="E30" s="591"/>
      <c r="F30" s="591"/>
      <c r="L30" s="84"/>
    </row>
    <row r="31" spans="1:17" ht="15" customHeight="1" x14ac:dyDescent="0.2">
      <c r="A31" s="846"/>
      <c r="B31" s="590"/>
      <c r="C31" s="87" t="s">
        <v>242</v>
      </c>
      <c r="D31" s="628">
        <f>F17/1000</f>
        <v>16.546482999999998</v>
      </c>
      <c r="E31" s="591"/>
      <c r="F31" s="591"/>
    </row>
    <row r="32" spans="1:17" ht="15" customHeight="1" x14ac:dyDescent="0.2">
      <c r="A32" s="50"/>
      <c r="B32" s="50"/>
      <c r="C32" s="89" t="s">
        <v>10</v>
      </c>
      <c r="D32" s="628">
        <f>F24/1000</f>
        <v>-12.218887547450256</v>
      </c>
      <c r="E32" s="201"/>
      <c r="F32" s="201"/>
    </row>
    <row r="33" spans="1:8" ht="15" customHeight="1" x14ac:dyDescent="0.2">
      <c r="A33" s="50"/>
      <c r="B33" s="50"/>
      <c r="C33" s="90" t="s">
        <v>118</v>
      </c>
      <c r="D33" s="628">
        <f>F23/1000</f>
        <v>-533.98831722325281</v>
      </c>
      <c r="E33" s="201"/>
      <c r="F33" s="201"/>
    </row>
    <row r="34" spans="1:8" ht="15" customHeight="1" x14ac:dyDescent="0.2">
      <c r="A34" s="50"/>
      <c r="B34" s="50"/>
      <c r="C34" s="91"/>
      <c r="D34" s="87"/>
      <c r="E34" s="39"/>
      <c r="F34" s="39"/>
    </row>
    <row r="35" spans="1:8" ht="15" customHeight="1" x14ac:dyDescent="0.2">
      <c r="A35" s="50"/>
      <c r="B35" s="50"/>
      <c r="C35" s="91"/>
      <c r="D35" s="87"/>
      <c r="E35" s="39"/>
      <c r="F35" s="39"/>
    </row>
    <row r="36" spans="1:8" ht="24" customHeight="1" x14ac:dyDescent="0.2">
      <c r="A36" s="50"/>
      <c r="B36" s="50"/>
      <c r="C36" s="91"/>
      <c r="D36" s="87"/>
      <c r="E36" s="39"/>
      <c r="F36" s="39"/>
    </row>
    <row r="37" spans="1:8" ht="15" customHeight="1" x14ac:dyDescent="0.2">
      <c r="A37" s="50"/>
      <c r="B37" s="50"/>
      <c r="C37" s="91"/>
      <c r="D37" s="87"/>
      <c r="E37" s="39"/>
      <c r="F37" s="39"/>
    </row>
    <row r="38" spans="1:8" ht="20.25" customHeight="1" x14ac:dyDescent="0.2">
      <c r="A38" s="827"/>
      <c r="B38" s="827"/>
      <c r="C38" s="827"/>
      <c r="D38" s="827"/>
      <c r="E38" s="827"/>
      <c r="F38" s="827"/>
      <c r="G38" s="827"/>
      <c r="H38" s="827"/>
    </row>
    <row r="39" spans="1:8" ht="15" customHeight="1" x14ac:dyDescent="0.2">
      <c r="A39" s="93"/>
      <c r="B39" s="93"/>
      <c r="C39" s="20"/>
      <c r="D39" s="92"/>
      <c r="E39" s="92"/>
      <c r="F39" s="92"/>
      <c r="G39" s="92"/>
      <c r="H39" s="92"/>
    </row>
    <row r="40" spans="1:8" ht="15" customHeight="1" x14ac:dyDescent="0.2">
      <c r="A40" s="93"/>
      <c r="B40" s="93"/>
      <c r="C40" s="20"/>
      <c r="D40" s="92"/>
      <c r="E40" s="92"/>
      <c r="F40" s="92"/>
    </row>
    <row r="41" spans="1:8" ht="15" customHeight="1" x14ac:dyDescent="0.2">
      <c r="A41" s="93"/>
      <c r="B41" s="93"/>
      <c r="C41" s="20"/>
      <c r="D41" s="92"/>
      <c r="E41" s="92"/>
      <c r="F41" s="92"/>
    </row>
    <row r="42" spans="1:8" ht="15" customHeight="1" x14ac:dyDescent="0.2">
      <c r="A42" s="93"/>
      <c r="B42" s="93"/>
      <c r="C42" s="20"/>
      <c r="D42" s="92"/>
      <c r="E42" s="92"/>
      <c r="F42" s="92"/>
    </row>
    <row r="43" spans="1:8" ht="15" customHeight="1" x14ac:dyDescent="0.2">
      <c r="A43" s="93"/>
      <c r="B43" s="93"/>
      <c r="C43" s="20"/>
      <c r="D43" s="92"/>
      <c r="E43" s="92"/>
      <c r="F43" s="92"/>
    </row>
    <row r="44" spans="1:8" ht="15" customHeight="1" x14ac:dyDescent="0.2">
      <c r="D44" s="94"/>
      <c r="E44" s="94"/>
      <c r="F44" s="94"/>
    </row>
    <row r="45" spans="1:8" ht="15" customHeight="1" x14ac:dyDescent="0.2">
      <c r="D45" s="94"/>
      <c r="E45" s="94"/>
      <c r="F45" s="94"/>
    </row>
    <row r="46" spans="1:8" ht="15" customHeight="1" x14ac:dyDescent="0.2">
      <c r="D46" s="94"/>
      <c r="E46" s="94"/>
      <c r="F46" s="94"/>
    </row>
    <row r="47" spans="1:8" ht="15" customHeight="1" x14ac:dyDescent="0.2"/>
    <row r="48" spans="1:8" ht="15" customHeight="1" x14ac:dyDescent="0.2"/>
    <row r="49" spans="3:17" ht="15" customHeight="1" x14ac:dyDescent="0.2"/>
    <row r="50" spans="3:17" s="85" customFormat="1" ht="15" customHeight="1" x14ac:dyDescent="0.2"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</row>
    <row r="51" spans="3:17" s="85" customFormat="1" ht="15" customHeight="1" x14ac:dyDescent="0.2"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</row>
    <row r="52" spans="3:17" s="85" customFormat="1" ht="15" customHeight="1" x14ac:dyDescent="0.2"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</row>
    <row r="53" spans="3:17" s="85" customFormat="1" ht="15" customHeight="1" x14ac:dyDescent="0.2"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</row>
    <row r="54" spans="3:17" s="85" customFormat="1" ht="15" customHeight="1" x14ac:dyDescent="0.2"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</row>
    <row r="55" spans="3:17" s="85" customFormat="1" ht="15" customHeight="1" x14ac:dyDescent="0.2"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</row>
    <row r="56" spans="3:17" s="85" customFormat="1" ht="15" customHeight="1" x14ac:dyDescent="0.2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</row>
    <row r="57" spans="3:17" s="85" customFormat="1" ht="15" customHeight="1" x14ac:dyDescent="0.2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</row>
    <row r="58" spans="3:17" s="85" customFormat="1" ht="15" customHeight="1" x14ac:dyDescent="0.2"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</row>
    <row r="59" spans="3:17" s="85" customFormat="1" ht="15" customHeight="1" x14ac:dyDescent="0.2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</row>
    <row r="60" spans="3:17" s="85" customFormat="1" ht="15" customHeight="1" x14ac:dyDescent="0.2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</row>
  </sheetData>
  <mergeCells count="12">
    <mergeCell ref="A38:H38"/>
    <mergeCell ref="H1:I1"/>
    <mergeCell ref="A2:I2"/>
    <mergeCell ref="A5:B5"/>
    <mergeCell ref="D5:F5"/>
    <mergeCell ref="G5:I5"/>
    <mergeCell ref="A6:B9"/>
    <mergeCell ref="A10:B13"/>
    <mergeCell ref="A14:B17"/>
    <mergeCell ref="A18:B23"/>
    <mergeCell ref="A24:B24"/>
    <mergeCell ref="A30:A31"/>
  </mergeCells>
  <pageMargins left="1.18" right="0.42" top="0.54" bottom="0.41" header="0.4921259845" footer="0.3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6"/>
  <sheetViews>
    <sheetView view="pageBreakPreview" zoomScaleNormal="100" zoomScaleSheetLayoutView="100" workbookViewId="0"/>
  </sheetViews>
  <sheetFormatPr defaultRowHeight="12.75" x14ac:dyDescent="0.2"/>
  <cols>
    <col min="1" max="1" width="26.7109375" style="1" customWidth="1"/>
    <col min="2" max="2" width="4.7109375" style="1" customWidth="1"/>
    <col min="3" max="6" width="8.7109375" style="1" customWidth="1"/>
    <col min="7" max="7" width="4.7109375" style="1" customWidth="1"/>
    <col min="8" max="8" width="22.7109375" style="1" customWidth="1"/>
    <col min="9" max="9" width="28.7109375" style="1" customWidth="1"/>
    <col min="10" max="10" width="9.140625" style="1"/>
    <col min="11" max="11" width="12.85546875" style="1" customWidth="1"/>
    <col min="12" max="13" width="9.140625" style="1"/>
    <col min="14" max="14" width="11.140625" style="1" customWidth="1"/>
    <col min="15" max="16384" width="9.140625" style="1"/>
  </cols>
  <sheetData>
    <row r="1" spans="1:16" x14ac:dyDescent="0.2">
      <c r="G1" s="860" t="s">
        <v>95</v>
      </c>
      <c r="H1" s="860"/>
    </row>
    <row r="2" spans="1:16" ht="6.75" customHeight="1" x14ac:dyDescent="0.2"/>
    <row r="3" spans="1:16" ht="30" customHeight="1" x14ac:dyDescent="0.2">
      <c r="A3" s="861" t="s">
        <v>299</v>
      </c>
      <c r="B3" s="861"/>
      <c r="C3" s="861"/>
      <c r="D3" s="861"/>
      <c r="E3" s="861"/>
      <c r="F3" s="861"/>
      <c r="G3" s="861"/>
      <c r="H3" s="861"/>
    </row>
    <row r="4" spans="1:16" ht="16.5" customHeight="1" x14ac:dyDescent="0.2">
      <c r="A4" s="862" t="str">
        <f>T!I53</f>
        <v>Duben</v>
      </c>
      <c r="B4" s="862"/>
      <c r="C4" s="862"/>
      <c r="D4" s="862"/>
      <c r="E4" s="863">
        <f>T!G55</f>
        <v>2014</v>
      </c>
      <c r="F4" s="863"/>
      <c r="G4" s="863"/>
      <c r="H4" s="863"/>
    </row>
    <row r="5" spans="1:16" ht="16.5" customHeight="1" thickBot="1" x14ac:dyDescent="0.25">
      <c r="A5" s="382"/>
      <c r="B5" s="382"/>
      <c r="C5" s="594"/>
      <c r="D5" s="594"/>
      <c r="E5" s="594"/>
      <c r="F5" s="594"/>
      <c r="G5" s="312"/>
      <c r="H5" s="269"/>
    </row>
    <row r="6" spans="1:16" ht="16.5" customHeight="1" x14ac:dyDescent="0.2">
      <c r="A6" s="853" t="s">
        <v>4</v>
      </c>
      <c r="B6" s="853"/>
      <c r="C6" s="864" t="s">
        <v>147</v>
      </c>
      <c r="D6" s="854" t="s">
        <v>0</v>
      </c>
      <c r="E6" s="867" t="s">
        <v>96</v>
      </c>
      <c r="F6" s="868"/>
      <c r="G6" s="853" t="s">
        <v>196</v>
      </c>
      <c r="H6" s="853"/>
    </row>
    <row r="7" spans="1:16" ht="14.1" customHeight="1" thickBot="1" x14ac:dyDescent="0.25">
      <c r="A7" s="853"/>
      <c r="B7" s="853"/>
      <c r="C7" s="865"/>
      <c r="D7" s="866"/>
      <c r="E7" s="498" t="s">
        <v>15</v>
      </c>
      <c r="F7" s="595" t="s">
        <v>1</v>
      </c>
      <c r="G7" s="853"/>
      <c r="H7" s="853"/>
      <c r="J7" s="38"/>
      <c r="K7" s="38"/>
      <c r="L7" s="38"/>
      <c r="N7" s="38"/>
      <c r="O7" s="38"/>
      <c r="P7" s="38"/>
    </row>
    <row r="8" spans="1:16" ht="14.1" customHeight="1" x14ac:dyDescent="0.2">
      <c r="A8" s="4"/>
      <c r="B8" s="869"/>
      <c r="C8" s="493" t="s">
        <v>6</v>
      </c>
      <c r="D8" s="381">
        <v>1606</v>
      </c>
      <c r="E8" s="383">
        <v>275230.43446065718</v>
      </c>
      <c r="F8" s="381">
        <v>2926752.0541300001</v>
      </c>
      <c r="G8" s="602" t="str">
        <f>C8</f>
        <v>VO</v>
      </c>
      <c r="H8" s="603">
        <f>E8</f>
        <v>275230.43446065718</v>
      </c>
      <c r="J8" s="38"/>
      <c r="K8" s="38"/>
      <c r="L8" s="38"/>
      <c r="N8" s="38"/>
      <c r="O8" s="38"/>
      <c r="P8" s="38"/>
    </row>
    <row r="9" spans="1:16" ht="14.1" customHeight="1" x14ac:dyDescent="0.2">
      <c r="A9" s="4"/>
      <c r="B9" s="870"/>
      <c r="C9" s="494" t="s">
        <v>7</v>
      </c>
      <c r="D9" s="249">
        <v>6757</v>
      </c>
      <c r="E9" s="309">
        <v>50097.474861507406</v>
      </c>
      <c r="F9" s="249">
        <v>532664.00668899994</v>
      </c>
      <c r="G9" s="604" t="str">
        <f t="shared" ref="G9:G11" si="0">C9</f>
        <v>SO</v>
      </c>
      <c r="H9" s="603">
        <f t="shared" ref="H9:H11" si="1">E9</f>
        <v>50097.474861507406</v>
      </c>
      <c r="J9" s="38"/>
      <c r="K9" s="38"/>
      <c r="L9" s="38"/>
      <c r="N9" s="38"/>
      <c r="O9" s="38"/>
      <c r="P9" s="38"/>
    </row>
    <row r="10" spans="1:16" ht="14.1" customHeight="1" x14ac:dyDescent="0.2">
      <c r="A10" s="4"/>
      <c r="B10" s="870"/>
      <c r="C10" s="494" t="s">
        <v>8</v>
      </c>
      <c r="D10" s="249">
        <v>199708</v>
      </c>
      <c r="E10" s="309">
        <v>63357.842409310244</v>
      </c>
      <c r="F10" s="249">
        <v>673683.90007122606</v>
      </c>
      <c r="G10" s="604" t="str">
        <f t="shared" si="0"/>
        <v>MO</v>
      </c>
      <c r="H10" s="603">
        <f t="shared" si="1"/>
        <v>63357.842409310244</v>
      </c>
      <c r="J10" s="38"/>
      <c r="K10" s="38"/>
      <c r="L10" s="38"/>
      <c r="N10" s="38"/>
      <c r="O10" s="38"/>
      <c r="P10" s="38"/>
    </row>
    <row r="11" spans="1:16" ht="14.1" customHeight="1" x14ac:dyDescent="0.2">
      <c r="A11" s="4"/>
      <c r="B11" s="870"/>
      <c r="C11" s="494" t="s">
        <v>9</v>
      </c>
      <c r="D11" s="249">
        <v>2644728</v>
      </c>
      <c r="E11" s="309">
        <v>129854.74162534194</v>
      </c>
      <c r="F11" s="249">
        <v>1380824.2399287042</v>
      </c>
      <c r="G11" s="604" t="str">
        <f t="shared" si="0"/>
        <v>DOM</v>
      </c>
      <c r="H11" s="603">
        <f t="shared" si="1"/>
        <v>129854.74162534194</v>
      </c>
      <c r="J11" s="38"/>
      <c r="K11" s="38"/>
      <c r="L11" s="38"/>
      <c r="N11" s="38"/>
      <c r="O11" s="38"/>
      <c r="P11" s="38"/>
    </row>
    <row r="12" spans="1:16" ht="14.1" customHeight="1" x14ac:dyDescent="0.2">
      <c r="A12" s="4"/>
      <c r="B12" s="870"/>
      <c r="C12" s="600" t="s">
        <v>2</v>
      </c>
      <c r="D12" s="601">
        <f>SUM(D8:D11)</f>
        <v>2852799</v>
      </c>
      <c r="E12" s="601">
        <f t="shared" ref="E12:F12" si="2">SUM(E8:E11)</f>
        <v>518540.49335681676</v>
      </c>
      <c r="F12" s="601">
        <f t="shared" si="2"/>
        <v>5513924.2008189298</v>
      </c>
      <c r="G12" s="604" t="str">
        <f>C13</f>
        <v>OP+VS</v>
      </c>
      <c r="H12" s="603">
        <f>E13</f>
        <v>15447.823866435929</v>
      </c>
      <c r="J12" s="38"/>
      <c r="K12" s="38"/>
      <c r="L12" s="38"/>
    </row>
    <row r="13" spans="1:16" ht="14.1" customHeight="1" x14ac:dyDescent="0.2">
      <c r="A13" s="4"/>
      <c r="B13" s="870"/>
      <c r="C13" s="495" t="s">
        <v>279</v>
      </c>
      <c r="D13" s="279"/>
      <c r="E13" s="310">
        <v>15447.823866435929</v>
      </c>
      <c r="F13" s="279">
        <v>165259.36970000004</v>
      </c>
      <c r="G13" s="310"/>
      <c r="H13" s="4"/>
      <c r="J13" s="38"/>
      <c r="K13" s="38"/>
      <c r="L13" s="38"/>
    </row>
    <row r="14" spans="1:16" ht="14.1" customHeight="1" x14ac:dyDescent="0.2">
      <c r="A14" s="4"/>
      <c r="B14" s="870"/>
      <c r="C14" s="496" t="s">
        <v>5</v>
      </c>
      <c r="D14" s="252"/>
      <c r="E14" s="252">
        <f>SUM(E12:E13)</f>
        <v>533988.31722325273</v>
      </c>
      <c r="F14" s="252">
        <f>SUM(F12:F13)</f>
        <v>5679183.5705189295</v>
      </c>
      <c r="G14" s="384"/>
      <c r="H14" s="4"/>
      <c r="J14" s="810"/>
      <c r="K14" s="38"/>
      <c r="L14" s="38"/>
    </row>
    <row r="15" spans="1:16" ht="5.0999999999999996" customHeight="1" x14ac:dyDescent="0.2">
      <c r="A15" s="4"/>
      <c r="B15" s="242"/>
      <c r="C15" s="497"/>
      <c r="D15" s="241"/>
      <c r="E15" s="244"/>
      <c r="F15" s="241"/>
      <c r="G15" s="244"/>
      <c r="H15" s="4"/>
      <c r="J15" s="810"/>
      <c r="K15" s="38"/>
    </row>
    <row r="16" spans="1:16" ht="27.95" customHeight="1" x14ac:dyDescent="0.2">
      <c r="J16" s="810"/>
      <c r="K16" s="38"/>
      <c r="L16" s="38"/>
      <c r="M16" s="38"/>
    </row>
    <row r="17" spans="1:15" ht="13.5" customHeight="1" x14ac:dyDescent="0.2">
      <c r="A17" s="852" t="s">
        <v>11</v>
      </c>
      <c r="B17" s="859"/>
      <c r="C17" s="854" t="s">
        <v>147</v>
      </c>
      <c r="D17" s="854" t="s">
        <v>0</v>
      </c>
      <c r="E17" s="856" t="s">
        <v>96</v>
      </c>
      <c r="F17" s="857"/>
      <c r="G17" s="858" t="s">
        <v>196</v>
      </c>
      <c r="H17" s="852"/>
      <c r="K17" s="38"/>
      <c r="L17" s="38"/>
      <c r="M17" s="38"/>
    </row>
    <row r="18" spans="1:15" ht="13.5" customHeight="1" x14ac:dyDescent="0.2">
      <c r="A18" s="853"/>
      <c r="B18" s="857"/>
      <c r="C18" s="855"/>
      <c r="D18" s="855"/>
      <c r="E18" s="304" t="s">
        <v>15</v>
      </c>
      <c r="F18" s="593" t="s">
        <v>1</v>
      </c>
      <c r="G18" s="856"/>
      <c r="H18" s="853"/>
      <c r="I18" s="240"/>
      <c r="J18" s="240"/>
      <c r="K18" s="38"/>
      <c r="L18" s="38"/>
      <c r="M18" s="38"/>
    </row>
    <row r="19" spans="1:15" ht="13.5" customHeight="1" x14ac:dyDescent="0.2">
      <c r="A19" s="4"/>
      <c r="B19" s="850"/>
      <c r="C19" s="245" t="s">
        <v>6</v>
      </c>
      <c r="D19" s="246">
        <v>183</v>
      </c>
      <c r="E19" s="246">
        <v>16579.175460657189</v>
      </c>
      <c r="F19" s="247">
        <v>176133.32</v>
      </c>
      <c r="G19" s="247"/>
      <c r="H19" s="4"/>
      <c r="I19" s="240"/>
      <c r="J19" s="38"/>
      <c r="K19" s="38"/>
      <c r="L19" s="38"/>
      <c r="M19" s="38"/>
      <c r="N19" s="38"/>
      <c r="O19" s="38"/>
    </row>
    <row r="20" spans="1:15" ht="13.5" customHeight="1" x14ac:dyDescent="0.2">
      <c r="A20" s="4"/>
      <c r="B20" s="851"/>
      <c r="C20" s="248" t="s">
        <v>7</v>
      </c>
      <c r="D20" s="249">
        <v>1610</v>
      </c>
      <c r="E20" s="249">
        <v>10494.106861507407</v>
      </c>
      <c r="F20" s="250">
        <v>111486.891</v>
      </c>
      <c r="G20" s="250"/>
      <c r="H20" s="4"/>
      <c r="I20" s="240"/>
      <c r="J20" s="38"/>
      <c r="K20" s="38"/>
      <c r="L20" s="38"/>
      <c r="M20" s="38"/>
      <c r="N20" s="38"/>
      <c r="O20" s="38"/>
    </row>
    <row r="21" spans="1:15" ht="13.5" customHeight="1" x14ac:dyDescent="0.2">
      <c r="A21" s="4"/>
      <c r="B21" s="851"/>
      <c r="C21" s="248" t="s">
        <v>8</v>
      </c>
      <c r="D21" s="249">
        <v>39249</v>
      </c>
      <c r="E21" s="249">
        <v>10701.936201310245</v>
      </c>
      <c r="F21" s="250">
        <v>113694.82038922605</v>
      </c>
      <c r="G21" s="250"/>
      <c r="H21" s="4"/>
      <c r="I21" s="240"/>
      <c r="J21" s="38"/>
      <c r="K21" s="38"/>
      <c r="L21" s="38"/>
      <c r="M21" s="38"/>
      <c r="N21" s="38"/>
      <c r="O21" s="38"/>
    </row>
    <row r="22" spans="1:15" ht="13.5" customHeight="1" x14ac:dyDescent="0.2">
      <c r="A22" s="4"/>
      <c r="B22" s="851"/>
      <c r="C22" s="248" t="s">
        <v>9</v>
      </c>
      <c r="D22" s="249">
        <v>393057</v>
      </c>
      <c r="E22" s="249">
        <v>16935.288833341911</v>
      </c>
      <c r="F22" s="250">
        <v>179916.47361070412</v>
      </c>
      <c r="G22" s="250"/>
      <c r="H22" s="4"/>
      <c r="I22" s="240"/>
      <c r="J22" s="38"/>
      <c r="K22" s="38"/>
      <c r="L22" s="38"/>
      <c r="M22" s="38"/>
      <c r="N22" s="38"/>
      <c r="O22" s="38"/>
    </row>
    <row r="23" spans="1:15" ht="13.5" customHeight="1" x14ac:dyDescent="0.2">
      <c r="A23" s="4"/>
      <c r="B23" s="851"/>
      <c r="C23" s="278" t="s">
        <v>194</v>
      </c>
      <c r="D23" s="279"/>
      <c r="E23" s="279">
        <v>1908.8996431766807</v>
      </c>
      <c r="F23" s="280">
        <v>20279.695</v>
      </c>
      <c r="G23" s="280"/>
      <c r="H23" s="4"/>
      <c r="I23" s="240"/>
      <c r="K23" s="38"/>
      <c r="L23" s="38"/>
      <c r="M23" s="38"/>
      <c r="N23" s="38"/>
      <c r="O23" s="38"/>
    </row>
    <row r="24" spans="1:15" ht="13.5" customHeight="1" x14ac:dyDescent="0.2">
      <c r="A24" s="4"/>
      <c r="B24" s="851"/>
      <c r="C24" s="251" t="s">
        <v>2</v>
      </c>
      <c r="D24" s="252">
        <f>SUM(D19:D23)</f>
        <v>434099</v>
      </c>
      <c r="E24" s="252">
        <f>SUM(E19:E23)</f>
        <v>56619.406999993429</v>
      </c>
      <c r="F24" s="252">
        <f t="shared" ref="F24" si="3">SUM(F19:F23)</f>
        <v>601511.19999993022</v>
      </c>
      <c r="G24" s="311"/>
      <c r="H24" s="4"/>
      <c r="I24" s="240"/>
      <c r="J24" s="240"/>
      <c r="K24" s="240"/>
      <c r="M24" s="38"/>
      <c r="N24" s="38"/>
      <c r="O24" s="38"/>
    </row>
    <row r="25" spans="1:15" ht="5.0999999999999996" customHeight="1" x14ac:dyDescent="0.2">
      <c r="A25" s="4"/>
      <c r="B25" s="242"/>
      <c r="C25" s="243"/>
      <c r="D25" s="241"/>
      <c r="E25" s="241"/>
      <c r="F25" s="241"/>
      <c r="G25" s="244"/>
      <c r="H25" s="4"/>
    </row>
    <row r="26" spans="1:15" ht="27.95" customHeight="1" x14ac:dyDescent="0.2">
      <c r="A26" s="308"/>
      <c r="B26" s="308"/>
      <c r="C26" s="308"/>
      <c r="D26" s="308"/>
      <c r="E26" s="308"/>
      <c r="F26" s="308"/>
      <c r="G26" s="308"/>
      <c r="H26" s="308"/>
      <c r="J26" s="38"/>
      <c r="K26" s="38"/>
    </row>
    <row r="27" spans="1:15" ht="13.5" customHeight="1" x14ac:dyDescent="0.2">
      <c r="A27" s="852" t="s">
        <v>12</v>
      </c>
      <c r="B27" s="859"/>
      <c r="C27" s="854" t="s">
        <v>147</v>
      </c>
      <c r="D27" s="854" t="s">
        <v>0</v>
      </c>
      <c r="E27" s="856" t="s">
        <v>96</v>
      </c>
      <c r="F27" s="857"/>
      <c r="G27" s="858" t="s">
        <v>196</v>
      </c>
      <c r="H27" s="852"/>
    </row>
    <row r="28" spans="1:15" ht="13.5" customHeight="1" x14ac:dyDescent="0.2">
      <c r="A28" s="853"/>
      <c r="B28" s="857"/>
      <c r="C28" s="855"/>
      <c r="D28" s="855"/>
      <c r="E28" s="304" t="s">
        <v>15</v>
      </c>
      <c r="F28" s="593" t="s">
        <v>1</v>
      </c>
      <c r="G28" s="856"/>
      <c r="H28" s="853"/>
    </row>
    <row r="29" spans="1:15" ht="13.5" customHeight="1" x14ac:dyDescent="0.2">
      <c r="A29" s="4"/>
      <c r="B29" s="850"/>
      <c r="C29" s="245" t="s">
        <v>6</v>
      </c>
      <c r="D29" s="246">
        <v>1269</v>
      </c>
      <c r="E29" s="246">
        <v>245035.6</v>
      </c>
      <c r="F29" s="247">
        <v>2606039.5611300003</v>
      </c>
      <c r="G29" s="247"/>
      <c r="H29" s="4"/>
    </row>
    <row r="30" spans="1:15" ht="13.5" customHeight="1" x14ac:dyDescent="0.2">
      <c r="A30" s="4"/>
      <c r="B30" s="851"/>
      <c r="C30" s="248" t="s">
        <v>7</v>
      </c>
      <c r="D30" s="249">
        <v>4827</v>
      </c>
      <c r="E30" s="249">
        <v>37202</v>
      </c>
      <c r="F30" s="250">
        <v>395655.94468899997</v>
      </c>
      <c r="G30" s="250"/>
      <c r="H30" s="4"/>
    </row>
    <row r="31" spans="1:15" ht="13.5" customHeight="1" x14ac:dyDescent="0.2">
      <c r="A31" s="4"/>
      <c r="B31" s="851"/>
      <c r="C31" s="248" t="s">
        <v>8</v>
      </c>
      <c r="D31" s="249">
        <v>150489</v>
      </c>
      <c r="E31" s="249">
        <v>49440.294999999998</v>
      </c>
      <c r="F31" s="250">
        <v>525816.36499999999</v>
      </c>
      <c r="G31" s="250"/>
      <c r="H31" s="4"/>
    </row>
    <row r="32" spans="1:15" ht="13.5" customHeight="1" x14ac:dyDescent="0.2">
      <c r="A32" s="4"/>
      <c r="B32" s="851"/>
      <c r="C32" s="248" t="s">
        <v>9</v>
      </c>
      <c r="D32" s="249">
        <v>2147751</v>
      </c>
      <c r="E32" s="249">
        <v>106188.70000000003</v>
      </c>
      <c r="F32" s="250">
        <v>1129354.1000000001</v>
      </c>
      <c r="G32" s="250"/>
      <c r="H32" s="4"/>
    </row>
    <row r="33" spans="1:8" ht="13.5" customHeight="1" x14ac:dyDescent="0.2">
      <c r="A33" s="4"/>
      <c r="B33" s="851"/>
      <c r="C33" s="278" t="s">
        <v>194</v>
      </c>
      <c r="D33" s="279"/>
      <c r="E33" s="279">
        <v>8661.9972232592481</v>
      </c>
      <c r="F33" s="280">
        <v>92123.40058999999</v>
      </c>
      <c r="G33" s="280"/>
      <c r="H33" s="4"/>
    </row>
    <row r="34" spans="1:8" ht="13.5" customHeight="1" x14ac:dyDescent="0.2">
      <c r="A34" s="4"/>
      <c r="B34" s="851"/>
      <c r="C34" s="251" t="s">
        <v>2</v>
      </c>
      <c r="D34" s="252">
        <f>SUM(D29:D33)</f>
        <v>2304336</v>
      </c>
      <c r="E34" s="252">
        <f>SUM(E29:E33)</f>
        <v>446528.59222325921</v>
      </c>
      <c r="F34" s="252">
        <f t="shared" ref="F34" si="4">SUM(F29:F33)</f>
        <v>4748989.3714089999</v>
      </c>
      <c r="G34" s="311"/>
      <c r="H34" s="4"/>
    </row>
    <row r="35" spans="1:8" ht="5.0999999999999996" customHeight="1" x14ac:dyDescent="0.2">
      <c r="A35" s="4"/>
      <c r="B35" s="242"/>
      <c r="C35" s="243"/>
      <c r="D35" s="241"/>
      <c r="E35" s="241"/>
      <c r="F35" s="241"/>
      <c r="G35" s="244"/>
      <c r="H35" s="4"/>
    </row>
    <row r="36" spans="1:8" ht="27.95" customHeight="1" x14ac:dyDescent="0.2">
      <c r="A36" s="308"/>
      <c r="B36" s="308"/>
      <c r="C36" s="308"/>
      <c r="D36" s="308"/>
      <c r="E36" s="308"/>
      <c r="F36" s="308"/>
      <c r="G36" s="308"/>
      <c r="H36" s="308"/>
    </row>
    <row r="37" spans="1:8" ht="13.5" customHeight="1" x14ac:dyDescent="0.2">
      <c r="A37" s="852" t="s">
        <v>119</v>
      </c>
      <c r="B37" s="859"/>
      <c r="C37" s="854" t="s">
        <v>147</v>
      </c>
      <c r="D37" s="854" t="s">
        <v>0</v>
      </c>
      <c r="E37" s="856" t="s">
        <v>96</v>
      </c>
      <c r="F37" s="857"/>
      <c r="G37" s="858" t="s">
        <v>196</v>
      </c>
      <c r="H37" s="852"/>
    </row>
    <row r="38" spans="1:8" ht="13.5" customHeight="1" x14ac:dyDescent="0.2">
      <c r="A38" s="853"/>
      <c r="B38" s="857"/>
      <c r="C38" s="855"/>
      <c r="D38" s="855"/>
      <c r="E38" s="304" t="s">
        <v>15</v>
      </c>
      <c r="F38" s="593" t="s">
        <v>1</v>
      </c>
      <c r="G38" s="856"/>
      <c r="H38" s="853"/>
    </row>
    <row r="39" spans="1:8" ht="13.5" customHeight="1" x14ac:dyDescent="0.2">
      <c r="A39" s="4"/>
      <c r="B39" s="850"/>
      <c r="C39" s="245" t="s">
        <v>6</v>
      </c>
      <c r="D39" s="246">
        <v>141</v>
      </c>
      <c r="E39" s="246">
        <v>8240.8260000000009</v>
      </c>
      <c r="F39" s="247">
        <v>87607.1</v>
      </c>
      <c r="G39" s="247"/>
      <c r="H39" s="4"/>
    </row>
    <row r="40" spans="1:8" ht="13.5" customHeight="1" x14ac:dyDescent="0.2">
      <c r="A40" s="4"/>
      <c r="B40" s="851"/>
      <c r="C40" s="248" t="s">
        <v>7</v>
      </c>
      <c r="D40" s="249">
        <v>314</v>
      </c>
      <c r="E40" s="249">
        <v>2332.3679999999999</v>
      </c>
      <c r="F40" s="250">
        <v>24795.171000000002</v>
      </c>
      <c r="G40" s="250"/>
      <c r="H40" s="4"/>
    </row>
    <row r="41" spans="1:8" ht="13.5" customHeight="1" x14ac:dyDescent="0.2">
      <c r="A41" s="4"/>
      <c r="B41" s="851"/>
      <c r="C41" s="248" t="s">
        <v>8</v>
      </c>
      <c r="D41" s="249">
        <v>9962</v>
      </c>
      <c r="E41" s="249">
        <v>3196.6112080000003</v>
      </c>
      <c r="F41" s="250">
        <v>33982.714681999998</v>
      </c>
      <c r="G41" s="250"/>
      <c r="H41" s="4"/>
    </row>
    <row r="42" spans="1:8" ht="13.5" customHeight="1" x14ac:dyDescent="0.2">
      <c r="A42" s="4"/>
      <c r="B42" s="851"/>
      <c r="C42" s="248" t="s">
        <v>9</v>
      </c>
      <c r="D42" s="249">
        <v>103781</v>
      </c>
      <c r="E42" s="249">
        <v>6730.7527920000002</v>
      </c>
      <c r="F42" s="250">
        <v>71553.666318000003</v>
      </c>
      <c r="G42" s="250"/>
      <c r="H42" s="4"/>
    </row>
    <row r="43" spans="1:8" ht="13.5" customHeight="1" x14ac:dyDescent="0.2">
      <c r="A43" s="4"/>
      <c r="B43" s="851"/>
      <c r="C43" s="278" t="s">
        <v>194</v>
      </c>
      <c r="D43" s="279"/>
      <c r="E43" s="279">
        <v>418.16800000000001</v>
      </c>
      <c r="F43" s="280">
        <v>4445.4720000000007</v>
      </c>
      <c r="G43" s="280"/>
      <c r="H43" s="4"/>
    </row>
    <row r="44" spans="1:8" ht="13.5" customHeight="1" x14ac:dyDescent="0.2">
      <c r="A44" s="4"/>
      <c r="B44" s="851"/>
      <c r="C44" s="251" t="s">
        <v>2</v>
      </c>
      <c r="D44" s="252">
        <f>SUM(D39:D43)</f>
        <v>114198</v>
      </c>
      <c r="E44" s="252">
        <f>SUM(E39:E43)</f>
        <v>20918.726000000002</v>
      </c>
      <c r="F44" s="252">
        <f t="shared" ref="F44" si="5">SUM(F39:F43)</f>
        <v>222384.12400000001</v>
      </c>
      <c r="G44" s="311"/>
      <c r="H44" s="4"/>
    </row>
    <row r="45" spans="1:8" ht="5.0999999999999996" customHeight="1" x14ac:dyDescent="0.2">
      <c r="A45" s="4"/>
      <c r="B45" s="242"/>
      <c r="C45" s="243"/>
      <c r="D45" s="241"/>
      <c r="E45" s="241"/>
      <c r="F45" s="241"/>
      <c r="G45" s="244"/>
      <c r="H45" s="4"/>
    </row>
    <row r="46" spans="1:8" ht="27.95" customHeight="1" x14ac:dyDescent="0.2">
      <c r="A46" s="308"/>
      <c r="B46" s="308"/>
      <c r="C46" s="308"/>
      <c r="D46" s="308"/>
      <c r="E46" s="308"/>
      <c r="F46" s="308"/>
      <c r="G46" s="308"/>
      <c r="H46" s="308"/>
    </row>
    <row r="47" spans="1:8" ht="13.5" customHeight="1" x14ac:dyDescent="0.2">
      <c r="A47" s="852" t="s">
        <v>281</v>
      </c>
      <c r="B47" s="852"/>
      <c r="C47" s="637"/>
      <c r="D47" s="854" t="s">
        <v>0</v>
      </c>
      <c r="E47" s="856" t="s">
        <v>96</v>
      </c>
      <c r="F47" s="857"/>
      <c r="G47" s="858"/>
      <c r="H47" s="852"/>
    </row>
    <row r="48" spans="1:8" ht="13.5" customHeight="1" x14ac:dyDescent="0.2">
      <c r="A48" s="853"/>
      <c r="B48" s="853"/>
      <c r="C48" s="638"/>
      <c r="D48" s="855"/>
      <c r="E48" s="304" t="s">
        <v>15</v>
      </c>
      <c r="F48" s="593" t="s">
        <v>1</v>
      </c>
      <c r="G48" s="856"/>
      <c r="H48" s="853"/>
    </row>
    <row r="49" spans="1:9" ht="13.5" customHeight="1" x14ac:dyDescent="0.2">
      <c r="A49" s="847" t="s">
        <v>275</v>
      </c>
      <c r="B49" s="847"/>
      <c r="C49" s="848"/>
      <c r="D49" s="299">
        <v>8</v>
      </c>
      <c r="E49" s="299">
        <f>'1'!F19*-1</f>
        <v>4576.8329999999996</v>
      </c>
      <c r="F49" s="299">
        <f>'1'!I19*-1</f>
        <v>48618.072999999997</v>
      </c>
      <c r="G49" s="640"/>
      <c r="H49" s="4"/>
    </row>
    <row r="50" spans="1:9" ht="13.5" customHeight="1" x14ac:dyDescent="0.2">
      <c r="A50" s="847" t="s">
        <v>276</v>
      </c>
      <c r="B50" s="847"/>
      <c r="C50" s="847"/>
      <c r="D50" s="636">
        <v>158</v>
      </c>
      <c r="E50" s="636">
        <f>'1'!F21*-1</f>
        <v>886</v>
      </c>
      <c r="F50" s="636">
        <f>'1'!I21*-1</f>
        <v>9270</v>
      </c>
      <c r="G50" s="244"/>
      <c r="H50" s="4"/>
    </row>
    <row r="51" spans="1:9" ht="13.5" customHeight="1" x14ac:dyDescent="0.2">
      <c r="A51" s="849" t="s">
        <v>282</v>
      </c>
      <c r="B51" s="849"/>
      <c r="C51" s="849"/>
      <c r="D51" s="643"/>
      <c r="E51" s="643">
        <f>'1'!F22*-1</f>
        <v>4458.759</v>
      </c>
      <c r="F51" s="643">
        <f>'1'!I22*-1</f>
        <v>48410.802109999997</v>
      </c>
      <c r="G51" s="244"/>
      <c r="H51" s="4"/>
    </row>
    <row r="52" spans="1:9" ht="13.5" customHeight="1" x14ac:dyDescent="0.2">
      <c r="A52" s="639"/>
      <c r="B52" s="639"/>
      <c r="C52" s="379" t="s">
        <v>2</v>
      </c>
      <c r="D52" s="252">
        <f>SUM(D49:D51)</f>
        <v>166</v>
      </c>
      <c r="E52" s="252">
        <f t="shared" ref="E52:F52" si="6">SUM(E49:E51)</f>
        <v>9921.5920000000006</v>
      </c>
      <c r="F52" s="252">
        <f t="shared" si="6"/>
        <v>106298.87510999999</v>
      </c>
      <c r="G52" s="308"/>
      <c r="H52" s="308"/>
    </row>
    <row r="53" spans="1:9" ht="4.5" customHeight="1" x14ac:dyDescent="0.2">
      <c r="A53" s="639"/>
      <c r="B53" s="639"/>
      <c r="C53" s="641"/>
      <c r="D53" s="635"/>
      <c r="E53" s="635"/>
      <c r="F53" s="635"/>
      <c r="G53" s="308"/>
      <c r="H53" s="308"/>
    </row>
    <row r="54" spans="1:9" ht="23.25" customHeight="1" x14ac:dyDescent="0.2">
      <c r="A54" s="639"/>
      <c r="B54" s="639"/>
      <c r="C54" s="641"/>
      <c r="D54" s="384"/>
      <c r="E54" s="384"/>
      <c r="F54" s="384"/>
      <c r="G54" s="308"/>
      <c r="H54" s="308"/>
    </row>
    <row r="55" spans="1:9" ht="15" customHeight="1" x14ac:dyDescent="0.2">
      <c r="A55" s="158" t="s">
        <v>277</v>
      </c>
      <c r="B55" s="277"/>
      <c r="C55" s="277"/>
      <c r="D55" s="642"/>
      <c r="E55" s="642"/>
      <c r="F55" s="642"/>
      <c r="G55" s="277"/>
      <c r="H55" s="277"/>
      <c r="I55" s="277"/>
    </row>
    <row r="56" spans="1:9" ht="13.5" customHeight="1" x14ac:dyDescent="0.2">
      <c r="A56" s="825" t="s">
        <v>283</v>
      </c>
      <c r="B56" s="825"/>
      <c r="C56" s="825"/>
      <c r="D56" s="825"/>
      <c r="E56" s="825"/>
      <c r="F56" s="825"/>
      <c r="G56" s="825"/>
      <c r="H56" s="825"/>
      <c r="I56" s="277"/>
    </row>
    <row r="57" spans="1:9" ht="15.75" customHeight="1" x14ac:dyDescent="0.2">
      <c r="A57" s="277"/>
      <c r="B57" s="277"/>
      <c r="C57" s="277"/>
      <c r="D57" s="277"/>
      <c r="E57" s="277"/>
      <c r="F57" s="277"/>
      <c r="G57" s="277"/>
      <c r="H57" s="277"/>
      <c r="I57" s="277"/>
    </row>
    <row r="58" spans="1:9" ht="15" customHeight="1" x14ac:dyDescent="0.2"/>
    <row r="59" spans="1:9" ht="15" customHeight="1" x14ac:dyDescent="0.2"/>
    <row r="60" spans="1:9" ht="15" customHeight="1" x14ac:dyDescent="0.2"/>
    <row r="61" spans="1:9" ht="15" customHeight="1" x14ac:dyDescent="0.2"/>
    <row r="62" spans="1:9" ht="15" customHeight="1" x14ac:dyDescent="0.2"/>
    <row r="63" spans="1:9" ht="15" customHeight="1" x14ac:dyDescent="0.2"/>
    <row r="64" spans="1:9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</sheetData>
  <mergeCells count="36">
    <mergeCell ref="G17:H18"/>
    <mergeCell ref="G1:H1"/>
    <mergeCell ref="A3:H3"/>
    <mergeCell ref="A4:D4"/>
    <mergeCell ref="E4:H4"/>
    <mergeCell ref="A6:B7"/>
    <mergeCell ref="C6:C7"/>
    <mergeCell ref="D6:D7"/>
    <mergeCell ref="E6:F6"/>
    <mergeCell ref="G6:H7"/>
    <mergeCell ref="B8:B14"/>
    <mergeCell ref="A17:B18"/>
    <mergeCell ref="C17:C18"/>
    <mergeCell ref="D17:D18"/>
    <mergeCell ref="E17:F17"/>
    <mergeCell ref="G37:H38"/>
    <mergeCell ref="B19:B24"/>
    <mergeCell ref="A27:B28"/>
    <mergeCell ref="C27:C28"/>
    <mergeCell ref="D27:D28"/>
    <mergeCell ref="E27:F27"/>
    <mergeCell ref="G27:H28"/>
    <mergeCell ref="B29:B34"/>
    <mergeCell ref="A37:B38"/>
    <mergeCell ref="C37:C38"/>
    <mergeCell ref="D37:D38"/>
    <mergeCell ref="E37:F37"/>
    <mergeCell ref="A49:C49"/>
    <mergeCell ref="A50:C50"/>
    <mergeCell ref="A51:C51"/>
    <mergeCell ref="A56:H56"/>
    <mergeCell ref="B39:B44"/>
    <mergeCell ref="A47:B48"/>
    <mergeCell ref="D47:D48"/>
    <mergeCell ref="E47:F47"/>
    <mergeCell ref="G47:H48"/>
  </mergeCells>
  <pageMargins left="0.78740157499999996" right="0.28000000000000003" top="0.51" bottom="0.19" header="0.42" footer="0.14000000000000001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view="pageBreakPreview" zoomScaleNormal="100" zoomScaleSheetLayoutView="100" workbookViewId="0"/>
  </sheetViews>
  <sheetFormatPr defaultRowHeight="12.75" x14ac:dyDescent="0.2"/>
  <cols>
    <col min="1" max="1" width="15.28515625" style="33" customWidth="1"/>
    <col min="2" max="4" width="9.7109375" style="1" customWidth="1"/>
    <col min="5" max="7" width="7.7109375" style="1" customWidth="1"/>
    <col min="8" max="8" width="8.7109375" style="1" customWidth="1"/>
    <col min="9" max="11" width="9.7109375" style="1" customWidth="1"/>
    <col min="12" max="14" width="7.7109375" style="1" customWidth="1"/>
    <col min="15" max="16384" width="9.140625" style="1"/>
  </cols>
  <sheetData>
    <row r="1" spans="1:14" x14ac:dyDescent="0.2">
      <c r="M1" s="884" t="s">
        <v>64</v>
      </c>
      <c r="N1" s="884"/>
    </row>
    <row r="2" spans="1:14" ht="6.75" customHeight="1" x14ac:dyDescent="0.2"/>
    <row r="3" spans="1:14" ht="28.5" customHeight="1" x14ac:dyDescent="0.25">
      <c r="A3" s="885" t="s">
        <v>294</v>
      </c>
      <c r="B3" s="885"/>
      <c r="C3" s="885"/>
      <c r="D3" s="885"/>
      <c r="E3" s="885"/>
      <c r="F3" s="885"/>
      <c r="G3" s="885"/>
      <c r="H3" s="885"/>
      <c r="I3" s="885"/>
      <c r="J3" s="885"/>
      <c r="K3" s="885"/>
      <c r="L3" s="885"/>
      <c r="M3" s="885"/>
      <c r="N3" s="885"/>
    </row>
    <row r="4" spans="1:14" ht="17.25" customHeight="1" x14ac:dyDescent="0.25">
      <c r="A4" s="886" t="str">
        <f>T!I53</f>
        <v>Duben</v>
      </c>
      <c r="B4" s="886"/>
      <c r="C4" s="886"/>
      <c r="D4" s="886"/>
      <c r="E4" s="886"/>
      <c r="F4" s="886"/>
      <c r="G4" s="886"/>
      <c r="H4" s="901">
        <f>T!G55</f>
        <v>2014</v>
      </c>
      <c r="I4" s="901"/>
      <c r="J4" s="901"/>
      <c r="K4" s="901"/>
      <c r="L4" s="901"/>
      <c r="M4" s="901"/>
      <c r="N4" s="901"/>
    </row>
    <row r="5" spans="1:14" ht="17.25" customHeight="1" x14ac:dyDescent="0.25">
      <c r="A5" s="515"/>
      <c r="B5" s="515"/>
      <c r="C5" s="515"/>
      <c r="D5" s="515"/>
      <c r="E5" s="515"/>
      <c r="F5" s="515"/>
      <c r="G5" s="515"/>
      <c r="H5" s="516"/>
      <c r="I5" s="516"/>
      <c r="J5" s="516"/>
      <c r="K5" s="516"/>
      <c r="L5" s="516"/>
      <c r="M5" s="516"/>
      <c r="N5" s="516"/>
    </row>
    <row r="6" spans="1:14" ht="4.5" customHeight="1" x14ac:dyDescent="0.25">
      <c r="A6" s="281"/>
      <c r="B6" s="546"/>
      <c r="C6" s="281"/>
      <c r="D6" s="281"/>
      <c r="E6" s="281"/>
      <c r="F6" s="281"/>
      <c r="G6" s="281"/>
      <c r="H6" s="545"/>
      <c r="I6" s="282"/>
      <c r="J6" s="282"/>
      <c r="K6" s="282"/>
      <c r="L6" s="282"/>
      <c r="M6" s="282"/>
      <c r="N6" s="282"/>
    </row>
    <row r="7" spans="1:14" ht="12" customHeight="1" x14ac:dyDescent="0.2">
      <c r="A7" s="4"/>
      <c r="B7" s="887" t="str">
        <f>T!I53</f>
        <v>Duben</v>
      </c>
      <c r="C7" s="888"/>
      <c r="D7" s="888"/>
      <c r="E7" s="889">
        <f>T!G55</f>
        <v>2014</v>
      </c>
      <c r="F7" s="889"/>
      <c r="G7" s="890"/>
      <c r="H7" s="891" t="s">
        <v>229</v>
      </c>
      <c r="I7" s="893" t="str">
        <f>B7</f>
        <v>Duben</v>
      </c>
      <c r="J7" s="894"/>
      <c r="K7" s="894"/>
      <c r="L7" s="895">
        <f>E7-1</f>
        <v>2013</v>
      </c>
      <c r="M7" s="895"/>
      <c r="N7" s="895"/>
    </row>
    <row r="8" spans="1:14" ht="15" customHeight="1" x14ac:dyDescent="0.2">
      <c r="A8" s="899" t="s">
        <v>167</v>
      </c>
      <c r="B8" s="896" t="s">
        <v>96</v>
      </c>
      <c r="C8" s="897"/>
      <c r="D8" s="898"/>
      <c r="E8" s="874" t="s">
        <v>240</v>
      </c>
      <c r="F8" s="875"/>
      <c r="G8" s="876"/>
      <c r="H8" s="891"/>
      <c r="I8" s="877" t="s">
        <v>96</v>
      </c>
      <c r="J8" s="878"/>
      <c r="K8" s="879"/>
      <c r="L8" s="880" t="s">
        <v>240</v>
      </c>
      <c r="M8" s="881"/>
      <c r="N8" s="881"/>
    </row>
    <row r="9" spans="1:14" ht="15" customHeight="1" thickBot="1" x14ac:dyDescent="0.25">
      <c r="A9" s="900"/>
      <c r="B9" s="533" t="s">
        <v>15</v>
      </c>
      <c r="C9" s="534" t="s">
        <v>1</v>
      </c>
      <c r="D9" s="535" t="s">
        <v>163</v>
      </c>
      <c r="E9" s="375" t="s">
        <v>84</v>
      </c>
      <c r="F9" s="596" t="s">
        <v>235</v>
      </c>
      <c r="G9" s="597" t="s">
        <v>236</v>
      </c>
      <c r="H9" s="892"/>
      <c r="I9" s="536" t="s">
        <v>164</v>
      </c>
      <c r="J9" s="542" t="s">
        <v>1</v>
      </c>
      <c r="K9" s="540" t="s">
        <v>163</v>
      </c>
      <c r="L9" s="654" t="s">
        <v>84</v>
      </c>
      <c r="M9" s="655" t="s">
        <v>235</v>
      </c>
      <c r="N9" s="655" t="s">
        <v>236</v>
      </c>
    </row>
    <row r="10" spans="1:14" ht="15" customHeight="1" x14ac:dyDescent="0.2">
      <c r="A10" s="377" t="s">
        <v>97</v>
      </c>
      <c r="B10" s="523">
        <f>'2'!E24</f>
        <v>56619.406999993429</v>
      </c>
      <c r="C10" s="644">
        <f>'2'!F24</f>
        <v>601511.19999993022</v>
      </c>
      <c r="D10" s="530">
        <f>B10/$B$14</f>
        <v>0.10603117179494714</v>
      </c>
      <c r="E10" s="645">
        <v>10.506666666666664</v>
      </c>
      <c r="F10" s="646">
        <v>15.9</v>
      </c>
      <c r="G10" s="647">
        <v>4.8</v>
      </c>
      <c r="H10" s="682">
        <f t="shared" ref="H10:H13" si="0">(B10-I10)/I10</f>
        <v>-0.27003389556141111</v>
      </c>
      <c r="I10" s="537">
        <v>77564.432999993835</v>
      </c>
      <c r="J10" s="543">
        <v>819402.92999993486</v>
      </c>
      <c r="K10" s="541">
        <f>I10/$I$14</f>
        <v>0.11910234116444415</v>
      </c>
      <c r="L10" s="656">
        <v>9.07</v>
      </c>
      <c r="M10" s="657">
        <v>18.8</v>
      </c>
      <c r="N10" s="657">
        <v>-0.7</v>
      </c>
    </row>
    <row r="11" spans="1:14" ht="15" customHeight="1" x14ac:dyDescent="0.2">
      <c r="A11" s="378" t="s">
        <v>98</v>
      </c>
      <c r="B11" s="524">
        <f>'2'!E34</f>
        <v>446528.59222325921</v>
      </c>
      <c r="C11" s="528">
        <f>'2'!F34</f>
        <v>4748989.3714089999</v>
      </c>
      <c r="D11" s="531">
        <f>B11/$B$14</f>
        <v>0.83621416016218242</v>
      </c>
      <c r="E11" s="648">
        <v>10.099999999999998</v>
      </c>
      <c r="F11" s="649">
        <v>14.216666666666667</v>
      </c>
      <c r="G11" s="650">
        <v>3.9500000000000006</v>
      </c>
      <c r="H11" s="683">
        <f t="shared" si="0"/>
        <v>-0.17762323437025934</v>
      </c>
      <c r="I11" s="538">
        <v>542973.25859069824</v>
      </c>
      <c r="J11" s="544">
        <v>5747222.6240522005</v>
      </c>
      <c r="K11" s="541">
        <f>I11/$I$14</f>
        <v>0.83375051923404686</v>
      </c>
      <c r="L11" s="658">
        <v>8.6116666666666664</v>
      </c>
      <c r="M11" s="659">
        <v>18.433333333333334</v>
      </c>
      <c r="N11" s="659">
        <v>-1.6166666666666665</v>
      </c>
    </row>
    <row r="12" spans="1:14" ht="15" customHeight="1" x14ac:dyDescent="0.2">
      <c r="A12" s="378" t="s">
        <v>99</v>
      </c>
      <c r="B12" s="524">
        <f>'2'!E44</f>
        <v>20918.726000000002</v>
      </c>
      <c r="C12" s="528">
        <f>'2'!F44</f>
        <v>222384.12400000001</v>
      </c>
      <c r="D12" s="531">
        <f>B12/$B$14</f>
        <v>3.9174501248974314E-2</v>
      </c>
      <c r="E12" s="648">
        <v>9.3233333333333306</v>
      </c>
      <c r="F12" s="649">
        <v>14.1</v>
      </c>
      <c r="G12" s="650">
        <v>3.3</v>
      </c>
      <c r="H12" s="683">
        <f t="shared" si="0"/>
        <v>-0.20414795044963813</v>
      </c>
      <c r="I12" s="538">
        <v>26284.692000000003</v>
      </c>
      <c r="J12" s="544">
        <v>279723.96299999999</v>
      </c>
      <c r="K12" s="541">
        <f t="shared" ref="K12" si="1">I12/$I$14</f>
        <v>4.0360874603268038E-2</v>
      </c>
      <c r="L12" s="658">
        <v>8.06</v>
      </c>
      <c r="M12" s="659">
        <v>17.8</v>
      </c>
      <c r="N12" s="659">
        <v>-1.6</v>
      </c>
    </row>
    <row r="13" spans="1:14" ht="15" customHeight="1" x14ac:dyDescent="0.2">
      <c r="A13" s="378" t="s">
        <v>281</v>
      </c>
      <c r="B13" s="524">
        <f>'2'!E52</f>
        <v>9921.5920000000006</v>
      </c>
      <c r="C13" s="528">
        <f>'2'!F52</f>
        <v>106298.87510999999</v>
      </c>
      <c r="D13" s="531">
        <f>B13/$B$14</f>
        <v>1.8580166793896222E-2</v>
      </c>
      <c r="E13" s="648">
        <v>10.023333333333333</v>
      </c>
      <c r="F13" s="649">
        <v>14.3</v>
      </c>
      <c r="G13" s="650">
        <v>3.8</v>
      </c>
      <c r="H13" s="683">
        <f t="shared" si="0"/>
        <v>1.2449580269261229</v>
      </c>
      <c r="I13" s="538">
        <v>4419.5</v>
      </c>
      <c r="J13" s="544">
        <v>46644.30000000001</v>
      </c>
      <c r="K13" s="541">
        <f>I13/$I$14</f>
        <v>6.7862649982409181E-3</v>
      </c>
      <c r="L13" s="658">
        <v>8.5966666666666658</v>
      </c>
      <c r="M13" s="659">
        <v>18.399999999999999</v>
      </c>
      <c r="N13" s="659">
        <v>-1.7</v>
      </c>
    </row>
    <row r="14" spans="1:14" ht="15" customHeight="1" x14ac:dyDescent="0.2">
      <c r="A14" s="379" t="s">
        <v>5</v>
      </c>
      <c r="B14" s="525">
        <f>SUM(B10:B13)</f>
        <v>533988.31722325261</v>
      </c>
      <c r="C14" s="529">
        <f>SUM(C10:C13)</f>
        <v>5679183.5705189304</v>
      </c>
      <c r="D14" s="532">
        <f>SUM(D10:D13)</f>
        <v>1.0000000000000002</v>
      </c>
      <c r="E14" s="651">
        <v>10.023333333333333</v>
      </c>
      <c r="F14" s="652">
        <v>14.3</v>
      </c>
      <c r="G14" s="653">
        <v>3.8</v>
      </c>
      <c r="H14" s="681">
        <f>(B14-I14)/I14</f>
        <v>-0.18004610778555785</v>
      </c>
      <c r="I14" s="712">
        <f>SUM(I10:I13)</f>
        <v>651241.88359069207</v>
      </c>
      <c r="J14" s="808">
        <f>SUM(J10:J13)</f>
        <v>6892993.8170521343</v>
      </c>
      <c r="K14" s="532">
        <f>SUM(K10:K13)</f>
        <v>1</v>
      </c>
      <c r="L14" s="713">
        <v>8.5966666666666658</v>
      </c>
      <c r="M14" s="714">
        <v>18.399999999999999</v>
      </c>
      <c r="N14" s="714">
        <v>-1.7</v>
      </c>
    </row>
    <row r="15" spans="1:14" ht="4.5" customHeight="1" x14ac:dyDescent="0.2">
      <c r="A15" s="34"/>
      <c r="B15" s="526"/>
      <c r="C15" s="4"/>
      <c r="D15" s="527"/>
      <c r="E15" s="286"/>
      <c r="F15" s="289"/>
      <c r="G15" s="527"/>
      <c r="H15" s="289"/>
      <c r="I15" s="539"/>
      <c r="J15" s="4"/>
      <c r="K15" s="390"/>
      <c r="L15" s="286"/>
      <c r="M15" s="289"/>
      <c r="N15" s="289"/>
    </row>
    <row r="16" spans="1:14" ht="4.5" customHeight="1" x14ac:dyDescent="0.2">
      <c r="A16" s="34"/>
      <c r="B16" s="4"/>
      <c r="C16" s="4"/>
      <c r="D16" s="289"/>
      <c r="E16" s="289"/>
      <c r="F16" s="289"/>
      <c r="G16" s="289"/>
      <c r="H16" s="289"/>
      <c r="I16" s="4"/>
      <c r="J16" s="4"/>
      <c r="K16" s="4"/>
      <c r="L16" s="289"/>
      <c r="M16" s="289"/>
      <c r="N16" s="289"/>
    </row>
    <row r="17" spans="1:15" ht="12" customHeight="1" x14ac:dyDescent="0.2">
      <c r="A17" s="34"/>
      <c r="B17" s="4"/>
      <c r="C17" s="4"/>
    </row>
    <row r="18" spans="1:15" ht="12.75" customHeight="1" x14ac:dyDescent="0.2">
      <c r="A18" s="872" t="s">
        <v>234</v>
      </c>
      <c r="B18" s="872"/>
      <c r="C18" s="872"/>
      <c r="D18" s="872"/>
      <c r="E18" s="872"/>
      <c r="F18" s="872"/>
      <c r="G18" s="288"/>
      <c r="H18" s="872" t="s">
        <v>169</v>
      </c>
      <c r="I18" s="872"/>
      <c r="J18" s="872"/>
      <c r="K18" s="872"/>
      <c r="L18" s="872"/>
      <c r="M18" s="872"/>
      <c r="N18" s="872"/>
      <c r="O18" s="288"/>
    </row>
    <row r="19" spans="1:15" ht="12" customHeight="1" x14ac:dyDescent="0.2">
      <c r="A19" s="872" t="str">
        <f>A4</f>
        <v>Duben</v>
      </c>
      <c r="B19" s="872"/>
      <c r="C19" s="872"/>
      <c r="D19" s="873">
        <f>T!G55</f>
        <v>2014</v>
      </c>
      <c r="E19" s="873"/>
      <c r="F19" s="873"/>
      <c r="G19" s="873"/>
      <c r="I19" s="872" t="str">
        <f>A19</f>
        <v>Duben</v>
      </c>
      <c r="J19" s="872"/>
      <c r="K19" s="872"/>
      <c r="L19" s="873">
        <f>D19</f>
        <v>2014</v>
      </c>
      <c r="M19" s="873"/>
      <c r="N19" s="873"/>
    </row>
    <row r="20" spans="1:15" ht="12" customHeight="1" x14ac:dyDescent="0.2">
      <c r="A20" s="34"/>
      <c r="B20" s="4"/>
      <c r="C20" s="4"/>
      <c r="D20" s="4"/>
      <c r="E20" s="4"/>
      <c r="F20" s="4"/>
      <c r="G20" s="4"/>
      <c r="H20" s="4"/>
      <c r="I20" s="4"/>
    </row>
    <row r="21" spans="1:15" ht="12" customHeight="1" x14ac:dyDescent="0.2">
      <c r="A21" s="34"/>
      <c r="B21" s="4"/>
      <c r="C21" s="4"/>
      <c r="D21" s="4"/>
      <c r="E21" s="4"/>
      <c r="F21" s="4"/>
      <c r="G21" s="4"/>
      <c r="H21" s="4"/>
      <c r="I21" s="4"/>
    </row>
    <row r="22" spans="1:15" ht="12" customHeight="1" x14ac:dyDescent="0.2">
      <c r="A22" s="34"/>
      <c r="B22" s="4"/>
      <c r="C22" s="4"/>
      <c r="D22" s="4"/>
      <c r="E22" s="4"/>
      <c r="F22" s="4"/>
      <c r="G22" s="4"/>
      <c r="H22" s="4"/>
      <c r="I22" s="4"/>
    </row>
    <row r="23" spans="1:15" ht="12" customHeight="1" x14ac:dyDescent="0.2">
      <c r="A23" s="34"/>
      <c r="B23" s="4"/>
      <c r="C23" s="4"/>
      <c r="D23" s="4"/>
      <c r="E23" s="4"/>
      <c r="F23" s="4"/>
      <c r="G23" s="4"/>
      <c r="H23" s="4"/>
      <c r="I23" s="4"/>
    </row>
    <row r="24" spans="1:15" ht="12" customHeight="1" x14ac:dyDescent="0.2">
      <c r="A24" s="34"/>
      <c r="B24" s="4"/>
      <c r="C24" s="4"/>
      <c r="D24" s="4"/>
      <c r="E24" s="4"/>
      <c r="F24" s="4"/>
      <c r="G24" s="4"/>
      <c r="H24" s="4"/>
      <c r="I24" s="4"/>
    </row>
    <row r="25" spans="1:15" ht="12" customHeight="1" x14ac:dyDescent="0.2">
      <c r="A25" s="34"/>
      <c r="B25" s="4"/>
      <c r="C25" s="4"/>
      <c r="D25" s="4"/>
      <c r="E25" s="4"/>
      <c r="F25" s="4"/>
      <c r="G25" s="4"/>
      <c r="H25" s="4"/>
      <c r="I25" s="4"/>
    </row>
    <row r="26" spans="1:15" ht="12" customHeight="1" x14ac:dyDescent="0.2">
      <c r="A26" s="34"/>
      <c r="B26" s="4"/>
      <c r="C26" s="4"/>
      <c r="D26" s="4"/>
      <c r="E26" s="4"/>
      <c r="F26" s="4"/>
      <c r="G26" s="4"/>
      <c r="H26" s="4"/>
      <c r="I26" s="4"/>
    </row>
    <row r="27" spans="1:15" ht="20.100000000000001" customHeight="1" x14ac:dyDescent="0.2">
      <c r="A27" s="34"/>
      <c r="B27" s="4"/>
      <c r="C27" s="4"/>
      <c r="D27" s="4"/>
      <c r="E27" s="4"/>
      <c r="F27" s="4"/>
      <c r="G27" s="4"/>
      <c r="H27" s="4"/>
      <c r="I27" s="4"/>
    </row>
    <row r="28" spans="1:15" ht="21.95" customHeight="1" x14ac:dyDescent="0.2">
      <c r="A28" s="882"/>
      <c r="B28" s="30"/>
      <c r="C28" s="31"/>
      <c r="D28" s="31"/>
      <c r="E28" s="25"/>
      <c r="F28" s="26"/>
      <c r="G28" s="26"/>
      <c r="H28" s="26"/>
      <c r="I28" s="883"/>
    </row>
    <row r="29" spans="1:15" ht="12" customHeight="1" x14ac:dyDescent="0.2">
      <c r="A29" s="882"/>
      <c r="B29" s="283"/>
      <c r="C29" s="283"/>
      <c r="D29" s="283"/>
      <c r="E29" s="46"/>
      <c r="F29" s="46"/>
      <c r="G29" s="46"/>
      <c r="H29" s="46"/>
      <c r="I29" s="883"/>
    </row>
    <row r="30" spans="1:15" ht="9.9499999999999993" customHeight="1" x14ac:dyDescent="0.2">
      <c r="A30" s="2"/>
      <c r="B30" s="5"/>
      <c r="C30" s="5"/>
      <c r="D30" s="5"/>
      <c r="E30" s="6"/>
      <c r="F30" s="6"/>
      <c r="G30" s="6"/>
      <c r="H30" s="6"/>
      <c r="I30" s="4"/>
    </row>
    <row r="31" spans="1:15" ht="12" customHeight="1" x14ac:dyDescent="0.2">
      <c r="A31" s="2"/>
      <c r="B31" s="5"/>
      <c r="C31" s="5"/>
      <c r="D31" s="5"/>
      <c r="E31" s="6"/>
      <c r="F31" s="6"/>
      <c r="G31" s="6"/>
      <c r="H31" s="6"/>
      <c r="I31" s="28"/>
    </row>
    <row r="32" spans="1:15" ht="12" customHeight="1" x14ac:dyDescent="0.2">
      <c r="A32" s="2"/>
      <c r="B32" s="5"/>
      <c r="C32" s="5"/>
      <c r="D32" s="5"/>
      <c r="E32" s="6"/>
      <c r="F32" s="6"/>
      <c r="G32" s="6"/>
      <c r="H32" s="6"/>
      <c r="I32" s="28"/>
    </row>
    <row r="33" spans="1:14" ht="12" customHeight="1" x14ac:dyDescent="0.2">
      <c r="A33" s="2"/>
      <c r="B33" s="5"/>
      <c r="C33" s="5"/>
      <c r="D33" s="5"/>
      <c r="E33" s="6"/>
      <c r="F33" s="6"/>
      <c r="G33" s="6"/>
      <c r="H33" s="6"/>
      <c r="I33" s="28"/>
    </row>
    <row r="34" spans="1:14" ht="12" customHeight="1" x14ac:dyDescent="0.2">
      <c r="A34" s="2"/>
      <c r="B34" s="5"/>
      <c r="C34" s="5"/>
      <c r="D34" s="5"/>
      <c r="E34" s="6"/>
      <c r="F34" s="6"/>
      <c r="G34" s="6"/>
      <c r="H34" s="6"/>
      <c r="I34" s="28"/>
    </row>
    <row r="35" spans="1:14" ht="12" customHeight="1" x14ac:dyDescent="0.2">
      <c r="A35" s="2"/>
      <c r="B35" s="5"/>
      <c r="C35" s="5"/>
      <c r="D35" s="5"/>
      <c r="E35" s="6"/>
      <c r="F35" s="6"/>
      <c r="G35" s="6"/>
      <c r="H35" s="6"/>
      <c r="I35" s="28"/>
    </row>
    <row r="36" spans="1:14" ht="12" customHeight="1" x14ac:dyDescent="0.2">
      <c r="A36" s="2"/>
      <c r="B36" s="5"/>
      <c r="C36" s="5"/>
      <c r="D36" s="5"/>
      <c r="E36" s="6"/>
      <c r="F36" s="6"/>
      <c r="G36" s="6"/>
      <c r="H36" s="6"/>
      <c r="I36" s="28"/>
    </row>
    <row r="37" spans="1:14" ht="12" customHeight="1" x14ac:dyDescent="0.2">
      <c r="A37" s="2"/>
      <c r="B37" s="29"/>
      <c r="C37" s="29"/>
      <c r="D37" s="29"/>
      <c r="E37" s="6"/>
      <c r="F37" s="6"/>
      <c r="G37" s="6"/>
      <c r="H37" s="6"/>
      <c r="I37" s="28"/>
    </row>
    <row r="38" spans="1:14" ht="9.9499999999999993" customHeight="1" x14ac:dyDescent="0.2">
      <c r="A38" s="2"/>
      <c r="B38" s="5"/>
      <c r="C38" s="5"/>
      <c r="D38" s="5"/>
      <c r="E38" s="6"/>
      <c r="F38" s="6"/>
      <c r="G38" s="6"/>
      <c r="H38" s="6"/>
      <c r="I38" s="4"/>
    </row>
    <row r="39" spans="1:14" ht="12" customHeight="1" x14ac:dyDescent="0.2">
      <c r="A39" s="35"/>
      <c r="B39" s="36"/>
      <c r="C39" s="36"/>
      <c r="D39" s="36"/>
      <c r="E39" s="36"/>
      <c r="F39" s="36"/>
      <c r="G39" s="36"/>
      <c r="H39" s="36"/>
      <c r="I39" s="37"/>
    </row>
    <row r="40" spans="1:14" ht="9.9499999999999993" customHeight="1" x14ac:dyDescent="0.2">
      <c r="A40" s="34"/>
      <c r="B40" s="4"/>
      <c r="C40" s="4"/>
      <c r="D40" s="4"/>
      <c r="E40" s="4"/>
      <c r="F40" s="4"/>
      <c r="G40" s="4"/>
      <c r="H40" s="4"/>
      <c r="I40" s="4"/>
    </row>
    <row r="41" spans="1:14" ht="12" customHeight="1" x14ac:dyDescent="0.2">
      <c r="A41" s="34"/>
      <c r="B41" s="4"/>
      <c r="C41" s="4"/>
      <c r="D41" s="4"/>
      <c r="E41" s="4"/>
      <c r="F41" s="4"/>
      <c r="G41" s="4"/>
      <c r="H41" s="4"/>
      <c r="I41" s="4"/>
    </row>
    <row r="42" spans="1:14" ht="12" customHeight="1" x14ac:dyDescent="0.2">
      <c r="A42" s="871"/>
      <c r="B42" s="871"/>
      <c r="C42" s="871"/>
      <c r="D42" s="871"/>
      <c r="E42" s="871"/>
      <c r="F42" s="871"/>
      <c r="G42" s="871"/>
      <c r="H42" s="871"/>
      <c r="I42" s="871"/>
      <c r="J42" s="871"/>
      <c r="K42" s="871"/>
      <c r="L42" s="871"/>
      <c r="M42" s="871"/>
      <c r="N42" s="871"/>
    </row>
    <row r="43" spans="1:14" ht="12" customHeight="1" x14ac:dyDescent="0.2">
      <c r="A43" s="871"/>
      <c r="B43" s="871"/>
      <c r="C43" s="871"/>
      <c r="D43" s="871"/>
      <c r="E43" s="871"/>
      <c r="F43" s="871"/>
      <c r="G43" s="871"/>
      <c r="H43" s="871"/>
      <c r="I43" s="871"/>
      <c r="J43" s="871"/>
      <c r="K43" s="871"/>
      <c r="L43" s="871"/>
      <c r="M43" s="871"/>
      <c r="N43" s="871"/>
    </row>
    <row r="44" spans="1:14" ht="12" customHeight="1" x14ac:dyDescent="0.2">
      <c r="A44" s="871"/>
      <c r="B44" s="871"/>
      <c r="C44" s="871"/>
      <c r="D44" s="871"/>
      <c r="E44" s="871"/>
      <c r="F44" s="871"/>
      <c r="G44" s="871"/>
      <c r="H44" s="871"/>
      <c r="I44" s="871"/>
      <c r="J44" s="871"/>
      <c r="K44" s="871"/>
      <c r="L44" s="871"/>
      <c r="M44" s="871"/>
      <c r="N44" s="871"/>
    </row>
    <row r="45" spans="1:14" ht="12" customHeight="1" x14ac:dyDescent="0.2">
      <c r="A45" s="277"/>
      <c r="B45" s="277"/>
      <c r="C45" s="277"/>
      <c r="D45" s="277"/>
      <c r="E45" s="277"/>
      <c r="F45" s="277"/>
      <c r="G45" s="277"/>
      <c r="H45" s="277"/>
      <c r="I45" s="4"/>
    </row>
    <row r="46" spans="1:14" ht="12" customHeight="1" x14ac:dyDescent="0.2">
      <c r="A46" s="34"/>
      <c r="B46" s="4"/>
      <c r="C46" s="4"/>
      <c r="D46" s="4"/>
      <c r="E46" s="4"/>
      <c r="F46" s="4"/>
      <c r="G46" s="4"/>
      <c r="H46" s="4"/>
      <c r="I46" s="4"/>
    </row>
    <row r="47" spans="1:14" ht="12" customHeight="1" x14ac:dyDescent="0.2">
      <c r="A47" s="34"/>
      <c r="B47" s="4"/>
      <c r="C47" s="4"/>
      <c r="D47" s="4"/>
      <c r="E47" s="4"/>
      <c r="F47" s="4"/>
      <c r="G47" s="4"/>
      <c r="H47" s="4"/>
      <c r="I47" s="4"/>
    </row>
    <row r="48" spans="1:14" ht="12" customHeight="1" x14ac:dyDescent="0.2">
      <c r="A48" s="34"/>
      <c r="B48" s="4"/>
      <c r="C48" s="4"/>
      <c r="D48" s="4"/>
      <c r="E48" s="4"/>
      <c r="F48" s="4"/>
      <c r="G48" s="4"/>
      <c r="H48" s="4"/>
      <c r="I48" s="4"/>
    </row>
    <row r="49" spans="1:9" ht="12" customHeight="1" x14ac:dyDescent="0.2">
      <c r="A49" s="34"/>
      <c r="B49" s="4"/>
      <c r="C49" s="4"/>
      <c r="D49" s="4"/>
      <c r="E49" s="4"/>
      <c r="F49" s="4"/>
      <c r="G49" s="4"/>
      <c r="H49" s="4"/>
      <c r="I49" s="4"/>
    </row>
    <row r="50" spans="1:9" ht="12" customHeight="1" x14ac:dyDescent="0.2">
      <c r="A50" s="34"/>
      <c r="B50" s="4"/>
      <c r="C50" s="4"/>
      <c r="D50" s="4"/>
      <c r="E50" s="4"/>
      <c r="F50" s="4"/>
      <c r="G50" s="4"/>
      <c r="H50" s="4"/>
      <c r="I50" s="4"/>
    </row>
    <row r="51" spans="1:9" x14ac:dyDescent="0.2">
      <c r="A51" s="34"/>
      <c r="B51" s="4"/>
      <c r="C51" s="4"/>
      <c r="D51" s="4"/>
      <c r="E51" s="4"/>
      <c r="F51" s="4"/>
      <c r="G51" s="4"/>
      <c r="H51" s="4"/>
      <c r="I51" s="4"/>
    </row>
    <row r="52" spans="1:9" x14ac:dyDescent="0.2">
      <c r="A52" s="34"/>
      <c r="B52" s="4"/>
      <c r="C52" s="4"/>
      <c r="D52" s="4"/>
      <c r="E52" s="4"/>
      <c r="F52" s="4"/>
      <c r="G52" s="4"/>
      <c r="H52" s="4"/>
      <c r="I52" s="4"/>
    </row>
  </sheetData>
  <mergeCells count="23">
    <mergeCell ref="M1:N1"/>
    <mergeCell ref="A3:N3"/>
    <mergeCell ref="A4:G4"/>
    <mergeCell ref="B7:D7"/>
    <mergeCell ref="E7:G7"/>
    <mergeCell ref="H7:H9"/>
    <mergeCell ref="I7:K7"/>
    <mergeCell ref="L7:N7"/>
    <mergeCell ref="B8:D8"/>
    <mergeCell ref="A8:A9"/>
    <mergeCell ref="H4:N4"/>
    <mergeCell ref="A42:N44"/>
    <mergeCell ref="A19:C19"/>
    <mergeCell ref="D19:G19"/>
    <mergeCell ref="E8:G8"/>
    <mergeCell ref="I8:K8"/>
    <mergeCell ref="L8:N8"/>
    <mergeCell ref="I19:K19"/>
    <mergeCell ref="L19:N19"/>
    <mergeCell ref="A18:F18"/>
    <mergeCell ref="A28:A29"/>
    <mergeCell ref="I28:I29"/>
    <mergeCell ref="H18:N18"/>
  </mergeCells>
  <pageMargins left="1.18" right="0.42" top="0.54" bottom="0.41" header="0.4921259845" footer="0.3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"/>
  <sheetViews>
    <sheetView view="pageBreakPreview" zoomScaleNormal="100" zoomScaleSheetLayoutView="100" workbookViewId="0"/>
  </sheetViews>
  <sheetFormatPr defaultRowHeight="12.75" x14ac:dyDescent="0.2"/>
  <cols>
    <col min="1" max="1" width="19.7109375" style="1" customWidth="1"/>
    <col min="2" max="5" width="10.7109375" style="1" customWidth="1"/>
    <col min="6" max="9" width="1.7109375" style="1" customWidth="1"/>
    <col min="10" max="10" width="19.7109375" style="1" customWidth="1"/>
    <col min="11" max="14" width="10.7109375" style="1" customWidth="1"/>
    <col min="15" max="15" width="1.7109375" style="1" customWidth="1"/>
    <col min="16" max="16384" width="9.140625" style="1"/>
  </cols>
  <sheetData>
    <row r="1" spans="1:15" x14ac:dyDescent="0.2">
      <c r="N1" s="884" t="s">
        <v>65</v>
      </c>
      <c r="O1" s="884"/>
    </row>
    <row r="2" spans="1:15" ht="5.25" customHeight="1" x14ac:dyDescent="0.2"/>
    <row r="3" spans="1:15" ht="15.75" customHeight="1" x14ac:dyDescent="0.25">
      <c r="A3" s="885" t="s">
        <v>300</v>
      </c>
      <c r="B3" s="885"/>
      <c r="C3" s="885"/>
      <c r="D3" s="885"/>
      <c r="E3" s="885"/>
      <c r="F3" s="885"/>
      <c r="G3" s="885"/>
      <c r="H3" s="885"/>
      <c r="I3" s="885"/>
      <c r="J3" s="885"/>
      <c r="K3" s="885"/>
      <c r="L3" s="885"/>
      <c r="M3" s="885"/>
      <c r="N3" s="885"/>
      <c r="O3" s="885"/>
    </row>
    <row r="4" spans="1:15" ht="15.75" customHeight="1" x14ac:dyDescent="0.25">
      <c r="A4" s="886" t="str">
        <f>T!I53</f>
        <v>Duben</v>
      </c>
      <c r="B4" s="886"/>
      <c r="C4" s="886"/>
      <c r="D4" s="886"/>
      <c r="E4" s="886"/>
      <c r="F4" s="886"/>
      <c r="G4" s="886"/>
      <c r="H4" s="886"/>
      <c r="I4" s="901">
        <f>T!G55</f>
        <v>2014</v>
      </c>
      <c r="J4" s="901"/>
      <c r="K4" s="901"/>
      <c r="L4" s="901"/>
      <c r="M4" s="901"/>
      <c r="N4" s="901"/>
      <c r="O4" s="901"/>
    </row>
    <row r="5" spans="1:15" ht="6" customHeight="1" x14ac:dyDescent="0.2">
      <c r="B5" s="4"/>
      <c r="C5" s="4"/>
      <c r="D5" s="4"/>
    </row>
    <row r="6" spans="1:15" ht="12" customHeight="1" x14ac:dyDescent="0.2">
      <c r="A6" s="909" t="s">
        <v>155</v>
      </c>
      <c r="B6" s="911" t="s">
        <v>147</v>
      </c>
      <c r="C6" s="913" t="s">
        <v>162</v>
      </c>
      <c r="D6" s="915" t="s">
        <v>96</v>
      </c>
      <c r="E6" s="916"/>
      <c r="F6" s="305"/>
      <c r="G6" s="264"/>
      <c r="H6" s="264"/>
      <c r="I6" s="110"/>
      <c r="J6" s="909" t="s">
        <v>155</v>
      </c>
      <c r="K6" s="911" t="s">
        <v>147</v>
      </c>
      <c r="L6" s="913" t="s">
        <v>162</v>
      </c>
      <c r="M6" s="915" t="s">
        <v>96</v>
      </c>
      <c r="N6" s="916"/>
      <c r="O6" s="4"/>
    </row>
    <row r="7" spans="1:15" ht="12" customHeight="1" thickBot="1" x14ac:dyDescent="0.25">
      <c r="A7" s="910"/>
      <c r="B7" s="912"/>
      <c r="C7" s="914"/>
      <c r="D7" s="376" t="s">
        <v>15</v>
      </c>
      <c r="E7" s="375" t="s">
        <v>1</v>
      </c>
      <c r="F7" s="386"/>
      <c r="G7" s="264"/>
      <c r="H7" s="264"/>
      <c r="I7" s="110"/>
      <c r="J7" s="910"/>
      <c r="K7" s="912"/>
      <c r="L7" s="914"/>
      <c r="M7" s="376" t="s">
        <v>15</v>
      </c>
      <c r="N7" s="375" t="s">
        <v>1</v>
      </c>
      <c r="O7" s="385"/>
    </row>
    <row r="8" spans="1:15" ht="12.95" customHeight="1" x14ac:dyDescent="0.2">
      <c r="A8" s="904" t="s">
        <v>148</v>
      </c>
      <c r="B8" s="388" t="s">
        <v>6</v>
      </c>
      <c r="C8" s="267">
        <v>122</v>
      </c>
      <c r="D8" s="267">
        <v>7158.5940000000001</v>
      </c>
      <c r="E8" s="5">
        <v>76102.046000000002</v>
      </c>
      <c r="F8" s="5"/>
      <c r="G8" s="5"/>
      <c r="H8" s="5"/>
      <c r="I8" s="110"/>
      <c r="J8" s="904" t="s">
        <v>156</v>
      </c>
      <c r="K8" s="388" t="s">
        <v>6</v>
      </c>
      <c r="L8" s="387">
        <v>72</v>
      </c>
      <c r="M8" s="270">
        <v>10470.6</v>
      </c>
      <c r="N8" s="6">
        <v>111358.84084899999</v>
      </c>
    </row>
    <row r="9" spans="1:15" ht="12.95" customHeight="1" x14ac:dyDescent="0.2">
      <c r="A9" s="904"/>
      <c r="B9" s="287" t="s">
        <v>7</v>
      </c>
      <c r="C9" s="267">
        <v>277</v>
      </c>
      <c r="D9" s="267">
        <v>2081.04</v>
      </c>
      <c r="E9" s="5">
        <v>22123.452356000002</v>
      </c>
      <c r="F9" s="5"/>
      <c r="G9" s="5"/>
      <c r="H9" s="5"/>
      <c r="I9" s="110"/>
      <c r="J9" s="904"/>
      <c r="K9" s="287" t="s">
        <v>7</v>
      </c>
      <c r="L9" s="270">
        <v>289</v>
      </c>
      <c r="M9" s="270">
        <v>2537.3000000000002</v>
      </c>
      <c r="N9" s="6">
        <v>26984.918616000003</v>
      </c>
    </row>
    <row r="10" spans="1:15" ht="12.95" customHeight="1" x14ac:dyDescent="0.2">
      <c r="A10" s="904"/>
      <c r="B10" s="287" t="s">
        <v>8</v>
      </c>
      <c r="C10" s="267">
        <v>9013</v>
      </c>
      <c r="D10" s="267">
        <v>2440.8803560000001</v>
      </c>
      <c r="E10" s="5">
        <v>25948.319274000001</v>
      </c>
      <c r="F10" s="5"/>
      <c r="G10" s="5"/>
      <c r="H10" s="5"/>
      <c r="I10" s="110"/>
      <c r="J10" s="904"/>
      <c r="K10" s="287" t="s">
        <v>8</v>
      </c>
      <c r="L10" s="270">
        <v>10767</v>
      </c>
      <c r="M10" s="270">
        <v>3414</v>
      </c>
      <c r="N10" s="6">
        <v>36308.800000000003</v>
      </c>
    </row>
    <row r="11" spans="1:15" ht="12.95" customHeight="1" x14ac:dyDescent="0.2">
      <c r="A11" s="904"/>
      <c r="B11" s="287" t="s">
        <v>9</v>
      </c>
      <c r="C11" s="267">
        <v>98278</v>
      </c>
      <c r="D11" s="267">
        <v>5137.7176440000003</v>
      </c>
      <c r="E11" s="5">
        <v>54618.297726000004</v>
      </c>
      <c r="F11" s="5"/>
      <c r="G11" s="5"/>
      <c r="H11" s="5"/>
      <c r="I11" s="110"/>
      <c r="J11" s="904"/>
      <c r="K11" s="287" t="s">
        <v>9</v>
      </c>
      <c r="L11" s="270">
        <v>125329</v>
      </c>
      <c r="M11" s="270">
        <v>6748.6</v>
      </c>
      <c r="N11" s="6">
        <v>71773.3</v>
      </c>
    </row>
    <row r="12" spans="1:15" ht="12.95" customHeight="1" x14ac:dyDescent="0.2">
      <c r="A12" s="905"/>
      <c r="B12" s="389" t="s">
        <v>2</v>
      </c>
      <c r="C12" s="271">
        <f>SUM(C8:C11)</f>
        <v>107690</v>
      </c>
      <c r="D12" s="271">
        <f t="shared" ref="D12:E12" si="0">SUM(D8:D11)</f>
        <v>16818.232</v>
      </c>
      <c r="E12" s="272">
        <f t="shared" si="0"/>
        <v>178792.11535600002</v>
      </c>
      <c r="F12" s="274"/>
      <c r="G12" s="273"/>
      <c r="H12" s="273"/>
      <c r="I12" s="268"/>
      <c r="J12" s="905"/>
      <c r="K12" s="389" t="s">
        <v>2</v>
      </c>
      <c r="L12" s="271">
        <f>SUM(L8:L11)</f>
        <v>136457</v>
      </c>
      <c r="M12" s="271">
        <f t="shared" ref="M12:N12" si="1">SUM(M8:M11)</f>
        <v>23170.5</v>
      </c>
      <c r="N12" s="272">
        <f t="shared" si="1"/>
        <v>246425.85946499999</v>
      </c>
      <c r="O12" s="269"/>
    </row>
    <row r="13" spans="1:15" ht="12.95" customHeight="1" x14ac:dyDescent="0.2">
      <c r="A13" s="903" t="s">
        <v>149</v>
      </c>
      <c r="B13" s="392" t="s">
        <v>6</v>
      </c>
      <c r="C13" s="267">
        <v>197</v>
      </c>
      <c r="D13" s="267">
        <v>28137</v>
      </c>
      <c r="E13" s="5">
        <v>299246.879074</v>
      </c>
      <c r="F13" s="36"/>
      <c r="G13" s="36"/>
      <c r="H13" s="36"/>
      <c r="I13" s="110"/>
      <c r="J13" s="903" t="s">
        <v>157</v>
      </c>
      <c r="K13" s="287" t="s">
        <v>6</v>
      </c>
      <c r="L13" s="270">
        <v>81</v>
      </c>
      <c r="M13" s="270">
        <v>13297.4</v>
      </c>
      <c r="N13" s="6">
        <v>141422.99178500005</v>
      </c>
    </row>
    <row r="14" spans="1:15" ht="12.95" customHeight="1" x14ac:dyDescent="0.2">
      <c r="A14" s="904"/>
      <c r="B14" s="287" t="s">
        <v>7</v>
      </c>
      <c r="C14" s="267">
        <v>926</v>
      </c>
      <c r="D14" s="267">
        <v>7079.6</v>
      </c>
      <c r="E14" s="5">
        <v>75293.68190099996</v>
      </c>
      <c r="F14" s="36"/>
      <c r="G14" s="36"/>
      <c r="H14" s="36"/>
      <c r="I14" s="110"/>
      <c r="J14" s="904"/>
      <c r="K14" s="287" t="s">
        <v>7</v>
      </c>
      <c r="L14" s="270">
        <v>328</v>
      </c>
      <c r="M14" s="270">
        <v>2678.8</v>
      </c>
      <c r="N14" s="6">
        <v>28490.258751000005</v>
      </c>
    </row>
    <row r="15" spans="1:15" ht="12.95" customHeight="1" x14ac:dyDescent="0.2">
      <c r="A15" s="904"/>
      <c r="B15" s="287" t="s">
        <v>8</v>
      </c>
      <c r="C15" s="267">
        <v>23801</v>
      </c>
      <c r="D15" s="267">
        <v>8016.5</v>
      </c>
      <c r="E15" s="5">
        <v>85257.9</v>
      </c>
      <c r="F15" s="36"/>
      <c r="G15" s="36"/>
      <c r="H15" s="36"/>
      <c r="I15" s="110"/>
      <c r="J15" s="904"/>
      <c r="K15" s="287" t="s">
        <v>8</v>
      </c>
      <c r="L15" s="270">
        <v>11400</v>
      </c>
      <c r="M15" s="270">
        <v>3642.5</v>
      </c>
      <c r="N15" s="6">
        <v>38739.300000000003</v>
      </c>
    </row>
    <row r="16" spans="1:15" ht="12.95" customHeight="1" x14ac:dyDescent="0.2">
      <c r="A16" s="904"/>
      <c r="B16" s="287" t="s">
        <v>9</v>
      </c>
      <c r="C16" s="267">
        <v>362595</v>
      </c>
      <c r="D16" s="267">
        <v>21595.599999999999</v>
      </c>
      <c r="E16" s="5">
        <v>229677.2</v>
      </c>
      <c r="F16" s="36"/>
      <c r="G16" s="36"/>
      <c r="H16" s="36"/>
      <c r="I16" s="110"/>
      <c r="J16" s="904"/>
      <c r="K16" s="287" t="s">
        <v>9</v>
      </c>
      <c r="L16" s="270">
        <v>147582</v>
      </c>
      <c r="M16" s="270">
        <v>6068.2</v>
      </c>
      <c r="N16" s="6">
        <v>64537.5</v>
      </c>
    </row>
    <row r="17" spans="1:15" ht="12.95" customHeight="1" x14ac:dyDescent="0.2">
      <c r="A17" s="905"/>
      <c r="B17" s="389" t="s">
        <v>2</v>
      </c>
      <c r="C17" s="271">
        <f>SUM(C13:C16)</f>
        <v>387519</v>
      </c>
      <c r="D17" s="271">
        <f t="shared" ref="D17:E17" si="2">SUM(D13:D16)</f>
        <v>64828.7</v>
      </c>
      <c r="E17" s="272">
        <f t="shared" si="2"/>
        <v>689475.66097499989</v>
      </c>
      <c r="F17" s="274"/>
      <c r="G17" s="273"/>
      <c r="H17" s="273"/>
      <c r="I17" s="268"/>
      <c r="J17" s="905"/>
      <c r="K17" s="389" t="s">
        <v>2</v>
      </c>
      <c r="L17" s="271">
        <f>SUM(L13:L16)</f>
        <v>159391</v>
      </c>
      <c r="M17" s="271">
        <f t="shared" ref="M17:N17" si="3">SUM(M13:M16)</f>
        <v>25686.9</v>
      </c>
      <c r="N17" s="272">
        <f t="shared" si="3"/>
        <v>273190.05053600005</v>
      </c>
      <c r="O17" s="269"/>
    </row>
    <row r="18" spans="1:15" ht="12.95" customHeight="1" x14ac:dyDescent="0.2">
      <c r="A18" s="903" t="s">
        <v>150</v>
      </c>
      <c r="B18" s="392" t="s">
        <v>6</v>
      </c>
      <c r="C18" s="267">
        <v>53</v>
      </c>
      <c r="D18" s="267">
        <v>7854.4</v>
      </c>
      <c r="E18" s="5">
        <v>83534.471691000013</v>
      </c>
      <c r="F18" s="36"/>
      <c r="G18" s="36"/>
      <c r="H18" s="36"/>
      <c r="I18" s="36"/>
      <c r="J18" s="903" t="s">
        <v>3</v>
      </c>
      <c r="K18" s="287" t="s">
        <v>6</v>
      </c>
      <c r="L18" s="270">
        <v>183</v>
      </c>
      <c r="M18" s="270">
        <v>16579.175460657189</v>
      </c>
      <c r="N18" s="6">
        <v>176133.32</v>
      </c>
    </row>
    <row r="19" spans="1:15" ht="12.95" customHeight="1" x14ac:dyDescent="0.2">
      <c r="A19" s="904"/>
      <c r="B19" s="287" t="s">
        <v>7</v>
      </c>
      <c r="C19" s="267">
        <v>191</v>
      </c>
      <c r="D19" s="267">
        <v>1547.5</v>
      </c>
      <c r="E19" s="5">
        <v>16458.733247999997</v>
      </c>
      <c r="F19" s="36"/>
      <c r="G19" s="36"/>
      <c r="H19" s="36"/>
      <c r="I19" s="110"/>
      <c r="J19" s="904"/>
      <c r="K19" s="287" t="s">
        <v>7</v>
      </c>
      <c r="L19" s="270">
        <v>1610</v>
      </c>
      <c r="M19" s="270">
        <v>10494.106861507407</v>
      </c>
      <c r="N19" s="6">
        <v>111486.891</v>
      </c>
    </row>
    <row r="20" spans="1:15" ht="12.95" customHeight="1" x14ac:dyDescent="0.2">
      <c r="A20" s="904"/>
      <c r="B20" s="287" t="s">
        <v>8</v>
      </c>
      <c r="C20" s="267">
        <v>5989</v>
      </c>
      <c r="D20" s="267">
        <v>1954.5</v>
      </c>
      <c r="E20" s="5">
        <v>20786.3</v>
      </c>
      <c r="F20" s="36"/>
      <c r="G20" s="36"/>
      <c r="H20" s="36"/>
      <c r="I20" s="110"/>
      <c r="J20" s="904"/>
      <c r="K20" s="287" t="s">
        <v>8</v>
      </c>
      <c r="L20" s="270">
        <v>39249</v>
      </c>
      <c r="M20" s="270">
        <v>10701.936201310245</v>
      </c>
      <c r="N20" s="6">
        <v>113694.82038922605</v>
      </c>
    </row>
    <row r="21" spans="1:15" ht="12.95" customHeight="1" x14ac:dyDescent="0.2">
      <c r="A21" s="904"/>
      <c r="B21" s="287" t="s">
        <v>9</v>
      </c>
      <c r="C21" s="267">
        <v>80311</v>
      </c>
      <c r="D21" s="267">
        <v>2683.3</v>
      </c>
      <c r="E21" s="5">
        <v>28538</v>
      </c>
      <c r="F21" s="36"/>
      <c r="G21" s="36"/>
      <c r="H21" s="36"/>
      <c r="I21" s="110"/>
      <c r="J21" s="904"/>
      <c r="K21" s="287" t="s">
        <v>9</v>
      </c>
      <c r="L21" s="270">
        <v>393057</v>
      </c>
      <c r="M21" s="270">
        <v>16935.288833341911</v>
      </c>
      <c r="N21" s="6">
        <v>179916.47361070412</v>
      </c>
    </row>
    <row r="22" spans="1:15" ht="12.95" customHeight="1" x14ac:dyDescent="0.2">
      <c r="A22" s="905"/>
      <c r="B22" s="389" t="s">
        <v>2</v>
      </c>
      <c r="C22" s="271">
        <f>SUM(C18:C21)</f>
        <v>86544</v>
      </c>
      <c r="D22" s="271">
        <f t="shared" ref="D22:E22" si="4">SUM(D18:D21)</f>
        <v>14039.7</v>
      </c>
      <c r="E22" s="272">
        <f t="shared" si="4"/>
        <v>149317.50493900001</v>
      </c>
      <c r="F22" s="274"/>
      <c r="G22" s="273"/>
      <c r="H22" s="273"/>
      <c r="I22" s="268"/>
      <c r="J22" s="905"/>
      <c r="K22" s="389" t="s">
        <v>2</v>
      </c>
      <c r="L22" s="271">
        <f>SUM(L18:L21)</f>
        <v>434099</v>
      </c>
      <c r="M22" s="271">
        <f t="shared" ref="M22:N22" si="5">SUM(M18:M21)</f>
        <v>54710.50735681675</v>
      </c>
      <c r="N22" s="272">
        <f t="shared" si="5"/>
        <v>581231.50499993027</v>
      </c>
      <c r="O22" s="269"/>
    </row>
    <row r="23" spans="1:15" ht="12.95" customHeight="1" x14ac:dyDescent="0.2">
      <c r="A23" s="903" t="s">
        <v>151</v>
      </c>
      <c r="B23" s="392" t="s">
        <v>6</v>
      </c>
      <c r="C23" s="267">
        <v>82</v>
      </c>
      <c r="D23" s="267">
        <v>9935.2000000000007</v>
      </c>
      <c r="E23" s="5">
        <v>105664.35864199998</v>
      </c>
      <c r="F23" s="36"/>
      <c r="G23" s="36"/>
      <c r="H23" s="36"/>
      <c r="I23" s="110"/>
      <c r="J23" s="903" t="s">
        <v>158</v>
      </c>
      <c r="K23" s="287" t="s">
        <v>6</v>
      </c>
      <c r="L23" s="270">
        <v>178</v>
      </c>
      <c r="M23" s="270">
        <v>39532.550999999999</v>
      </c>
      <c r="N23" s="6">
        <v>420424.64735500014</v>
      </c>
    </row>
    <row r="24" spans="1:15" ht="12.95" customHeight="1" x14ac:dyDescent="0.2">
      <c r="A24" s="904"/>
      <c r="B24" s="287" t="s">
        <v>7</v>
      </c>
      <c r="C24" s="267">
        <v>259</v>
      </c>
      <c r="D24" s="267">
        <v>1860.2</v>
      </c>
      <c r="E24" s="5">
        <v>19784.243839999988</v>
      </c>
      <c r="F24" s="36"/>
      <c r="G24" s="36"/>
      <c r="H24" s="36"/>
      <c r="I24" s="110"/>
      <c r="J24" s="904"/>
      <c r="K24" s="287" t="s">
        <v>7</v>
      </c>
      <c r="L24" s="270">
        <v>646</v>
      </c>
      <c r="M24" s="270">
        <v>4948</v>
      </c>
      <c r="N24" s="6">
        <v>52623.420029999994</v>
      </c>
    </row>
    <row r="25" spans="1:15" ht="12.95" customHeight="1" x14ac:dyDescent="0.2">
      <c r="A25" s="904"/>
      <c r="B25" s="287" t="s">
        <v>8</v>
      </c>
      <c r="C25" s="267">
        <v>9453</v>
      </c>
      <c r="D25" s="267">
        <v>3221.4</v>
      </c>
      <c r="E25" s="5">
        <v>34260.300000000003</v>
      </c>
      <c r="F25" s="36"/>
      <c r="G25" s="36"/>
      <c r="H25" s="36"/>
      <c r="I25" s="110"/>
      <c r="J25" s="904"/>
      <c r="K25" s="287" t="s">
        <v>8</v>
      </c>
      <c r="L25" s="270">
        <v>17793</v>
      </c>
      <c r="M25" s="270">
        <v>6034.9</v>
      </c>
      <c r="N25" s="6">
        <v>64183</v>
      </c>
    </row>
    <row r="26" spans="1:15" ht="12.95" customHeight="1" x14ac:dyDescent="0.2">
      <c r="A26" s="904"/>
      <c r="B26" s="287" t="s">
        <v>9</v>
      </c>
      <c r="C26" s="267">
        <v>108959</v>
      </c>
      <c r="D26" s="267">
        <v>6039</v>
      </c>
      <c r="E26" s="5">
        <v>64226.400000000001</v>
      </c>
      <c r="F26" s="36"/>
      <c r="G26" s="36"/>
      <c r="H26" s="36"/>
      <c r="I26" s="110"/>
      <c r="J26" s="904"/>
      <c r="K26" s="287" t="s">
        <v>9</v>
      </c>
      <c r="L26" s="270">
        <v>233351</v>
      </c>
      <c r="M26" s="270">
        <v>14899</v>
      </c>
      <c r="N26" s="6">
        <v>158455.9</v>
      </c>
    </row>
    <row r="27" spans="1:15" ht="12.95" customHeight="1" x14ac:dyDescent="0.2">
      <c r="A27" s="905"/>
      <c r="B27" s="389" t="s">
        <v>2</v>
      </c>
      <c r="C27" s="271">
        <f>SUM(C23:C26)</f>
        <v>118753</v>
      </c>
      <c r="D27" s="271">
        <f t="shared" ref="D27:E27" si="6">SUM(D23:D26)</f>
        <v>21055.800000000003</v>
      </c>
      <c r="E27" s="272">
        <f t="shared" si="6"/>
        <v>223935.30248199994</v>
      </c>
      <c r="F27" s="274"/>
      <c r="G27" s="273"/>
      <c r="H27" s="273"/>
      <c r="I27" s="268"/>
      <c r="J27" s="905"/>
      <c r="K27" s="389" t="s">
        <v>2</v>
      </c>
      <c r="L27" s="271">
        <f>SUM(L23:L26)</f>
        <v>251968</v>
      </c>
      <c r="M27" s="271">
        <f t="shared" ref="M27:N27" si="7">SUM(M23:M26)</f>
        <v>65414.451000000001</v>
      </c>
      <c r="N27" s="272">
        <f t="shared" si="7"/>
        <v>695686.9673850002</v>
      </c>
      <c r="O27" s="269"/>
    </row>
    <row r="28" spans="1:15" ht="12.95" customHeight="1" x14ac:dyDescent="0.2">
      <c r="A28" s="906" t="s">
        <v>152</v>
      </c>
      <c r="B28" s="393" t="s">
        <v>6</v>
      </c>
      <c r="C28" s="267">
        <v>94</v>
      </c>
      <c r="D28" s="267">
        <v>11584.4</v>
      </c>
      <c r="E28" s="5">
        <v>123204.43478900005</v>
      </c>
      <c r="F28" s="36"/>
      <c r="G28" s="36"/>
      <c r="H28" s="36"/>
      <c r="I28" s="110"/>
      <c r="J28" s="906" t="s">
        <v>159</v>
      </c>
      <c r="K28" s="287" t="s">
        <v>6</v>
      </c>
      <c r="L28" s="270">
        <v>132</v>
      </c>
      <c r="M28" s="270">
        <v>55602.182000000001</v>
      </c>
      <c r="N28" s="6">
        <v>591307.9021849999</v>
      </c>
    </row>
    <row r="29" spans="1:15" ht="12.95" customHeight="1" x14ac:dyDescent="0.2">
      <c r="A29" s="907"/>
      <c r="B29" s="287" t="s">
        <v>7</v>
      </c>
      <c r="C29" s="267">
        <v>306</v>
      </c>
      <c r="D29" s="267">
        <v>2469.8000000000002</v>
      </c>
      <c r="E29" s="5">
        <v>26266.729857000028</v>
      </c>
      <c r="F29" s="36"/>
      <c r="G29" s="36"/>
      <c r="H29" s="36"/>
      <c r="I29" s="110"/>
      <c r="J29" s="907"/>
      <c r="K29" s="287" t="s">
        <v>7</v>
      </c>
      <c r="L29" s="270">
        <v>343</v>
      </c>
      <c r="M29" s="270">
        <v>2616.4</v>
      </c>
      <c r="N29" s="6">
        <v>27826.418201000011</v>
      </c>
    </row>
    <row r="30" spans="1:15" ht="12.95" customHeight="1" x14ac:dyDescent="0.2">
      <c r="A30" s="907"/>
      <c r="B30" s="287" t="s">
        <v>8</v>
      </c>
      <c r="C30" s="267">
        <v>8464</v>
      </c>
      <c r="D30" s="267">
        <v>2883.3</v>
      </c>
      <c r="E30" s="5">
        <v>30665.200000000001</v>
      </c>
      <c r="F30" s="36"/>
      <c r="G30" s="36"/>
      <c r="H30" s="36"/>
      <c r="I30" s="110"/>
      <c r="J30" s="907"/>
      <c r="K30" s="287" t="s">
        <v>8</v>
      </c>
      <c r="L30" s="270">
        <v>12247</v>
      </c>
      <c r="M30" s="270">
        <v>3513.4</v>
      </c>
      <c r="N30" s="6">
        <v>37365.800000000003</v>
      </c>
    </row>
    <row r="31" spans="1:15" ht="12.95" customHeight="1" x14ac:dyDescent="0.2">
      <c r="A31" s="907"/>
      <c r="B31" s="287" t="s">
        <v>9</v>
      </c>
      <c r="C31" s="267">
        <v>83563</v>
      </c>
      <c r="D31" s="267">
        <v>4477.7</v>
      </c>
      <c r="E31" s="5">
        <v>47622.3</v>
      </c>
      <c r="F31" s="36"/>
      <c r="G31" s="36"/>
      <c r="H31" s="36"/>
      <c r="I31" s="110"/>
      <c r="J31" s="907"/>
      <c r="K31" s="287" t="s">
        <v>9</v>
      </c>
      <c r="L31" s="270">
        <v>215663</v>
      </c>
      <c r="M31" s="270">
        <v>7849.1</v>
      </c>
      <c r="N31" s="6">
        <v>83478.2</v>
      </c>
    </row>
    <row r="32" spans="1:15" ht="12.95" customHeight="1" x14ac:dyDescent="0.2">
      <c r="A32" s="908"/>
      <c r="B32" s="389" t="s">
        <v>2</v>
      </c>
      <c r="C32" s="271">
        <f>SUM(C28:C31)</f>
        <v>92427</v>
      </c>
      <c r="D32" s="271">
        <f t="shared" ref="D32:E32" si="8">SUM(D28:D31)</f>
        <v>21415.200000000001</v>
      </c>
      <c r="E32" s="272">
        <f t="shared" si="8"/>
        <v>227758.66464600008</v>
      </c>
      <c r="F32" s="274"/>
      <c r="G32" s="273"/>
      <c r="H32" s="273"/>
      <c r="I32" s="268"/>
      <c r="J32" s="908"/>
      <c r="K32" s="389" t="s">
        <v>2</v>
      </c>
      <c r="L32" s="271">
        <f>SUM(L28:L31)</f>
        <v>228385</v>
      </c>
      <c r="M32" s="271">
        <f t="shared" ref="M32:N32" si="9">SUM(M28:M31)</f>
        <v>69581.082000000009</v>
      </c>
      <c r="N32" s="272">
        <f t="shared" si="9"/>
        <v>739978.32038599986</v>
      </c>
      <c r="O32" s="269"/>
    </row>
    <row r="33" spans="1:16" ht="12.95" customHeight="1" x14ac:dyDescent="0.2">
      <c r="A33" s="906" t="s">
        <v>153</v>
      </c>
      <c r="B33" s="393" t="s">
        <v>6</v>
      </c>
      <c r="C33" s="267">
        <v>129</v>
      </c>
      <c r="D33" s="267">
        <v>37574.5</v>
      </c>
      <c r="E33" s="5">
        <v>399484.58302500006</v>
      </c>
      <c r="F33" s="36"/>
      <c r="G33" s="36"/>
      <c r="H33" s="36"/>
      <c r="I33" s="110"/>
      <c r="J33" s="906" t="s">
        <v>160</v>
      </c>
      <c r="K33" s="287" t="s">
        <v>6</v>
      </c>
      <c r="L33" s="270">
        <v>101</v>
      </c>
      <c r="M33" s="270">
        <v>11732.832</v>
      </c>
      <c r="N33" s="6">
        <v>124777.62279199999</v>
      </c>
    </row>
    <row r="34" spans="1:16" ht="12.95" customHeight="1" x14ac:dyDescent="0.2">
      <c r="A34" s="907"/>
      <c r="B34" s="287" t="s">
        <v>7</v>
      </c>
      <c r="C34" s="267">
        <v>492</v>
      </c>
      <c r="D34" s="267">
        <v>3981.2</v>
      </c>
      <c r="E34" s="5">
        <v>42333.461687000061</v>
      </c>
      <c r="F34" s="36"/>
      <c r="G34" s="36"/>
      <c r="H34" s="36"/>
      <c r="I34" s="110"/>
      <c r="J34" s="907"/>
      <c r="K34" s="287" t="s">
        <v>7</v>
      </c>
      <c r="L34" s="270">
        <v>343</v>
      </c>
      <c r="M34" s="270">
        <v>2569.0279999999998</v>
      </c>
      <c r="N34" s="6">
        <v>27321.049720999996</v>
      </c>
    </row>
    <row r="35" spans="1:16" ht="12.95" customHeight="1" x14ac:dyDescent="0.2">
      <c r="A35" s="907"/>
      <c r="B35" s="287" t="s">
        <v>8</v>
      </c>
      <c r="C35" s="267">
        <v>18227</v>
      </c>
      <c r="D35" s="267">
        <v>5904.6949999999997</v>
      </c>
      <c r="E35" s="5">
        <v>62790.065000000002</v>
      </c>
      <c r="F35" s="36"/>
      <c r="G35" s="36"/>
      <c r="H35" s="36"/>
      <c r="I35" s="110"/>
      <c r="J35" s="907"/>
      <c r="K35" s="287" t="s">
        <v>8</v>
      </c>
      <c r="L35" s="270">
        <v>10208</v>
      </c>
      <c r="M35" s="270">
        <v>3672.430852</v>
      </c>
      <c r="N35" s="6">
        <v>39053.795407999998</v>
      </c>
    </row>
    <row r="36" spans="1:16" ht="12.95" customHeight="1" x14ac:dyDescent="0.2">
      <c r="A36" s="907"/>
      <c r="B36" s="287" t="s">
        <v>9</v>
      </c>
      <c r="C36" s="267">
        <v>367401</v>
      </c>
      <c r="D36" s="267">
        <v>13464.1</v>
      </c>
      <c r="E36" s="5">
        <v>143195.70000000001</v>
      </c>
      <c r="F36" s="36"/>
      <c r="G36" s="36"/>
      <c r="H36" s="36"/>
      <c r="I36" s="110"/>
      <c r="J36" s="907"/>
      <c r="K36" s="287" t="s">
        <v>9</v>
      </c>
      <c r="L36" s="270">
        <v>105010</v>
      </c>
      <c r="M36" s="270">
        <v>7012.2351480000007</v>
      </c>
      <c r="N36" s="6">
        <v>74570.668592000002</v>
      </c>
      <c r="P36" s="44"/>
    </row>
    <row r="37" spans="1:16" ht="12.95" customHeight="1" x14ac:dyDescent="0.2">
      <c r="A37" s="908"/>
      <c r="B37" s="389" t="s">
        <v>2</v>
      </c>
      <c r="C37" s="271">
        <f>SUM(C33:C36)</f>
        <v>386249</v>
      </c>
      <c r="D37" s="271">
        <f t="shared" ref="D37:E37" si="10">SUM(D33:D36)</f>
        <v>60924.494999999995</v>
      </c>
      <c r="E37" s="272">
        <f t="shared" si="10"/>
        <v>647803.80971200019</v>
      </c>
      <c r="F37" s="274"/>
      <c r="G37" s="273"/>
      <c r="H37" s="273"/>
      <c r="I37" s="268"/>
      <c r="J37" s="908"/>
      <c r="K37" s="389" t="s">
        <v>2</v>
      </c>
      <c r="L37" s="271">
        <f>SUM(L33:L36)</f>
        <v>115662</v>
      </c>
      <c r="M37" s="271">
        <f t="shared" ref="M37:N37" si="11">SUM(M33:M36)</f>
        <v>24986.526000000002</v>
      </c>
      <c r="N37" s="272">
        <f t="shared" si="11"/>
        <v>265723.136513</v>
      </c>
      <c r="O37" s="269"/>
    </row>
    <row r="38" spans="1:16" ht="12.95" customHeight="1" x14ac:dyDescent="0.2">
      <c r="A38" s="903" t="s">
        <v>154</v>
      </c>
      <c r="B38" s="392" t="s">
        <v>6</v>
      </c>
      <c r="C38" s="267">
        <v>111</v>
      </c>
      <c r="D38" s="267">
        <v>12538.7</v>
      </c>
      <c r="E38" s="5">
        <v>133353.54653699996</v>
      </c>
      <c r="F38" s="36"/>
      <c r="G38" s="36"/>
      <c r="H38" s="36"/>
      <c r="I38" s="110"/>
      <c r="J38" s="903" t="s">
        <v>161</v>
      </c>
      <c r="K38" s="287" t="s">
        <v>6</v>
      </c>
      <c r="L38" s="270">
        <v>71</v>
      </c>
      <c r="M38" s="270">
        <v>13232.9</v>
      </c>
      <c r="N38" s="6">
        <v>140736.40940600002</v>
      </c>
    </row>
    <row r="39" spans="1:16" ht="12.95" customHeight="1" x14ac:dyDescent="0.2">
      <c r="A39" s="904"/>
      <c r="B39" s="287" t="s">
        <v>7</v>
      </c>
      <c r="C39" s="267">
        <v>381</v>
      </c>
      <c r="D39" s="267">
        <v>2919.3</v>
      </c>
      <c r="E39" s="5">
        <v>31047.617420999992</v>
      </c>
      <c r="F39" s="36"/>
      <c r="G39" s="36"/>
      <c r="H39" s="36"/>
      <c r="I39" s="110"/>
      <c r="J39" s="904"/>
      <c r="K39" s="287" t="s">
        <v>7</v>
      </c>
      <c r="L39" s="270">
        <v>366</v>
      </c>
      <c r="M39" s="270">
        <v>2315.1999999999998</v>
      </c>
      <c r="N39" s="6">
        <v>24623.130059999978</v>
      </c>
    </row>
    <row r="40" spans="1:16" ht="12.95" customHeight="1" x14ac:dyDescent="0.2">
      <c r="A40" s="904"/>
      <c r="B40" s="287" t="s">
        <v>8</v>
      </c>
      <c r="C40" s="267">
        <v>12774</v>
      </c>
      <c r="D40" s="267">
        <v>4230.8999999999996</v>
      </c>
      <c r="E40" s="5">
        <v>44997.4</v>
      </c>
      <c r="F40" s="36"/>
      <c r="G40" s="36"/>
      <c r="H40" s="36"/>
      <c r="I40" s="110"/>
      <c r="J40" s="904"/>
      <c r="K40" s="287" t="s">
        <v>8</v>
      </c>
      <c r="L40" s="270">
        <v>10323</v>
      </c>
      <c r="M40" s="270">
        <v>3726.5</v>
      </c>
      <c r="N40" s="6">
        <v>39632.9</v>
      </c>
    </row>
    <row r="41" spans="1:16" ht="12.95" customHeight="1" x14ac:dyDescent="0.2">
      <c r="A41" s="904"/>
      <c r="B41" s="287" t="s">
        <v>9</v>
      </c>
      <c r="C41" s="267">
        <v>175028</v>
      </c>
      <c r="D41" s="267">
        <v>8596.7999999999993</v>
      </c>
      <c r="E41" s="5">
        <v>91429.8</v>
      </c>
      <c r="F41" s="36"/>
      <c r="G41" s="36"/>
      <c r="H41" s="36"/>
      <c r="I41" s="110"/>
      <c r="J41" s="904"/>
      <c r="K41" s="287" t="s">
        <v>9</v>
      </c>
      <c r="L41" s="270">
        <v>148601</v>
      </c>
      <c r="M41" s="270">
        <v>8348.1</v>
      </c>
      <c r="N41" s="6">
        <v>88784.5</v>
      </c>
    </row>
    <row r="42" spans="1:16" ht="12.95" customHeight="1" x14ac:dyDescent="0.2">
      <c r="A42" s="905"/>
      <c r="B42" s="389" t="s">
        <v>2</v>
      </c>
      <c r="C42" s="271">
        <f>SUM(C38:C41)</f>
        <v>188294</v>
      </c>
      <c r="D42" s="271">
        <f t="shared" ref="D42:E42" si="12">SUM(D38:D41)</f>
        <v>28285.7</v>
      </c>
      <c r="E42" s="272">
        <f t="shared" si="12"/>
        <v>300828.36395799997</v>
      </c>
      <c r="F42" s="274"/>
      <c r="G42" s="273"/>
      <c r="H42" s="273"/>
      <c r="I42" s="268"/>
      <c r="J42" s="905"/>
      <c r="K42" s="389" t="s">
        <v>2</v>
      </c>
      <c r="L42" s="271">
        <f>SUM(L38:L41)</f>
        <v>159361</v>
      </c>
      <c r="M42" s="271">
        <f>SUM(M38:M41)</f>
        <v>27622.699999999997</v>
      </c>
      <c r="N42" s="272">
        <f t="shared" ref="N42" si="13">SUM(N38:N41)</f>
        <v>293776.93946599995</v>
      </c>
      <c r="O42" s="269"/>
    </row>
    <row r="43" spans="1:16" ht="7.5" customHeight="1" x14ac:dyDescent="0.2">
      <c r="A43" s="391"/>
      <c r="B43" s="394"/>
      <c r="C43" s="107"/>
      <c r="D43" s="107"/>
      <c r="I43" s="109"/>
      <c r="J43" s="391"/>
      <c r="K43" s="390"/>
      <c r="L43" s="107"/>
      <c r="M43" s="107"/>
    </row>
    <row r="44" spans="1:16" ht="12" customHeight="1" x14ac:dyDescent="0.2"/>
    <row r="45" spans="1:16" ht="12" customHeight="1" x14ac:dyDescent="0.2"/>
    <row r="46" spans="1:16" ht="12" customHeight="1" x14ac:dyDescent="0.2">
      <c r="C46" s="38"/>
      <c r="D46" s="38"/>
      <c r="E46" s="38"/>
      <c r="F46" s="38"/>
      <c r="G46" s="38"/>
      <c r="H46" s="38"/>
    </row>
    <row r="47" spans="1:16" ht="12" customHeight="1" x14ac:dyDescent="0.2">
      <c r="C47" s="38"/>
      <c r="D47" s="38"/>
      <c r="E47" s="38"/>
      <c r="F47" s="38"/>
      <c r="G47" s="38"/>
      <c r="H47" s="38"/>
    </row>
    <row r="48" spans="1:16" ht="12" customHeight="1" x14ac:dyDescent="0.2">
      <c r="C48" s="38"/>
      <c r="D48" s="38"/>
      <c r="E48" s="38"/>
      <c r="F48" s="38"/>
      <c r="G48" s="38"/>
      <c r="H48" s="38"/>
    </row>
    <row r="49" spans="3:11" ht="12" customHeight="1" x14ac:dyDescent="0.2">
      <c r="C49" s="38"/>
      <c r="D49" s="38"/>
      <c r="E49" s="2"/>
      <c r="F49" s="2"/>
      <c r="G49" s="2"/>
      <c r="H49" s="2"/>
      <c r="I49" s="902"/>
      <c r="J49" s="902"/>
      <c r="K49" s="902"/>
    </row>
    <row r="50" spans="3:11" ht="12" customHeight="1" x14ac:dyDescent="0.2">
      <c r="C50" s="38"/>
      <c r="D50" s="38"/>
      <c r="E50" s="2"/>
      <c r="F50" s="2"/>
      <c r="G50" s="2"/>
      <c r="H50" s="2"/>
      <c r="I50" s="4"/>
      <c r="J50" s="4"/>
      <c r="K50" s="4"/>
    </row>
    <row r="51" spans="3:11" ht="12" customHeight="1" x14ac:dyDescent="0.2">
      <c r="E51" s="2"/>
      <c r="F51" s="2"/>
      <c r="G51" s="2"/>
      <c r="H51" s="2"/>
      <c r="I51" s="4"/>
      <c r="J51" s="4"/>
      <c r="K51" s="4"/>
    </row>
    <row r="52" spans="3:11" ht="12" customHeight="1" x14ac:dyDescent="0.2">
      <c r="D52" s="38"/>
      <c r="E52" s="2"/>
      <c r="F52" s="2"/>
      <c r="G52" s="2"/>
      <c r="H52" s="2"/>
      <c r="I52" s="4"/>
      <c r="J52" s="4"/>
      <c r="K52" s="4"/>
    </row>
    <row r="53" spans="3:11" ht="12" customHeight="1" x14ac:dyDescent="0.2">
      <c r="E53" s="2"/>
      <c r="F53" s="2"/>
      <c r="G53" s="2"/>
      <c r="H53" s="2"/>
      <c r="I53" s="4"/>
      <c r="J53" s="4"/>
      <c r="K53" s="4"/>
    </row>
    <row r="54" spans="3:11" ht="12" customHeight="1" x14ac:dyDescent="0.2">
      <c r="E54" s="2"/>
      <c r="F54" s="2"/>
      <c r="G54" s="2"/>
      <c r="H54" s="2"/>
      <c r="I54" s="4"/>
      <c r="J54" s="4"/>
      <c r="K54" s="4"/>
    </row>
    <row r="55" spans="3:11" ht="12" customHeight="1" x14ac:dyDescent="0.2">
      <c r="E55" s="2"/>
      <c r="F55" s="2"/>
      <c r="G55" s="2"/>
      <c r="H55" s="2"/>
      <c r="I55" s="4"/>
      <c r="J55" s="4"/>
      <c r="K55" s="4"/>
    </row>
    <row r="56" spans="3:11" ht="12" customHeight="1" x14ac:dyDescent="0.2">
      <c r="E56" s="2"/>
      <c r="F56" s="2"/>
      <c r="G56" s="2"/>
      <c r="H56" s="2"/>
      <c r="I56" s="4"/>
      <c r="J56" s="4"/>
      <c r="K56" s="4"/>
    </row>
    <row r="57" spans="3:11" ht="12" customHeight="1" x14ac:dyDescent="0.2">
      <c r="E57" s="2"/>
      <c r="F57" s="2"/>
      <c r="G57" s="2"/>
      <c r="H57" s="2"/>
      <c r="I57" s="4"/>
      <c r="J57" s="265"/>
      <c r="K57" s="265"/>
    </row>
    <row r="58" spans="3:11" ht="12" customHeight="1" x14ac:dyDescent="0.2">
      <c r="E58" s="2"/>
      <c r="F58" s="2"/>
      <c r="G58" s="2"/>
      <c r="H58" s="2"/>
      <c r="I58" s="4"/>
      <c r="J58" s="265"/>
      <c r="K58" s="265"/>
    </row>
    <row r="59" spans="3:11" ht="12" customHeight="1" x14ac:dyDescent="0.2">
      <c r="E59" s="2"/>
      <c r="F59" s="2"/>
      <c r="G59" s="2"/>
      <c r="H59" s="2"/>
      <c r="I59" s="4"/>
      <c r="J59" s="265"/>
      <c r="K59" s="265"/>
    </row>
    <row r="60" spans="3:11" ht="12" customHeight="1" x14ac:dyDescent="0.2">
      <c r="E60" s="2"/>
      <c r="F60" s="2"/>
      <c r="G60" s="2"/>
      <c r="H60" s="2"/>
      <c r="I60" s="4"/>
      <c r="J60" s="266"/>
      <c r="K60" s="266"/>
    </row>
    <row r="61" spans="3:11" ht="12" customHeight="1" x14ac:dyDescent="0.2">
      <c r="E61" s="2"/>
      <c r="F61" s="2"/>
      <c r="G61" s="2"/>
      <c r="H61" s="2"/>
      <c r="I61" s="4"/>
      <c r="J61" s="266"/>
      <c r="K61" s="266"/>
    </row>
    <row r="62" spans="3:11" ht="12" customHeight="1" x14ac:dyDescent="0.2">
      <c r="E62" s="2"/>
      <c r="F62" s="2"/>
      <c r="G62" s="2"/>
      <c r="H62" s="2"/>
      <c r="I62" s="4"/>
      <c r="J62" s="265"/>
      <c r="K62" s="265"/>
    </row>
    <row r="63" spans="3:11" ht="12" customHeight="1" x14ac:dyDescent="0.2">
      <c r="E63" s="4"/>
      <c r="F63" s="4"/>
      <c r="G63" s="4"/>
      <c r="H63" s="4"/>
      <c r="I63" s="4"/>
      <c r="J63" s="4"/>
      <c r="K63" s="4"/>
    </row>
    <row r="64" spans="3:11" ht="12" customHeight="1" x14ac:dyDescent="0.2">
      <c r="E64" s="4"/>
      <c r="F64" s="4"/>
      <c r="G64" s="4"/>
      <c r="H64" s="4"/>
      <c r="I64" s="4"/>
      <c r="J64" s="4"/>
      <c r="K64" s="4"/>
    </row>
    <row r="65" spans="5:11" ht="12" customHeight="1" x14ac:dyDescent="0.2">
      <c r="E65" s="4"/>
      <c r="F65" s="4"/>
      <c r="G65" s="4"/>
      <c r="H65" s="4"/>
      <c r="I65" s="4"/>
      <c r="J65" s="4"/>
      <c r="K65" s="4"/>
    </row>
    <row r="66" spans="5:11" ht="12" customHeight="1" x14ac:dyDescent="0.2"/>
    <row r="67" spans="5:11" ht="12" customHeight="1" x14ac:dyDescent="0.2"/>
    <row r="68" spans="5:11" ht="12" customHeight="1" x14ac:dyDescent="0.2"/>
    <row r="69" spans="5:11" ht="12" customHeight="1" x14ac:dyDescent="0.2"/>
    <row r="70" spans="5:11" ht="12" customHeight="1" x14ac:dyDescent="0.2"/>
    <row r="71" spans="5:11" ht="12" customHeight="1" x14ac:dyDescent="0.2"/>
    <row r="72" spans="5:11" ht="12" customHeight="1" x14ac:dyDescent="0.2"/>
    <row r="73" spans="5:11" ht="12" customHeight="1" x14ac:dyDescent="0.2"/>
    <row r="74" spans="5:11" ht="12" customHeight="1" x14ac:dyDescent="0.2"/>
    <row r="75" spans="5:11" ht="12" customHeight="1" x14ac:dyDescent="0.2"/>
  </sheetData>
  <mergeCells count="27">
    <mergeCell ref="N1:O1"/>
    <mergeCell ref="A4:H4"/>
    <mergeCell ref="I4:O4"/>
    <mergeCell ref="A8:A12"/>
    <mergeCell ref="A13:A17"/>
    <mergeCell ref="J13:J17"/>
    <mergeCell ref="J8:J12"/>
    <mergeCell ref="A6:A7"/>
    <mergeCell ref="B6:B7"/>
    <mergeCell ref="J6:J7"/>
    <mergeCell ref="K6:K7"/>
    <mergeCell ref="C6:C7"/>
    <mergeCell ref="L6:L7"/>
    <mergeCell ref="A3:O3"/>
    <mergeCell ref="D6:E6"/>
    <mergeCell ref="M6:N6"/>
    <mergeCell ref="I49:K49"/>
    <mergeCell ref="A18:A22"/>
    <mergeCell ref="A23:A27"/>
    <mergeCell ref="A28:A32"/>
    <mergeCell ref="A33:A37"/>
    <mergeCell ref="A38:A42"/>
    <mergeCell ref="J38:J42"/>
    <mergeCell ref="J33:J37"/>
    <mergeCell ref="J28:J32"/>
    <mergeCell ref="J23:J27"/>
    <mergeCell ref="J18:J22"/>
  </mergeCells>
  <pageMargins left="0.88" right="0.42" top="0.54" bottom="0.41" header="0.4921259845" footer="0.3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view="pageBreakPreview" zoomScaleNormal="100" zoomScaleSheetLayoutView="100" workbookViewId="0"/>
  </sheetViews>
  <sheetFormatPr defaultRowHeight="12.75" x14ac:dyDescent="0.2"/>
  <cols>
    <col min="1" max="1" width="15.28515625" style="33" customWidth="1"/>
    <col min="2" max="4" width="9.7109375" style="1" customWidth="1"/>
    <col min="5" max="7" width="7.7109375" style="1" customWidth="1"/>
    <col min="8" max="8" width="8.7109375" style="1" customWidth="1"/>
    <col min="9" max="11" width="9.7109375" style="1" customWidth="1"/>
    <col min="12" max="14" width="7.7109375" style="1" customWidth="1"/>
    <col min="15" max="15" width="9.140625" style="1" customWidth="1"/>
    <col min="16" max="16384" width="9.140625" style="1"/>
  </cols>
  <sheetData>
    <row r="1" spans="1:17" x14ac:dyDescent="0.2">
      <c r="M1" s="884" t="s">
        <v>66</v>
      </c>
      <c r="N1" s="884"/>
    </row>
    <row r="2" spans="1:17" ht="29.25" customHeight="1" x14ac:dyDescent="0.25">
      <c r="A2" s="885" t="s">
        <v>295</v>
      </c>
      <c r="B2" s="885"/>
      <c r="C2" s="885"/>
      <c r="D2" s="885"/>
      <c r="E2" s="885"/>
      <c r="F2" s="885"/>
      <c r="G2" s="885"/>
      <c r="H2" s="885"/>
      <c r="I2" s="885"/>
      <c r="J2" s="885"/>
      <c r="K2" s="885"/>
      <c r="L2" s="885"/>
      <c r="M2" s="885"/>
      <c r="N2" s="885"/>
    </row>
    <row r="3" spans="1:17" ht="16.5" customHeight="1" x14ac:dyDescent="0.25">
      <c r="A3" s="886" t="str">
        <f>T!I53</f>
        <v>Duben</v>
      </c>
      <c r="B3" s="886"/>
      <c r="C3" s="886"/>
      <c r="D3" s="886"/>
      <c r="E3" s="886"/>
      <c r="F3" s="886"/>
      <c r="G3" s="886"/>
      <c r="H3" s="901">
        <f>T!G55</f>
        <v>2014</v>
      </c>
      <c r="I3" s="901"/>
      <c r="J3" s="901"/>
      <c r="K3" s="901"/>
      <c r="L3" s="901"/>
      <c r="M3" s="901"/>
      <c r="N3" s="901"/>
    </row>
    <row r="4" spans="1:17" ht="3.75" customHeight="1" x14ac:dyDescent="0.25">
      <c r="A4" s="515"/>
      <c r="B4" s="515"/>
      <c r="C4" s="515"/>
      <c r="D4" s="515"/>
      <c r="E4" s="515"/>
      <c r="F4" s="515"/>
      <c r="G4" s="515"/>
      <c r="H4" s="516"/>
      <c r="I4" s="516"/>
      <c r="J4" s="516"/>
      <c r="K4" s="516"/>
      <c r="L4" s="516"/>
      <c r="M4" s="516"/>
      <c r="N4" s="516"/>
    </row>
    <row r="5" spans="1:17" ht="4.5" customHeight="1" x14ac:dyDescent="0.25">
      <c r="A5" s="275"/>
      <c r="B5" s="275"/>
      <c r="C5" s="275"/>
      <c r="D5" s="275"/>
      <c r="E5" s="275"/>
      <c r="F5" s="275"/>
      <c r="G5" s="275"/>
      <c r="H5" s="545"/>
      <c r="I5" s="276"/>
      <c r="J5" s="276"/>
      <c r="K5" s="276"/>
      <c r="L5" s="276"/>
      <c r="M5" s="276"/>
      <c r="N5" s="276"/>
    </row>
    <row r="6" spans="1:17" ht="12" customHeight="1" x14ac:dyDescent="0.2">
      <c r="A6" s="4"/>
      <c r="B6" s="887" t="str">
        <f>T!I53</f>
        <v>Duben</v>
      </c>
      <c r="C6" s="888"/>
      <c r="D6" s="888"/>
      <c r="E6" s="889">
        <f>T!G55</f>
        <v>2014</v>
      </c>
      <c r="F6" s="889"/>
      <c r="G6" s="890"/>
      <c r="H6" s="918" t="s">
        <v>229</v>
      </c>
      <c r="I6" s="893" t="str">
        <f>B6</f>
        <v>Duben</v>
      </c>
      <c r="J6" s="894"/>
      <c r="K6" s="894"/>
      <c r="L6" s="895">
        <f>E6-1</f>
        <v>2013</v>
      </c>
      <c r="M6" s="895"/>
      <c r="N6" s="895"/>
    </row>
    <row r="7" spans="1:17" ht="12.95" customHeight="1" x14ac:dyDescent="0.2">
      <c r="A7" s="34"/>
      <c r="B7" s="896" t="s">
        <v>96</v>
      </c>
      <c r="C7" s="897"/>
      <c r="D7" s="898"/>
      <c r="E7" s="874" t="s">
        <v>240</v>
      </c>
      <c r="F7" s="875"/>
      <c r="G7" s="876"/>
      <c r="H7" s="918"/>
      <c r="I7" s="877" t="s">
        <v>96</v>
      </c>
      <c r="J7" s="878"/>
      <c r="K7" s="879"/>
      <c r="L7" s="880" t="s">
        <v>240</v>
      </c>
      <c r="M7" s="881"/>
      <c r="N7" s="881"/>
    </row>
    <row r="8" spans="1:17" ht="15" customHeight="1" thickBot="1" x14ac:dyDescent="0.25">
      <c r="A8" s="386" t="s">
        <v>155</v>
      </c>
      <c r="B8" s="533" t="s">
        <v>15</v>
      </c>
      <c r="C8" s="534" t="s">
        <v>1</v>
      </c>
      <c r="D8" s="535" t="s">
        <v>163</v>
      </c>
      <c r="E8" s="375" t="s">
        <v>84</v>
      </c>
      <c r="F8" s="596" t="s">
        <v>235</v>
      </c>
      <c r="G8" s="597" t="s">
        <v>236</v>
      </c>
      <c r="H8" s="919"/>
      <c r="I8" s="536" t="s">
        <v>164</v>
      </c>
      <c r="J8" s="542" t="s">
        <v>1</v>
      </c>
      <c r="K8" s="540" t="s">
        <v>163</v>
      </c>
      <c r="L8" s="654" t="s">
        <v>84</v>
      </c>
      <c r="M8" s="655" t="s">
        <v>235</v>
      </c>
      <c r="N8" s="655" t="s">
        <v>236</v>
      </c>
    </row>
    <row r="9" spans="1:17" ht="12.6" customHeight="1" x14ac:dyDescent="0.2">
      <c r="A9" s="377" t="s">
        <v>17</v>
      </c>
      <c r="B9" s="547">
        <f>'4'!D12</f>
        <v>16818.232</v>
      </c>
      <c r="C9" s="548">
        <f>'4'!E12</f>
        <v>178792.11535600002</v>
      </c>
      <c r="D9" s="530">
        <f>B9/$B$23</f>
        <v>3.2433787168916588E-2</v>
      </c>
      <c r="E9" s="645">
        <v>9.3533333333333335</v>
      </c>
      <c r="F9" s="646">
        <v>12.9</v>
      </c>
      <c r="G9" s="647">
        <v>3.2</v>
      </c>
      <c r="H9" s="684">
        <f>(B9-I9)/I9</f>
        <v>-0.22063256013814872</v>
      </c>
      <c r="I9" s="562">
        <v>21579.33618959134</v>
      </c>
      <c r="J9" s="563">
        <v>229636.30831599998</v>
      </c>
      <c r="K9" s="541">
        <f>I9/$I$23</f>
        <v>3.3854291987326576E-2</v>
      </c>
      <c r="L9" s="656">
        <v>8.2000000000000011</v>
      </c>
      <c r="M9" s="657">
        <v>17.3</v>
      </c>
      <c r="N9" s="657">
        <v>-0.9</v>
      </c>
      <c r="P9" s="807"/>
      <c r="Q9" s="812"/>
    </row>
    <row r="10" spans="1:17" ht="12.6" customHeight="1" x14ac:dyDescent="0.2">
      <c r="A10" s="378" t="s">
        <v>18</v>
      </c>
      <c r="B10" s="549">
        <f>'4'!D17</f>
        <v>64828.7</v>
      </c>
      <c r="C10" s="550">
        <f>'4'!E17</f>
        <v>689475.66097499989</v>
      </c>
      <c r="D10" s="530">
        <f t="shared" ref="D10:D22" si="0">B10/$B$23</f>
        <v>0.12502148015543743</v>
      </c>
      <c r="E10" s="648">
        <v>11.220000000000002</v>
      </c>
      <c r="F10" s="649">
        <v>16.600000000000001</v>
      </c>
      <c r="G10" s="650">
        <v>5.4</v>
      </c>
      <c r="H10" s="685">
        <f>(B10-I10)/I10</f>
        <v>-0.23755860655188465</v>
      </c>
      <c r="I10" s="564">
        <v>85027.781226324034</v>
      </c>
      <c r="J10" s="565">
        <v>901486.33194399998</v>
      </c>
      <c r="K10" s="541">
        <f t="shared" ref="K10:K23" si="1">I10/$I$23</f>
        <v>0.13339406306941692</v>
      </c>
      <c r="L10" s="658">
        <v>10.183333333333335</v>
      </c>
      <c r="M10" s="659">
        <v>19.899999999999999</v>
      </c>
      <c r="N10" s="659">
        <v>-0.5</v>
      </c>
      <c r="P10" s="807"/>
      <c r="Q10" s="812"/>
    </row>
    <row r="11" spans="1:17" ht="12.6" customHeight="1" x14ac:dyDescent="0.2">
      <c r="A11" s="378" t="s">
        <v>19</v>
      </c>
      <c r="B11" s="549">
        <f>'4'!D22</f>
        <v>14039.7</v>
      </c>
      <c r="C11" s="550">
        <f>'4'!E22</f>
        <v>149317.50493900001</v>
      </c>
      <c r="D11" s="530">
        <f t="shared" si="0"/>
        <v>2.707541682832287E-2</v>
      </c>
      <c r="E11" s="648">
        <v>9.1999999999999993</v>
      </c>
      <c r="F11" s="649">
        <v>13.1</v>
      </c>
      <c r="G11" s="650">
        <v>2.2000000000000002</v>
      </c>
      <c r="H11" s="685">
        <f t="shared" ref="H11:H25" si="2">(B11-I11)/I11</f>
        <v>-0.23576417050879367</v>
      </c>
      <c r="I11" s="564">
        <v>18370.899999999998</v>
      </c>
      <c r="J11" s="565">
        <v>194068.59999999998</v>
      </c>
      <c r="K11" s="541">
        <f t="shared" si="1"/>
        <v>2.8820803717306356E-2</v>
      </c>
      <c r="L11" s="658">
        <v>6.4266666666666667</v>
      </c>
      <c r="M11" s="659">
        <v>16.5</v>
      </c>
      <c r="N11" s="659">
        <v>-2.9</v>
      </c>
      <c r="P11" s="807"/>
      <c r="Q11" s="812"/>
    </row>
    <row r="12" spans="1:17" ht="12.6" customHeight="1" x14ac:dyDescent="0.2">
      <c r="A12" s="378" t="s">
        <v>20</v>
      </c>
      <c r="B12" s="549">
        <f>'4'!D27</f>
        <v>21055.800000000003</v>
      </c>
      <c r="C12" s="550">
        <f>'4'!E27</f>
        <v>223935.30248199994</v>
      </c>
      <c r="D12" s="530">
        <f t="shared" si="0"/>
        <v>4.0605893406112724E-2</v>
      </c>
      <c r="E12" s="648">
        <v>9.9033333333333324</v>
      </c>
      <c r="F12" s="649">
        <v>15.8</v>
      </c>
      <c r="G12" s="650">
        <v>4</v>
      </c>
      <c r="H12" s="685">
        <f t="shared" si="2"/>
        <v>-0.2035148912544662</v>
      </c>
      <c r="I12" s="564">
        <v>26435.899138356704</v>
      </c>
      <c r="J12" s="565">
        <v>279289.12401691097</v>
      </c>
      <c r="K12" s="541">
        <f t="shared" si="1"/>
        <v>4.1473409585653771E-2</v>
      </c>
      <c r="L12" s="658">
        <v>7.9099999999999993</v>
      </c>
      <c r="M12" s="659">
        <v>17.100000000000001</v>
      </c>
      <c r="N12" s="659">
        <v>-1.4</v>
      </c>
      <c r="P12" s="807"/>
      <c r="Q12" s="812"/>
    </row>
    <row r="13" spans="1:17" ht="12.6" customHeight="1" x14ac:dyDescent="0.2">
      <c r="A13" s="378" t="s">
        <v>21</v>
      </c>
      <c r="B13" s="549">
        <f>'4'!D32</f>
        <v>21415.200000000001</v>
      </c>
      <c r="C13" s="550">
        <f>'4'!E32</f>
        <v>227758.66464600008</v>
      </c>
      <c r="D13" s="530">
        <f>B13/$B$23</f>
        <v>4.1298992603965891E-2</v>
      </c>
      <c r="E13" s="648">
        <v>9.67</v>
      </c>
      <c r="F13" s="649">
        <v>14.9</v>
      </c>
      <c r="G13" s="650">
        <v>3.7</v>
      </c>
      <c r="H13" s="685">
        <f t="shared" si="2"/>
        <v>-0.25029375557322586</v>
      </c>
      <c r="I13" s="564">
        <v>28564.788087598332</v>
      </c>
      <c r="J13" s="565">
        <v>301760.72406785883</v>
      </c>
      <c r="K13" s="541">
        <f t="shared" si="1"/>
        <v>4.4813272659429991E-2</v>
      </c>
      <c r="L13" s="658">
        <v>7.7566666666666668</v>
      </c>
      <c r="M13" s="659">
        <v>17.7</v>
      </c>
      <c r="N13" s="659">
        <v>-2.6</v>
      </c>
      <c r="P13" s="807"/>
      <c r="Q13" s="812"/>
    </row>
    <row r="14" spans="1:17" ht="12.6" customHeight="1" x14ac:dyDescent="0.2">
      <c r="A14" s="378" t="s">
        <v>22</v>
      </c>
      <c r="B14" s="549">
        <f>'4'!D37</f>
        <v>60924.494999999995</v>
      </c>
      <c r="C14" s="550">
        <f>'4'!E37</f>
        <v>647803.80971200019</v>
      </c>
      <c r="D14" s="530">
        <f t="shared" si="0"/>
        <v>0.11749226102979925</v>
      </c>
      <c r="E14" s="648">
        <v>10.013333333333332</v>
      </c>
      <c r="F14" s="649">
        <v>14.9</v>
      </c>
      <c r="G14" s="650">
        <v>3.7</v>
      </c>
      <c r="H14" s="685">
        <f t="shared" si="2"/>
        <v>-0.19182109675812548</v>
      </c>
      <c r="I14" s="564">
        <v>75384.911379908051</v>
      </c>
      <c r="J14" s="565">
        <v>800114.22647999995</v>
      </c>
      <c r="K14" s="541">
        <f t="shared" si="1"/>
        <v>0.11826604761480736</v>
      </c>
      <c r="L14" s="658">
        <v>9.0599999999999987</v>
      </c>
      <c r="M14" s="659">
        <v>19.8</v>
      </c>
      <c r="N14" s="659">
        <v>-1.1000000000000001</v>
      </c>
      <c r="P14" s="807"/>
      <c r="Q14" s="812"/>
    </row>
    <row r="15" spans="1:17" ht="12.6" customHeight="1" x14ac:dyDescent="0.2">
      <c r="A15" s="378" t="s">
        <v>23</v>
      </c>
      <c r="B15" s="549">
        <f>'4'!D42</f>
        <v>28285.7</v>
      </c>
      <c r="C15" s="550">
        <f>'4'!E42</f>
        <v>300828.36395799997</v>
      </c>
      <c r="D15" s="530">
        <f t="shared" si="0"/>
        <v>5.4548681081568143E-2</v>
      </c>
      <c r="E15" s="648">
        <v>9.8400000000000016</v>
      </c>
      <c r="F15" s="649">
        <v>14.9</v>
      </c>
      <c r="G15" s="650">
        <v>3.9</v>
      </c>
      <c r="H15" s="685">
        <f t="shared" si="2"/>
        <v>-0.21371004984365172</v>
      </c>
      <c r="I15" s="564">
        <v>35973.625243939066</v>
      </c>
      <c r="J15" s="565">
        <v>381778.14899800002</v>
      </c>
      <c r="K15" s="541">
        <f t="shared" si="1"/>
        <v>5.6436472473069092E-2</v>
      </c>
      <c r="L15" s="658">
        <v>8.5300000000000011</v>
      </c>
      <c r="M15" s="659">
        <v>18.899999999999999</v>
      </c>
      <c r="N15" s="659">
        <v>-2.1</v>
      </c>
      <c r="P15" s="807"/>
      <c r="Q15" s="812"/>
    </row>
    <row r="16" spans="1:17" ht="12.6" customHeight="1" x14ac:dyDescent="0.2">
      <c r="A16" s="378" t="s">
        <v>24</v>
      </c>
      <c r="B16" s="551">
        <f>'4'!M12</f>
        <v>23170.5</v>
      </c>
      <c r="C16" s="552">
        <f>'4'!N12</f>
        <v>246425.85946499999</v>
      </c>
      <c r="D16" s="530">
        <f t="shared" si="0"/>
        <v>4.4684070572779691E-2</v>
      </c>
      <c r="E16" s="660">
        <v>9.7033333333333349</v>
      </c>
      <c r="F16" s="661">
        <v>15.5</v>
      </c>
      <c r="G16" s="662">
        <v>3.5</v>
      </c>
      <c r="H16" s="685">
        <f t="shared" si="2"/>
        <v>-0.20265864217306206</v>
      </c>
      <c r="I16" s="564">
        <v>29059.699177211289</v>
      </c>
      <c r="J16" s="565">
        <v>307023.68276058097</v>
      </c>
      <c r="K16" s="541">
        <f t="shared" si="1"/>
        <v>4.5589703611166335E-2</v>
      </c>
      <c r="L16" s="672">
        <v>8.0766666666666662</v>
      </c>
      <c r="M16" s="673">
        <v>18</v>
      </c>
      <c r="N16" s="673">
        <v>-2.4</v>
      </c>
      <c r="P16" s="807"/>
      <c r="Q16" s="812"/>
    </row>
    <row r="17" spans="1:17" ht="12.6" customHeight="1" x14ac:dyDescent="0.2">
      <c r="A17" s="378" t="s">
        <v>25</v>
      </c>
      <c r="B17" s="549">
        <f>'4'!M17</f>
        <v>25686.9</v>
      </c>
      <c r="C17" s="550">
        <f>'4'!N17</f>
        <v>273190.05053600005</v>
      </c>
      <c r="D17" s="530">
        <f t="shared" si="0"/>
        <v>4.9536922051571383E-2</v>
      </c>
      <c r="E17" s="648">
        <v>10.24</v>
      </c>
      <c r="F17" s="649">
        <v>13.9</v>
      </c>
      <c r="G17" s="650">
        <v>3.7</v>
      </c>
      <c r="H17" s="685">
        <f t="shared" si="2"/>
        <v>-0.18743455828622577</v>
      </c>
      <c r="I17" s="564">
        <v>31612.1</v>
      </c>
      <c r="J17" s="565">
        <v>333948.09999999998</v>
      </c>
      <c r="K17" s="541">
        <f t="shared" si="1"/>
        <v>4.9593984464117724E-2</v>
      </c>
      <c r="L17" s="658">
        <v>8.2766666666666655</v>
      </c>
      <c r="M17" s="659">
        <v>18</v>
      </c>
      <c r="N17" s="659">
        <v>-0.5</v>
      </c>
      <c r="P17" s="807"/>
      <c r="Q17" s="812"/>
    </row>
    <row r="18" spans="1:17" ht="12.6" customHeight="1" x14ac:dyDescent="0.2">
      <c r="A18" s="378" t="s">
        <v>3</v>
      </c>
      <c r="B18" s="549">
        <f>'4'!M22</f>
        <v>54710.50735681675</v>
      </c>
      <c r="C18" s="550">
        <f>'4'!N22</f>
        <v>581231.50499993027</v>
      </c>
      <c r="D18" s="530">
        <f t="shared" si="0"/>
        <v>0.10550864986964383</v>
      </c>
      <c r="E18" s="648">
        <v>12.000000000000002</v>
      </c>
      <c r="F18" s="649">
        <v>15.7</v>
      </c>
      <c r="G18" s="650">
        <v>5.8</v>
      </c>
      <c r="H18" s="685">
        <f t="shared" si="2"/>
        <v>-0.2733005180962082</v>
      </c>
      <c r="I18" s="564">
        <v>75286.289200987638</v>
      </c>
      <c r="J18" s="565">
        <v>795336.26199993491</v>
      </c>
      <c r="K18" s="541">
        <f t="shared" si="1"/>
        <v>0.11811132626414744</v>
      </c>
      <c r="L18" s="658">
        <v>10.299999999999999</v>
      </c>
      <c r="M18" s="659">
        <v>19.899999999999999</v>
      </c>
      <c r="N18" s="659">
        <v>0.2</v>
      </c>
      <c r="P18" s="807"/>
      <c r="Q18" s="812"/>
    </row>
    <row r="19" spans="1:17" ht="12.6" customHeight="1" x14ac:dyDescent="0.2">
      <c r="A19" s="378" t="s">
        <v>26</v>
      </c>
      <c r="B19" s="549">
        <f>'4'!M27</f>
        <v>65414.451000000001</v>
      </c>
      <c r="C19" s="550">
        <f>'4'!N27</f>
        <v>695686.9673850002</v>
      </c>
      <c r="D19" s="530">
        <f t="shared" si="0"/>
        <v>0.12615109492516946</v>
      </c>
      <c r="E19" s="648">
        <v>10.590000000000002</v>
      </c>
      <c r="F19" s="649">
        <v>15.1</v>
      </c>
      <c r="G19" s="650">
        <v>5</v>
      </c>
      <c r="H19" s="685">
        <f t="shared" si="2"/>
        <v>-0.15826158871315676</v>
      </c>
      <c r="I19" s="564">
        <v>77713.515413885994</v>
      </c>
      <c r="J19" s="565">
        <v>820982.10659342282</v>
      </c>
      <c r="K19" s="541">
        <f t="shared" si="1"/>
        <v>0.12191922953831714</v>
      </c>
      <c r="L19" s="658">
        <v>8.956666666666667</v>
      </c>
      <c r="M19" s="659">
        <v>18.5</v>
      </c>
      <c r="N19" s="659">
        <v>-0.8</v>
      </c>
      <c r="P19" s="807"/>
      <c r="Q19" s="812"/>
    </row>
    <row r="20" spans="1:17" ht="12.6" customHeight="1" x14ac:dyDescent="0.2">
      <c r="A20" s="378" t="s">
        <v>27</v>
      </c>
      <c r="B20" s="549">
        <f>'4'!M32</f>
        <v>69581.082000000009</v>
      </c>
      <c r="C20" s="550">
        <f>'4'!N32</f>
        <v>739978.32038599986</v>
      </c>
      <c r="D20" s="530">
        <f t="shared" si="0"/>
        <v>0.13418639988858122</v>
      </c>
      <c r="E20" s="648">
        <v>10.720000000000004</v>
      </c>
      <c r="F20" s="649">
        <v>14.6</v>
      </c>
      <c r="G20" s="650">
        <v>4.4000000000000004</v>
      </c>
      <c r="H20" s="685">
        <f t="shared" si="2"/>
        <v>4.302604402128056E-2</v>
      </c>
      <c r="I20" s="564">
        <v>66710.781000000003</v>
      </c>
      <c r="J20" s="565">
        <v>704732.92799999996</v>
      </c>
      <c r="K20" s="541">
        <f t="shared" si="1"/>
        <v>0.10465781888906971</v>
      </c>
      <c r="L20" s="658">
        <v>8.82</v>
      </c>
      <c r="M20" s="659">
        <v>19.100000000000001</v>
      </c>
      <c r="N20" s="659">
        <v>-0.6</v>
      </c>
      <c r="P20" s="807"/>
      <c r="Q20" s="812"/>
    </row>
    <row r="21" spans="1:17" ht="12.6" customHeight="1" x14ac:dyDescent="0.2">
      <c r="A21" s="378" t="s">
        <v>28</v>
      </c>
      <c r="B21" s="549">
        <f>'4'!M37</f>
        <v>24986.526000000002</v>
      </c>
      <c r="C21" s="550">
        <f>'4'!N37</f>
        <v>265723.136513</v>
      </c>
      <c r="D21" s="530">
        <f>B21/$B$23</f>
        <v>4.818625800706048E-2</v>
      </c>
      <c r="E21" s="648">
        <v>9.4133333333333322</v>
      </c>
      <c r="F21" s="649">
        <v>14.7</v>
      </c>
      <c r="G21" s="650">
        <v>2.8</v>
      </c>
      <c r="H21" s="685">
        <f t="shared" si="2"/>
        <v>-0.19572802698637984</v>
      </c>
      <c r="I21" s="564">
        <v>31067.259382886466</v>
      </c>
      <c r="J21" s="565">
        <v>329340.31361792632</v>
      </c>
      <c r="K21" s="541">
        <f t="shared" si="1"/>
        <v>4.8739222613416608E-2</v>
      </c>
      <c r="L21" s="658">
        <v>8.1733333333333338</v>
      </c>
      <c r="M21" s="659">
        <v>18.600000000000001</v>
      </c>
      <c r="N21" s="659">
        <v>-2</v>
      </c>
      <c r="P21" s="807"/>
      <c r="Q21" s="812"/>
    </row>
    <row r="22" spans="1:17" ht="12.6" customHeight="1" x14ac:dyDescent="0.2">
      <c r="A22" s="378" t="s">
        <v>29</v>
      </c>
      <c r="B22" s="551">
        <f>'4'!M42</f>
        <v>27622.699999999997</v>
      </c>
      <c r="C22" s="552">
        <f>'4'!N42</f>
        <v>293776.93946599995</v>
      </c>
      <c r="D22" s="530">
        <f t="shared" si="0"/>
        <v>5.3270092411071036E-2</v>
      </c>
      <c r="E22" s="660">
        <v>9.7333333333333325</v>
      </c>
      <c r="F22" s="661">
        <v>15</v>
      </c>
      <c r="G22" s="662">
        <v>3.2</v>
      </c>
      <c r="H22" s="685">
        <f t="shared" si="2"/>
        <v>-0.20237409497216666</v>
      </c>
      <c r="I22" s="564">
        <v>34631.147040085285</v>
      </c>
      <c r="J22" s="565">
        <v>367335.63187400001</v>
      </c>
      <c r="K22" s="541">
        <f t="shared" si="1"/>
        <v>5.4330353512755121E-2</v>
      </c>
      <c r="L22" s="672">
        <v>8.543333333333333</v>
      </c>
      <c r="M22" s="673">
        <v>18.7</v>
      </c>
      <c r="N22" s="673">
        <v>-3.6</v>
      </c>
      <c r="P22" s="807"/>
      <c r="Q22" s="812"/>
    </row>
    <row r="23" spans="1:17" ht="12.6" customHeight="1" x14ac:dyDescent="0.2">
      <c r="A23" s="559" t="s">
        <v>2</v>
      </c>
      <c r="B23" s="560">
        <f>SUM(B9:B22)</f>
        <v>518540.49335681676</v>
      </c>
      <c r="C23" s="559">
        <f>SUM(C9:C22)</f>
        <v>5513924.2008189308</v>
      </c>
      <c r="D23" s="561">
        <f>SUM(D9:D22)</f>
        <v>1</v>
      </c>
      <c r="E23" s="663">
        <v>10.023333333333333</v>
      </c>
      <c r="F23" s="664">
        <v>14.3</v>
      </c>
      <c r="G23" s="665">
        <v>3.8</v>
      </c>
      <c r="H23" s="687">
        <f t="shared" si="2"/>
        <v>-0.18649855050585337</v>
      </c>
      <c r="I23" s="720">
        <f>SUM(I9:I22)</f>
        <v>637418.0324807741</v>
      </c>
      <c r="J23" s="721">
        <f>SUM(J9:J22)</f>
        <v>6746832.4886686346</v>
      </c>
      <c r="K23" s="809">
        <f t="shared" si="1"/>
        <v>1</v>
      </c>
      <c r="L23" s="722">
        <v>8.5966666666666658</v>
      </c>
      <c r="M23" s="723">
        <v>18.399999999999999</v>
      </c>
      <c r="N23" s="723">
        <v>-1.7</v>
      </c>
      <c r="P23" s="807"/>
      <c r="Q23" s="812"/>
    </row>
    <row r="24" spans="1:17" ht="12.6" customHeight="1" x14ac:dyDescent="0.2">
      <c r="A24" s="2" t="s">
        <v>279</v>
      </c>
      <c r="B24" s="553">
        <f>'2'!E13</f>
        <v>15447.823866435929</v>
      </c>
      <c r="C24" s="554">
        <f>'2'!F13</f>
        <v>165259.36970000004</v>
      </c>
      <c r="D24" s="555"/>
      <c r="E24" s="666"/>
      <c r="F24" s="667"/>
      <c r="G24" s="668"/>
      <c r="H24" s="686"/>
      <c r="I24" s="566">
        <v>13823.851109917769</v>
      </c>
      <c r="J24" s="567">
        <v>146161.32838349999</v>
      </c>
      <c r="K24" s="568"/>
      <c r="L24" s="674"/>
      <c r="M24" s="675"/>
      <c r="N24" s="675"/>
      <c r="Q24" s="813"/>
    </row>
    <row r="25" spans="1:17" ht="12.6" customHeight="1" x14ac:dyDescent="0.2">
      <c r="A25" s="379" t="s">
        <v>5</v>
      </c>
      <c r="B25" s="556">
        <f>SUM(B23:B24)</f>
        <v>533988.31722325273</v>
      </c>
      <c r="C25" s="557">
        <f>SUM(C23:C24)</f>
        <v>5679183.5705189304</v>
      </c>
      <c r="D25" s="558"/>
      <c r="E25" s="669">
        <v>10.023333333333333</v>
      </c>
      <c r="F25" s="670">
        <v>14.3</v>
      </c>
      <c r="G25" s="671">
        <v>3.8</v>
      </c>
      <c r="H25" s="688">
        <f t="shared" si="2"/>
        <v>-0.18004610778555738</v>
      </c>
      <c r="I25" s="715">
        <f>SUM(I23:I24)</f>
        <v>651241.88359069184</v>
      </c>
      <c r="J25" s="716">
        <f>SUM(J23:J24)</f>
        <v>6892993.8170521343</v>
      </c>
      <c r="K25" s="717"/>
      <c r="L25" s="718">
        <v>8.5966666666666658</v>
      </c>
      <c r="M25" s="719">
        <v>18.399999999999999</v>
      </c>
      <c r="N25" s="719">
        <v>-1.7</v>
      </c>
    </row>
    <row r="26" spans="1:17" ht="4.5" customHeight="1" x14ac:dyDescent="0.2">
      <c r="A26" s="34"/>
      <c r="B26" s="526"/>
      <c r="C26" s="4"/>
      <c r="D26" s="527"/>
      <c r="E26" s="286"/>
      <c r="F26" s="289"/>
      <c r="G26" s="527"/>
      <c r="H26" s="108"/>
      <c r="I26" s="539"/>
      <c r="J26" s="4"/>
      <c r="K26" s="390"/>
      <c r="L26" s="286"/>
      <c r="M26" s="289"/>
      <c r="N26" s="289"/>
    </row>
    <row r="27" spans="1:17" ht="6" customHeight="1" x14ac:dyDescent="0.2">
      <c r="A27" s="34"/>
      <c r="B27" s="4"/>
      <c r="C27" s="4"/>
      <c r="E27" s="917" t="s">
        <v>323</v>
      </c>
      <c r="F27" s="917"/>
      <c r="G27" s="917"/>
      <c r="H27" s="917"/>
      <c r="I27" s="917"/>
      <c r="J27" s="917"/>
      <c r="K27" s="917"/>
      <c r="L27" s="917"/>
      <c r="M27" s="917"/>
      <c r="N27" s="917"/>
    </row>
    <row r="28" spans="1:17" ht="12.75" customHeight="1" x14ac:dyDescent="0.2">
      <c r="B28" s="288"/>
      <c r="C28" s="288"/>
      <c r="D28" s="288"/>
      <c r="E28" s="917"/>
      <c r="F28" s="917"/>
      <c r="G28" s="917"/>
      <c r="H28" s="917"/>
      <c r="I28" s="917"/>
      <c r="J28" s="917"/>
      <c r="K28" s="917"/>
      <c r="L28" s="917"/>
      <c r="M28" s="917"/>
      <c r="N28" s="917"/>
    </row>
    <row r="29" spans="1:17" ht="12" customHeight="1" x14ac:dyDescent="0.2">
      <c r="B29" s="288"/>
      <c r="C29" s="288"/>
      <c r="D29" s="288"/>
      <c r="E29" s="288"/>
      <c r="F29" s="288"/>
      <c r="G29" s="288"/>
      <c r="I29" s="758" t="str">
        <f>A3</f>
        <v>Duben</v>
      </c>
      <c r="J29" s="759">
        <f>H3</f>
        <v>2014</v>
      </c>
      <c r="K29" s="288"/>
      <c r="L29" s="288"/>
      <c r="M29" s="288"/>
      <c r="N29" s="288"/>
    </row>
    <row r="30" spans="1:17" ht="12" customHeight="1" x14ac:dyDescent="0.2">
      <c r="A30" s="34"/>
      <c r="B30" s="4"/>
      <c r="C30" s="4"/>
      <c r="D30" s="4"/>
      <c r="E30" s="4"/>
      <c r="F30" s="4"/>
      <c r="G30" s="4"/>
      <c r="H30" s="4"/>
      <c r="I30" s="4"/>
    </row>
    <row r="31" spans="1:17" ht="12" customHeight="1" x14ac:dyDescent="0.2">
      <c r="A31" s="34"/>
      <c r="B31" s="4"/>
      <c r="C31" s="4"/>
      <c r="D31" s="4"/>
      <c r="E31" s="4"/>
      <c r="F31" s="4"/>
      <c r="G31" s="4"/>
      <c r="H31" s="4"/>
      <c r="I31" s="4"/>
    </row>
    <row r="32" spans="1:17" ht="12" customHeight="1" x14ac:dyDescent="0.2">
      <c r="A32" s="34"/>
      <c r="B32" s="4"/>
      <c r="C32" s="4"/>
      <c r="D32" s="4"/>
      <c r="E32" s="4"/>
      <c r="F32" s="4"/>
      <c r="G32" s="4"/>
      <c r="H32" s="4"/>
      <c r="I32" s="4"/>
    </row>
    <row r="33" spans="1:9" ht="12" customHeight="1" x14ac:dyDescent="0.2">
      <c r="A33" s="34"/>
      <c r="B33" s="4"/>
      <c r="C33" s="4"/>
      <c r="D33" s="4"/>
      <c r="E33" s="4"/>
      <c r="F33" s="4"/>
      <c r="G33" s="4"/>
      <c r="H33" s="4"/>
      <c r="I33" s="4"/>
    </row>
    <row r="34" spans="1:9" ht="12" customHeight="1" x14ac:dyDescent="0.2">
      <c r="A34" s="34"/>
      <c r="B34" s="4"/>
      <c r="C34" s="4"/>
      <c r="D34" s="4"/>
      <c r="E34" s="4"/>
      <c r="F34" s="4"/>
      <c r="G34" s="4"/>
      <c r="H34" s="4"/>
      <c r="I34" s="4"/>
    </row>
    <row r="35" spans="1:9" ht="12" customHeight="1" x14ac:dyDescent="0.2">
      <c r="A35" s="34"/>
      <c r="B35" s="4"/>
      <c r="C35" s="4"/>
      <c r="D35" s="4"/>
      <c r="E35" s="4"/>
      <c r="F35" s="4"/>
      <c r="G35" s="4"/>
      <c r="H35" s="4"/>
      <c r="I35" s="4"/>
    </row>
    <row r="36" spans="1:9" ht="12" customHeight="1" x14ac:dyDescent="0.2">
      <c r="A36" s="34"/>
      <c r="B36" s="4"/>
      <c r="C36" s="4"/>
      <c r="D36" s="4"/>
      <c r="E36" s="4"/>
      <c r="F36" s="4"/>
      <c r="G36" s="4"/>
      <c r="H36" s="4"/>
      <c r="I36" s="4"/>
    </row>
    <row r="37" spans="1:9" ht="20.100000000000001" customHeight="1" x14ac:dyDescent="0.2">
      <c r="A37" s="34"/>
      <c r="B37" s="4"/>
      <c r="C37" s="4"/>
      <c r="D37" s="4"/>
      <c r="E37" s="4"/>
      <c r="F37" s="4"/>
      <c r="G37" s="4"/>
      <c r="H37" s="4"/>
      <c r="I37" s="4"/>
    </row>
    <row r="38" spans="1:9" ht="21.95" customHeight="1" x14ac:dyDescent="0.2">
      <c r="A38" s="882"/>
      <c r="B38" s="30"/>
      <c r="C38" s="31"/>
      <c r="D38" s="31"/>
      <c r="E38" s="25"/>
      <c r="F38" s="26"/>
      <c r="G38" s="26"/>
      <c r="H38" s="26"/>
      <c r="I38" s="883"/>
    </row>
    <row r="39" spans="1:9" ht="12" customHeight="1" x14ac:dyDescent="0.2">
      <c r="A39" s="882"/>
      <c r="B39" s="32"/>
      <c r="C39" s="32"/>
      <c r="D39" s="32"/>
      <c r="E39" s="27"/>
      <c r="F39" s="27"/>
      <c r="G39" s="46"/>
      <c r="H39" s="46"/>
      <c r="I39" s="883"/>
    </row>
    <row r="40" spans="1:9" ht="9.9499999999999993" customHeight="1" x14ac:dyDescent="0.2">
      <c r="A40" s="2"/>
      <c r="B40" s="5"/>
      <c r="C40" s="5"/>
      <c r="D40" s="5"/>
      <c r="E40" s="6"/>
      <c r="F40" s="6"/>
      <c r="G40" s="6"/>
      <c r="H40" s="6"/>
      <c r="I40" s="4"/>
    </row>
    <row r="41" spans="1:9" ht="12" customHeight="1" x14ac:dyDescent="0.2">
      <c r="A41" s="2"/>
      <c r="B41" s="5"/>
      <c r="C41" s="5"/>
      <c r="D41" s="5"/>
      <c r="E41" s="6"/>
      <c r="F41" s="6"/>
      <c r="G41" s="6"/>
      <c r="H41" s="6"/>
      <c r="I41" s="28"/>
    </row>
    <row r="42" spans="1:9" ht="12" customHeight="1" x14ac:dyDescent="0.2">
      <c r="A42" s="2"/>
      <c r="B42" s="5"/>
      <c r="C42" s="5"/>
      <c r="D42" s="5"/>
      <c r="E42" s="6"/>
      <c r="F42" s="6"/>
      <c r="G42" s="6"/>
      <c r="H42" s="6"/>
      <c r="I42" s="28"/>
    </row>
    <row r="43" spans="1:9" ht="12" customHeight="1" x14ac:dyDescent="0.2">
      <c r="A43" s="2"/>
      <c r="B43" s="5"/>
      <c r="C43" s="5"/>
      <c r="D43" s="5"/>
      <c r="E43" s="6"/>
      <c r="F43" s="6"/>
      <c r="G43" s="6"/>
      <c r="H43" s="6"/>
      <c r="I43" s="28"/>
    </row>
    <row r="44" spans="1:9" ht="12" customHeight="1" x14ac:dyDescent="0.2">
      <c r="A44" s="2"/>
      <c r="B44" s="5"/>
      <c r="C44" s="5"/>
      <c r="D44" s="5"/>
      <c r="E44" s="6"/>
      <c r="F44" s="6"/>
      <c r="G44" s="6"/>
      <c r="H44" s="6"/>
      <c r="I44" s="28"/>
    </row>
    <row r="45" spans="1:9" ht="12" customHeight="1" x14ac:dyDescent="0.2">
      <c r="A45" s="2"/>
      <c r="B45" s="5"/>
      <c r="C45" s="5"/>
      <c r="D45" s="5"/>
      <c r="E45" s="6"/>
      <c r="F45" s="6"/>
      <c r="G45" s="6"/>
      <c r="H45" s="6"/>
      <c r="I45" s="28"/>
    </row>
    <row r="46" spans="1:9" ht="12" customHeight="1" x14ac:dyDescent="0.2">
      <c r="A46" s="2"/>
      <c r="B46" s="5"/>
      <c r="C46" s="5"/>
      <c r="D46" s="5"/>
      <c r="E46" s="6"/>
      <c r="F46" s="6"/>
      <c r="G46" s="6"/>
      <c r="H46" s="6"/>
      <c r="I46" s="28"/>
    </row>
    <row r="47" spans="1:9" ht="12" customHeight="1" x14ac:dyDescent="0.2">
      <c r="A47" s="2"/>
      <c r="B47" s="29"/>
      <c r="C47" s="29"/>
      <c r="D47" s="29"/>
      <c r="E47" s="6"/>
      <c r="F47" s="6"/>
      <c r="G47" s="6"/>
      <c r="H47" s="6"/>
      <c r="I47" s="28"/>
    </row>
    <row r="48" spans="1:9" ht="9.9499999999999993" customHeight="1" x14ac:dyDescent="0.2">
      <c r="A48" s="2"/>
      <c r="B48" s="5"/>
      <c r="C48" s="5"/>
      <c r="D48" s="5"/>
      <c r="E48" s="6"/>
      <c r="F48" s="6"/>
      <c r="G48" s="6"/>
      <c r="H48" s="6"/>
      <c r="I48" s="4"/>
    </row>
    <row r="49" spans="1:9" ht="12" customHeight="1" x14ac:dyDescent="0.2">
      <c r="A49" s="35"/>
      <c r="B49" s="36"/>
      <c r="C49" s="36"/>
      <c r="D49" s="36"/>
      <c r="E49" s="36"/>
      <c r="F49" s="36"/>
      <c r="G49" s="36"/>
      <c r="H49" s="36"/>
      <c r="I49" s="37"/>
    </row>
    <row r="50" spans="1:9" ht="9.9499999999999993" customHeight="1" x14ac:dyDescent="0.2">
      <c r="A50" s="34"/>
      <c r="B50" s="4"/>
      <c r="C50" s="4"/>
      <c r="D50" s="4"/>
      <c r="E50" s="4"/>
      <c r="F50" s="4"/>
      <c r="G50" s="4"/>
      <c r="H50" s="4"/>
      <c r="I50" s="4"/>
    </row>
    <row r="51" spans="1:9" ht="12" customHeight="1" x14ac:dyDescent="0.2">
      <c r="A51" s="34"/>
      <c r="B51" s="4"/>
      <c r="C51" s="4"/>
      <c r="D51" s="4"/>
      <c r="E51" s="4"/>
      <c r="F51" s="4"/>
      <c r="G51" s="4"/>
      <c r="H51" s="4"/>
      <c r="I51" s="4"/>
    </row>
    <row r="52" spans="1:9" ht="12" customHeight="1" x14ac:dyDescent="0.2">
      <c r="A52" s="34"/>
      <c r="B52" s="4"/>
      <c r="C52" s="4"/>
      <c r="D52" s="4"/>
      <c r="E52" s="4"/>
      <c r="F52" s="4"/>
      <c r="G52" s="4"/>
      <c r="H52" s="4"/>
      <c r="I52" s="4"/>
    </row>
    <row r="53" spans="1:9" ht="12" customHeight="1" x14ac:dyDescent="0.2">
      <c r="A53" s="34"/>
      <c r="B53" s="4"/>
      <c r="C53" s="4"/>
      <c r="D53" s="4"/>
      <c r="E53" s="4"/>
      <c r="F53" s="4"/>
      <c r="G53" s="4"/>
      <c r="H53" s="4"/>
      <c r="I53" s="4"/>
    </row>
    <row r="54" spans="1:9" ht="12" customHeight="1" x14ac:dyDescent="0.2">
      <c r="A54" s="34"/>
      <c r="B54" s="4"/>
      <c r="C54" s="4"/>
      <c r="D54" s="4"/>
      <c r="E54" s="4"/>
      <c r="F54" s="4"/>
      <c r="G54" s="4"/>
      <c r="H54" s="4"/>
      <c r="I54" s="4"/>
    </row>
    <row r="55" spans="1:9" ht="12" customHeight="1" x14ac:dyDescent="0.2">
      <c r="A55" s="34"/>
      <c r="B55" s="4"/>
      <c r="C55" s="4"/>
      <c r="D55" s="4"/>
      <c r="E55" s="4"/>
      <c r="F55" s="4"/>
      <c r="G55" s="4"/>
      <c r="H55" s="4"/>
      <c r="I55" s="4"/>
    </row>
    <row r="56" spans="1:9" ht="12" customHeight="1" x14ac:dyDescent="0.2">
      <c r="A56" s="34"/>
      <c r="B56" s="4"/>
      <c r="C56" s="4"/>
      <c r="D56" s="4"/>
      <c r="E56" s="4"/>
      <c r="F56" s="4"/>
      <c r="G56" s="4"/>
      <c r="H56" s="4"/>
      <c r="I56" s="4"/>
    </row>
    <row r="57" spans="1:9" ht="12" customHeight="1" x14ac:dyDescent="0.2">
      <c r="A57" s="34"/>
      <c r="B57" s="4"/>
      <c r="C57" s="4"/>
      <c r="D57" s="4"/>
      <c r="E57" s="4"/>
      <c r="F57" s="4"/>
      <c r="G57" s="4"/>
      <c r="H57" s="4"/>
      <c r="I57" s="4"/>
    </row>
    <row r="58" spans="1:9" ht="12" customHeight="1" x14ac:dyDescent="0.2">
      <c r="A58" s="34"/>
      <c r="B58" s="4"/>
      <c r="C58" s="4"/>
      <c r="D58" s="4"/>
      <c r="E58" s="4"/>
      <c r="F58" s="4"/>
      <c r="G58" s="4"/>
      <c r="H58" s="4"/>
      <c r="I58" s="4"/>
    </row>
    <row r="59" spans="1:9" ht="12" customHeight="1" x14ac:dyDescent="0.2">
      <c r="A59" s="34"/>
      <c r="B59" s="4"/>
      <c r="C59" s="4"/>
      <c r="D59" s="4"/>
      <c r="E59" s="4"/>
      <c r="F59" s="4"/>
      <c r="G59" s="4"/>
      <c r="H59" s="4"/>
      <c r="I59" s="4"/>
    </row>
    <row r="60" spans="1:9" ht="12" customHeight="1" x14ac:dyDescent="0.2">
      <c r="A60" s="34"/>
      <c r="B60" s="4"/>
      <c r="C60" s="4"/>
      <c r="D60" s="4"/>
      <c r="E60" s="4"/>
      <c r="F60" s="4"/>
      <c r="G60" s="4"/>
      <c r="H60" s="4"/>
      <c r="I60" s="4"/>
    </row>
    <row r="61" spans="1:9" ht="12" customHeight="1" x14ac:dyDescent="0.2">
      <c r="A61" s="34"/>
      <c r="B61" s="4"/>
      <c r="C61" s="4"/>
      <c r="D61" s="4"/>
      <c r="E61" s="4"/>
      <c r="F61" s="4"/>
      <c r="G61" s="4"/>
      <c r="H61" s="4"/>
      <c r="I61" s="4"/>
    </row>
    <row r="62" spans="1:9" x14ac:dyDescent="0.2">
      <c r="A62" s="34"/>
      <c r="B62" s="4"/>
      <c r="C62" s="4"/>
      <c r="D62" s="4"/>
      <c r="E62" s="4"/>
      <c r="F62" s="4"/>
      <c r="G62" s="4"/>
      <c r="H62" s="4"/>
      <c r="I62" s="4"/>
    </row>
    <row r="63" spans="1:9" x14ac:dyDescent="0.2">
      <c r="A63" s="34"/>
      <c r="B63" s="4"/>
      <c r="C63" s="4"/>
      <c r="D63" s="4"/>
      <c r="E63" s="4"/>
      <c r="F63" s="4"/>
      <c r="G63" s="4"/>
      <c r="H63" s="4"/>
      <c r="I63" s="4"/>
    </row>
  </sheetData>
  <mergeCells count="16">
    <mergeCell ref="A38:A39"/>
    <mergeCell ref="I38:I39"/>
    <mergeCell ref="E27:N28"/>
    <mergeCell ref="M1:N1"/>
    <mergeCell ref="H6:H8"/>
    <mergeCell ref="A2:N2"/>
    <mergeCell ref="A3:G3"/>
    <mergeCell ref="B6:D6"/>
    <mergeCell ref="H3:N3"/>
    <mergeCell ref="I6:K6"/>
    <mergeCell ref="I7:K7"/>
    <mergeCell ref="E6:G6"/>
    <mergeCell ref="B7:D7"/>
    <mergeCell ref="E7:G7"/>
    <mergeCell ref="L6:N6"/>
    <mergeCell ref="L7:N7"/>
  </mergeCells>
  <pageMargins left="1.18" right="0.42" top="0.54" bottom="0.41" header="0.4921259845" footer="0.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18</vt:i4>
      </vt:variant>
      <vt:variant>
        <vt:lpstr>Pojmenované oblasti</vt:lpstr>
      </vt:variant>
      <vt:variant>
        <vt:i4>18</vt:i4>
      </vt:variant>
    </vt:vector>
  </HeadingPairs>
  <TitlesOfParts>
    <vt:vector size="36" baseType="lpstr">
      <vt:lpstr>T</vt:lpstr>
      <vt:lpstr>O</vt:lpstr>
      <vt:lpstr>Z</vt:lpstr>
      <vt:lpstr>K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mapa</vt:lpstr>
      <vt:lpstr>'1'!Oblast_tisku</vt:lpstr>
      <vt:lpstr>'10'!Oblast_tisku</vt:lpstr>
      <vt:lpstr>'11'!Oblast_tisku</vt:lpstr>
      <vt:lpstr>'12'!Oblast_tisku</vt:lpstr>
      <vt:lpstr>'13'!Oblast_tisku</vt:lpstr>
      <vt:lpstr>'2'!Oblast_tisku</vt:lpstr>
      <vt:lpstr>'3'!Oblast_tisku</vt:lpstr>
      <vt:lpstr>'4'!Oblast_tisku</vt:lpstr>
      <vt:lpstr>'5'!Oblast_tisku</vt:lpstr>
      <vt:lpstr>'6'!Oblast_tisku</vt:lpstr>
      <vt:lpstr>'7'!Oblast_tisku</vt:lpstr>
      <vt:lpstr>'8'!Oblast_tisku</vt:lpstr>
      <vt:lpstr>'9'!Oblast_tisku</vt:lpstr>
      <vt:lpstr>K!Oblast_tisku</vt:lpstr>
      <vt:lpstr>mapa!Oblast_tisku</vt:lpstr>
      <vt:lpstr>O!Oblast_tisku</vt:lpstr>
      <vt:lpstr>T!Oblast_tisku</vt:lpstr>
      <vt:lpstr>Z!Oblast_tisku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</dc:creator>
  <cp:lastModifiedBy>Šmíd Michal</cp:lastModifiedBy>
  <cp:lastPrinted>2014-03-21T13:51:21Z</cp:lastPrinted>
  <dcterms:created xsi:type="dcterms:W3CDTF">2010-02-15T08:19:53Z</dcterms:created>
  <dcterms:modified xsi:type="dcterms:W3CDTF">2014-06-05T11:53:59Z</dcterms:modified>
</cp:coreProperties>
</file>