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theme/themeOverride1.xml" ContentType="application/vnd.openxmlformats-officedocument.themeOverride+xml"/>
  <Override PartName="/xl/charts/chart13.xml" ContentType="application/vnd.openxmlformats-officedocument.drawingml.chart+xml"/>
  <Override PartName="/xl/theme/themeOverride2.xml" ContentType="application/vnd.openxmlformats-officedocument.themeOverride+xml"/>
  <Override PartName="/xl/drawings/drawing7.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theme/themeOverride3.xml" ContentType="application/vnd.openxmlformats-officedocument.themeOverride+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0.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drawings/drawing11.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2.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13.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theme/themeOverride4.xml" ContentType="application/vnd.openxmlformats-officedocument.themeOverride+xml"/>
  <Override PartName="/xl/drawings/drawing14.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theme/themeOverride5.xml" ContentType="application/vnd.openxmlformats-officedocument.themeOverride+xml"/>
  <Override PartName="/xl/charts/chart45.xml" ContentType="application/vnd.openxmlformats-officedocument.drawingml.chart+xml"/>
  <Override PartName="/xl/drawings/drawing15.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theme/themeOverride6.xml" ContentType="application/vnd.openxmlformats-officedocument.themeOverride+xml"/>
  <Override PartName="/xl/charts/chart50.xml" ContentType="application/vnd.openxmlformats-officedocument.drawingml.chart+xml"/>
  <Override PartName="/xl/drawings/drawing16.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theme/themeOverride7.xml" ContentType="application/vnd.openxmlformats-officedocument.themeOverride+xml"/>
  <Override PartName="/xl/charts/chart55.xml" ContentType="application/vnd.openxmlformats-officedocument.drawingml.chart+xml"/>
  <Override PartName="/xl/drawings/drawing17.xml" ContentType="application/vnd.openxmlformats-officedocument.drawing+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theme/themeOverride8.xml" ContentType="application/vnd.openxmlformats-officedocument.themeOverride+xml"/>
  <Override PartName="/xl/charts/chart60.xml" ContentType="application/vnd.openxmlformats-officedocument.drawingml.chart+xml"/>
  <Override PartName="/xl/drawings/drawing18.xml" ContentType="application/vnd.openxmlformats-officedocument.drawing+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theme/themeOverride9.xml" ContentType="application/vnd.openxmlformats-officedocument.themeOverride+xml"/>
  <Override PartName="/xl/charts/chart65.xml" ContentType="application/vnd.openxmlformats-officedocument.drawingml.chart+xml"/>
  <Override PartName="/xl/drawings/drawing19.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theme/themeOverride10.xml" ContentType="application/vnd.openxmlformats-officedocument.themeOverride+xml"/>
  <Override PartName="/xl/charts/chart70.xml" ContentType="application/vnd.openxmlformats-officedocument.drawingml.chart+xml"/>
  <Override PartName="/xl/drawings/drawing20.xml" ContentType="application/vnd.openxmlformats-officedocument.drawing+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theme/themeOverride11.xml" ContentType="application/vnd.openxmlformats-officedocument.themeOverride+xml"/>
  <Override PartName="/xl/charts/chart75.xml" ContentType="application/vnd.openxmlformats-officedocument.drawingml.chart+xml"/>
  <Override PartName="/xl/drawings/drawing21.xml" ContentType="application/vnd.openxmlformats-officedocument.drawing+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theme/themeOverride12.xml" ContentType="application/vnd.openxmlformats-officedocument.themeOverride+xml"/>
  <Override PartName="/xl/charts/chart80.xml" ContentType="application/vnd.openxmlformats-officedocument.drawingml.chart+xml"/>
  <Override PartName="/xl/drawings/drawing22.xml" ContentType="application/vnd.openxmlformats-officedocument.drawing+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theme/themeOverride13.xml" ContentType="application/vnd.openxmlformats-officedocument.themeOverride+xml"/>
  <Override PartName="/xl/drawings/drawing23.xml" ContentType="application/vnd.openxmlformats-officedocument.drawing+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theme/themeOverride14.xml" ContentType="application/vnd.openxmlformats-officedocument.themeOverride+xml"/>
  <Override PartName="/xl/charts/chart90.xml" ContentType="application/vnd.openxmlformats-officedocument.drawingml.chart+xml"/>
  <Override PartName="/xl/drawings/drawing24.xml" ContentType="application/vnd.openxmlformats-officedocument.drawing+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theme/themeOverride15.xml" ContentType="application/vnd.openxmlformats-officedocument.themeOverride+xml"/>
  <Override PartName="/xl/drawings/drawing25.xml" ContentType="application/vnd.openxmlformats-officedocument.drawing+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theme/themeOverride16.xml" ContentType="application/vnd.openxmlformats-officedocument.themeOverride+xml"/>
  <Override PartName="/xl/charts/chart100.xml" ContentType="application/vnd.openxmlformats-officedocument.drawingml.chart+xml"/>
  <Override PartName="/xl/drawings/drawing26.xml" ContentType="application/vnd.openxmlformats-officedocument.drawing+xml"/>
  <Override PartName="/xl/charts/chart101.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theme/themeOverride17.xml" ContentType="application/vnd.openxmlformats-officedocument.themeOverride+xml"/>
  <Override PartName="/xl/charts/chart105.xml" ContentType="application/vnd.openxmlformats-officedocument.drawingml.chart+xml"/>
  <Override PartName="/xl/drawings/drawing27.xml" ContentType="application/vnd.openxmlformats-officedocument.drawing+xml"/>
  <Override PartName="/xl/charts/chart106.xml" ContentType="application/vnd.openxmlformats-officedocument.drawingml.chart+xml"/>
  <Override PartName="/xl/theme/themeOverride18.xml" ContentType="application/vnd.openxmlformats-officedocument.themeOverride+xml"/>
  <Override PartName="/xl/charts/chart107.xml" ContentType="application/vnd.openxmlformats-officedocument.drawingml.chart+xml"/>
  <Override PartName="/xl/charts/chart108.xml" ContentType="application/vnd.openxmlformats-officedocument.drawingml.chart+xml"/>
  <Override PartName="/xl/drawings/drawing28.xml" ContentType="application/vnd.openxmlformats-officedocument.drawing+xml"/>
  <Override PartName="/xl/charts/chart109.xml" ContentType="application/vnd.openxmlformats-officedocument.drawingml.chart+xml"/>
  <Override PartName="/xl/charts/chart110.xml" ContentType="application/vnd.openxmlformats-officedocument.drawingml.chart+xml"/>
  <Override PartName="/xl/drawings/drawing29.xml" ContentType="application/vnd.openxmlformats-officedocument.drawing+xml"/>
  <Override PartName="/xl/charts/chart111.xml" ContentType="application/vnd.openxmlformats-officedocument.drawingml.chart+xml"/>
  <Override PartName="/xl/charts/chart112.xml" ContentType="application/vnd.openxmlformats-officedocument.drawingml.chart+xml"/>
  <Override PartName="/xl/drawings/drawing30.xml" ContentType="application/vnd.openxmlformats-officedocument.drawing+xml"/>
  <Override PartName="/xl/charts/chart113.xml" ContentType="application/vnd.openxmlformats-officedocument.drawingml.chart+xml"/>
  <Override PartName="/xl/charts/chart114.xml" ContentType="application/vnd.openxmlformats-officedocument.drawingml.chart+xml"/>
  <Override PartName="/xl/charts/chart115.xml" ContentType="application/vnd.openxmlformats-officedocument.drawingml.chart+xml"/>
  <Override PartName="/xl/drawings/drawing31.xml" ContentType="application/vnd.openxmlformats-officedocument.drawing+xml"/>
  <Override PartName="/xl/charts/chart116.xml" ContentType="application/vnd.openxmlformats-officedocument.drawingml.chart+xml"/>
  <Override PartName="/xl/charts/chart11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defaultThemeVersion="124226"/>
  <mc:AlternateContent xmlns:mc="http://schemas.openxmlformats.org/markup-compatibility/2006">
    <mc:Choice Requires="x15">
      <x15ac:absPath xmlns:x15ac="http://schemas.microsoft.com/office/spreadsheetml/2010/11/ac" url="S:\NOVÁ STATISTIKA\Zprávy TEPLO\Čtvrtletní zprávy TEPLO\2021\IV._čtvrtletí_2021_teplo\v1\"/>
    </mc:Choice>
  </mc:AlternateContent>
  <xr:revisionPtr revIDLastSave="0" documentId="13_ncr:1_{BC42E647-72B3-4FFA-BE2E-C84704D94914}" xr6:coauthVersionLast="36" xr6:coauthVersionMax="47" xr10:uidLastSave="{00000000-0000-0000-0000-000000000000}"/>
  <bookViews>
    <workbookView xWindow="-120" yWindow="-120" windowWidth="29040" windowHeight="15840" tabRatio="959" activeTab="5" xr2:uid="{00000000-000D-0000-FFFF-FFFF00000000}"/>
  </bookViews>
  <sheets>
    <sheet name="Titulní" sheetId="195" r:id="rId1"/>
    <sheet name="Obsah" sheetId="190" r:id="rId2"/>
    <sheet name="Úvod" sheetId="191" r:id="rId3"/>
    <sheet name="1" sheetId="186" r:id="rId4"/>
    <sheet name="2" sheetId="192" r:id="rId5"/>
    <sheet name="3" sheetId="7" r:id="rId6"/>
    <sheet name="4.1" sheetId="128" r:id="rId7"/>
    <sheet name="4.2" sheetId="127" r:id="rId8"/>
    <sheet name="4.3" sheetId="132" r:id="rId9"/>
    <sheet name="5.1" sheetId="53" r:id="rId10"/>
    <sheet name="5.2" sheetId="131" r:id="rId11"/>
    <sheet name="5.3" sheetId="130" r:id="rId12"/>
    <sheet name="5.4" sheetId="147" r:id="rId13"/>
    <sheet name="6" sheetId="77" r:id="rId14"/>
    <sheet name="7.1" sheetId="129" r:id="rId15"/>
    <sheet name="7.2" sheetId="57" r:id="rId16"/>
    <sheet name="8.1" sheetId="146" r:id="rId17"/>
    <sheet name="8.2" sheetId="168" r:id="rId18"/>
    <sheet name="8.3" sheetId="169" r:id="rId19"/>
    <sheet name="8.4" sheetId="170" r:id="rId20"/>
    <sheet name="8.5" sheetId="171" r:id="rId21"/>
    <sheet name="8.6" sheetId="172" r:id="rId22"/>
    <sheet name="8.7" sheetId="173" r:id="rId23"/>
    <sheet name="8.8" sheetId="174" r:id="rId24"/>
    <sheet name="8.9" sheetId="175" r:id="rId25"/>
    <sheet name="8.10" sheetId="176" r:id="rId26"/>
    <sheet name="8.11" sheetId="177" r:id="rId27"/>
    <sheet name="8.12" sheetId="178" r:id="rId28"/>
    <sheet name="8.13" sheetId="179" r:id="rId29"/>
    <sheet name="8.14" sheetId="180" r:id="rId30"/>
    <sheet name="9" sheetId="161" r:id="rId31"/>
    <sheet name="10.1" sheetId="189" r:id="rId32"/>
    <sheet name="10.2" sheetId="188" r:id="rId33"/>
    <sheet name="10.3" sheetId="163" r:id="rId34"/>
    <sheet name="10.4" sheetId="194" r:id="rId35"/>
    <sheet name="10.5" sheetId="167" r:id="rId36"/>
  </sheets>
  <definedNames>
    <definedName name="Datum_OTE">"2. 5. 2017"</definedName>
    <definedName name="_xlnm.Print_Area" localSheetId="3">'1'!$A$1:$B$40</definedName>
    <definedName name="_xlnm.Print_Area" localSheetId="31">'10.1'!$A$1:$L$34</definedName>
    <definedName name="_xlnm.Print_Area" localSheetId="34">'10.4'!$A$1:$L$48</definedName>
    <definedName name="_xlnm.Print_Area" localSheetId="16">'8.1'!$A$1:$I$46</definedName>
    <definedName name="_xlnm.Print_Area" localSheetId="25">'8.10'!$A$1:$I$47</definedName>
    <definedName name="_xlnm.Print_Area" localSheetId="26">'8.11'!$A$1:$I$47</definedName>
    <definedName name="_xlnm.Print_Area" localSheetId="27">'8.12'!$A$1:$I$47</definedName>
    <definedName name="_xlnm.Print_Area" localSheetId="28">'8.13'!$A$1:$I$47</definedName>
    <definedName name="_xlnm.Print_Area" localSheetId="29">'8.14'!$A$1:$I$47</definedName>
    <definedName name="_xlnm.Print_Area" localSheetId="17">'8.2'!$A$1:$I$47</definedName>
    <definedName name="_xlnm.Print_Area" localSheetId="18">'8.3'!$A$1:$I$47</definedName>
    <definedName name="_xlnm.Print_Area" localSheetId="19">'8.4'!$A$1:$I$47</definedName>
    <definedName name="_xlnm.Print_Area" localSheetId="20">'8.5'!$A$1:$I$47</definedName>
    <definedName name="_xlnm.Print_Area" localSheetId="21">'8.6'!$A$1:$I$47</definedName>
    <definedName name="_xlnm.Print_Area" localSheetId="22">'8.7'!$A$1:$I$47</definedName>
    <definedName name="_xlnm.Print_Area" localSheetId="23">'8.8'!$A$1:$I$47</definedName>
    <definedName name="_xlnm.Print_Area" localSheetId="24">'8.9'!$A$1:$I$47</definedName>
    <definedName name="_xlnm.Print_Area" localSheetId="30">'9'!$A$1:$M$45</definedName>
    <definedName name="_xlnm.Print_Area" localSheetId="0">Titulní!$A$1:$B$2</definedName>
  </definedNames>
  <calcPr calcId="191029"/>
</workbook>
</file>

<file path=xl/calcChain.xml><?xml version="1.0" encoding="utf-8"?>
<calcChain xmlns="http://schemas.openxmlformats.org/spreadsheetml/2006/main">
  <c r="F12" i="189" l="1"/>
  <c r="F21" i="194"/>
  <c r="F5" i="189" l="1"/>
  <c r="F13" i="194"/>
  <c r="F5" i="194" l="1"/>
  <c r="N14" i="188" l="1"/>
  <c r="N7" i="188"/>
  <c r="F15" i="189"/>
  <c r="F8" i="189"/>
  <c r="F4" i="194" l="1"/>
  <c r="F20" i="194" l="1"/>
  <c r="F12" i="194"/>
  <c r="L1" i="194"/>
  <c r="L1" i="189" l="1"/>
  <c r="N1" i="188"/>
  <c r="C4" i="167"/>
  <c r="F13" i="189" l="1"/>
  <c r="H6" i="189"/>
  <c r="H7" i="189" s="1"/>
  <c r="F6" i="189"/>
  <c r="N12" i="188"/>
  <c r="N11" i="188"/>
  <c r="N5" i="188"/>
  <c r="N4" i="188"/>
  <c r="F7" i="189" l="1"/>
  <c r="N6" i="188"/>
  <c r="F14" i="189"/>
  <c r="N13" i="188"/>
  <c r="M1" i="167"/>
  <c r="K1" i="163"/>
  <c r="M1" i="161"/>
  <c r="I1" i="180"/>
  <c r="I1" i="179"/>
  <c r="I1" i="178"/>
  <c r="I1" i="177"/>
  <c r="I1" i="176"/>
  <c r="I1" i="175"/>
  <c r="I1" i="174"/>
  <c r="I1" i="173"/>
  <c r="I1" i="172"/>
  <c r="I1" i="171"/>
  <c r="I1" i="170"/>
  <c r="I1" i="169"/>
  <c r="I1" i="168"/>
  <c r="I1" i="146"/>
  <c r="J1" i="57"/>
  <c r="N1" i="129"/>
  <c r="M1" i="77"/>
  <c r="M1" i="147"/>
  <c r="P1" i="130"/>
  <c r="N1" i="131"/>
  <c r="N1" i="53"/>
  <c r="P1" i="132"/>
  <c r="N1" i="127"/>
  <c r="N1" i="128"/>
  <c r="K27" i="146" l="1"/>
  <c r="T4" i="161" l="1"/>
  <c r="S4" i="161"/>
  <c r="R4" i="161"/>
  <c r="Q4" i="161"/>
  <c r="P4" i="161"/>
  <c r="O4" i="161"/>
  <c r="K34" i="180" l="1"/>
  <c r="K33" i="180"/>
  <c r="K32" i="180"/>
  <c r="K31" i="180"/>
  <c r="K30" i="180"/>
  <c r="K29" i="180"/>
  <c r="K28" i="180"/>
  <c r="K27" i="180"/>
  <c r="K25" i="180"/>
  <c r="K24" i="180"/>
  <c r="K23" i="180"/>
  <c r="K22" i="180"/>
  <c r="K21" i="180"/>
  <c r="K20" i="180"/>
  <c r="K19" i="180"/>
  <c r="K18" i="180"/>
  <c r="K17" i="180"/>
  <c r="K16" i="180"/>
  <c r="K15" i="180"/>
  <c r="K14" i="180"/>
  <c r="K13" i="180"/>
  <c r="K12" i="180"/>
  <c r="K11" i="180"/>
  <c r="K10" i="180"/>
  <c r="K34" i="179"/>
  <c r="K33" i="179"/>
  <c r="K32" i="179"/>
  <c r="K31" i="179"/>
  <c r="K30" i="179"/>
  <c r="K29" i="179"/>
  <c r="K28" i="179"/>
  <c r="K27" i="179"/>
  <c r="K25" i="179"/>
  <c r="K24" i="179"/>
  <c r="K23" i="179"/>
  <c r="K22" i="179"/>
  <c r="K21" i="179"/>
  <c r="K20" i="179"/>
  <c r="K19" i="179"/>
  <c r="K18" i="179"/>
  <c r="K17" i="179"/>
  <c r="K16" i="179"/>
  <c r="K15" i="179"/>
  <c r="K14" i="179"/>
  <c r="K13" i="179"/>
  <c r="K12" i="179"/>
  <c r="K11" i="179"/>
  <c r="K10" i="179"/>
  <c r="K35" i="178"/>
  <c r="K34" i="178"/>
  <c r="K33" i="178"/>
  <c r="K32" i="178"/>
  <c r="K31" i="178"/>
  <c r="K30" i="178"/>
  <c r="K29" i="178"/>
  <c r="K28" i="178"/>
  <c r="K25" i="178"/>
  <c r="K24" i="178"/>
  <c r="K23" i="178"/>
  <c r="K22" i="178"/>
  <c r="K21" i="178"/>
  <c r="K20" i="178"/>
  <c r="K19" i="178"/>
  <c r="K18" i="178"/>
  <c r="K17" i="178"/>
  <c r="K16" i="178"/>
  <c r="K15" i="178"/>
  <c r="K14" i="178"/>
  <c r="K13" i="178"/>
  <c r="K12" i="178"/>
  <c r="K11" i="178"/>
  <c r="K10" i="178"/>
  <c r="K34" i="177"/>
  <c r="K33" i="177"/>
  <c r="K32" i="177"/>
  <c r="K31" i="177"/>
  <c r="K30" i="177"/>
  <c r="K29" i="177"/>
  <c r="K28" i="177"/>
  <c r="K27" i="177"/>
  <c r="K25" i="177"/>
  <c r="K24" i="177"/>
  <c r="K23" i="177"/>
  <c r="K22" i="177"/>
  <c r="K21" i="177"/>
  <c r="K20" i="177"/>
  <c r="K19" i="177"/>
  <c r="K18" i="177"/>
  <c r="K17" i="177"/>
  <c r="K16" i="177"/>
  <c r="K15" i="177"/>
  <c r="K14" i="177"/>
  <c r="K13" i="177"/>
  <c r="K12" i="177"/>
  <c r="K11" i="177"/>
  <c r="K10" i="177"/>
  <c r="K35" i="176"/>
  <c r="K34" i="176"/>
  <c r="K33" i="176"/>
  <c r="K32" i="176"/>
  <c r="K31" i="176"/>
  <c r="K30" i="176"/>
  <c r="K29" i="176"/>
  <c r="K28" i="176"/>
  <c r="K25" i="176"/>
  <c r="K24" i="176"/>
  <c r="K23" i="176"/>
  <c r="K22" i="176"/>
  <c r="K21" i="176"/>
  <c r="K20" i="176"/>
  <c r="K19" i="176"/>
  <c r="K18" i="176"/>
  <c r="K17" i="176"/>
  <c r="K16" i="176"/>
  <c r="K15" i="176"/>
  <c r="K14" i="176"/>
  <c r="K13" i="176"/>
  <c r="K12" i="176"/>
  <c r="K11" i="176"/>
  <c r="K10" i="176"/>
  <c r="K34" i="175"/>
  <c r="K33" i="175"/>
  <c r="K32" i="175"/>
  <c r="K31" i="175"/>
  <c r="K30" i="175"/>
  <c r="K29" i="175"/>
  <c r="K28" i="175"/>
  <c r="K27" i="175"/>
  <c r="K25" i="175"/>
  <c r="K24" i="175"/>
  <c r="K23" i="175"/>
  <c r="K22" i="175"/>
  <c r="K21" i="175"/>
  <c r="K20" i="175"/>
  <c r="K19" i="175"/>
  <c r="K18" i="175"/>
  <c r="K17" i="175"/>
  <c r="K16" i="175"/>
  <c r="K15" i="175"/>
  <c r="K14" i="175"/>
  <c r="K13" i="175"/>
  <c r="K12" i="175"/>
  <c r="K11" i="175"/>
  <c r="K10" i="175"/>
  <c r="K34" i="173"/>
  <c r="K33" i="173"/>
  <c r="K32" i="173"/>
  <c r="K31" i="173"/>
  <c r="K30" i="173"/>
  <c r="K29" i="173"/>
  <c r="K28" i="173"/>
  <c r="K27" i="173"/>
  <c r="K25" i="173"/>
  <c r="K24" i="173"/>
  <c r="K23" i="173"/>
  <c r="K22" i="173"/>
  <c r="K21" i="173"/>
  <c r="K20" i="173"/>
  <c r="K19" i="173"/>
  <c r="K18" i="173"/>
  <c r="K17" i="173"/>
  <c r="K16" i="173"/>
  <c r="K15" i="173"/>
  <c r="K14" i="173"/>
  <c r="K13" i="173"/>
  <c r="K12" i="173"/>
  <c r="K11" i="173"/>
  <c r="K10" i="173"/>
  <c r="K35" i="172"/>
  <c r="K34" i="172"/>
  <c r="K33" i="172"/>
  <c r="K32" i="172"/>
  <c r="K31" i="172"/>
  <c r="K30" i="172"/>
  <c r="K29" i="172"/>
  <c r="K28" i="172"/>
  <c r="K25" i="172"/>
  <c r="K24" i="172"/>
  <c r="K23" i="172"/>
  <c r="K22" i="172"/>
  <c r="K21" i="172"/>
  <c r="K20" i="172"/>
  <c r="K19" i="172"/>
  <c r="K18" i="172"/>
  <c r="K17" i="172"/>
  <c r="K16" i="172"/>
  <c r="K15" i="172"/>
  <c r="K14" i="172"/>
  <c r="K13" i="172"/>
  <c r="K12" i="172"/>
  <c r="K11" i="172"/>
  <c r="K10" i="172"/>
  <c r="K34" i="171"/>
  <c r="K33" i="171"/>
  <c r="K32" i="171"/>
  <c r="K31" i="171"/>
  <c r="K30" i="171"/>
  <c r="K29" i="171"/>
  <c r="K28" i="171"/>
  <c r="K27" i="171"/>
  <c r="K25" i="171"/>
  <c r="K24" i="171"/>
  <c r="K23" i="171"/>
  <c r="K22" i="171"/>
  <c r="K21" i="171"/>
  <c r="K20" i="171"/>
  <c r="K19" i="171"/>
  <c r="K18" i="171"/>
  <c r="K17" i="171"/>
  <c r="K16" i="171"/>
  <c r="K15" i="171"/>
  <c r="K14" i="171"/>
  <c r="K13" i="171"/>
  <c r="K12" i="171"/>
  <c r="K11" i="171"/>
  <c r="K10" i="171"/>
  <c r="K34" i="170"/>
  <c r="K33" i="170"/>
  <c r="K32" i="170"/>
  <c r="K31" i="170"/>
  <c r="K30" i="170"/>
  <c r="K29" i="170"/>
  <c r="K28" i="170"/>
  <c r="K27" i="170"/>
  <c r="K25" i="170"/>
  <c r="K24" i="170"/>
  <c r="K23" i="170"/>
  <c r="K22" i="170"/>
  <c r="K21" i="170"/>
  <c r="K20" i="170"/>
  <c r="K19" i="170"/>
  <c r="K18" i="170"/>
  <c r="K17" i="170"/>
  <c r="K16" i="170"/>
  <c r="K15" i="170"/>
  <c r="K14" i="170"/>
  <c r="K13" i="170"/>
  <c r="K12" i="170"/>
  <c r="K11" i="170"/>
  <c r="K10" i="170"/>
  <c r="K34" i="169"/>
  <c r="K33" i="169"/>
  <c r="K32" i="169"/>
  <c r="K31" i="169"/>
  <c r="K30" i="169"/>
  <c r="K29" i="169"/>
  <c r="K28" i="169"/>
  <c r="K27" i="169"/>
  <c r="K25" i="169"/>
  <c r="K24" i="169"/>
  <c r="K23" i="169"/>
  <c r="K22" i="169"/>
  <c r="K21" i="169"/>
  <c r="K20" i="169"/>
  <c r="K19" i="169"/>
  <c r="K18" i="169"/>
  <c r="K17" i="169"/>
  <c r="K16" i="169"/>
  <c r="K15" i="169"/>
  <c r="K14" i="169"/>
  <c r="K13" i="169"/>
  <c r="K12" i="169"/>
  <c r="K11" i="169"/>
  <c r="K10" i="169"/>
  <c r="K34" i="168"/>
  <c r="K33" i="168"/>
  <c r="K32" i="168"/>
  <c r="K31" i="168"/>
  <c r="K30" i="168"/>
  <c r="K29" i="168"/>
  <c r="K28" i="168"/>
  <c r="K27" i="168"/>
  <c r="K25" i="168"/>
  <c r="K24" i="168"/>
  <c r="K23" i="168"/>
  <c r="K22" i="168"/>
  <c r="K21" i="168"/>
  <c r="K20" i="168"/>
  <c r="K19" i="168"/>
  <c r="K18" i="168"/>
  <c r="K17" i="168"/>
  <c r="K16" i="168"/>
  <c r="K15" i="168"/>
  <c r="K14" i="168"/>
  <c r="K13" i="168"/>
  <c r="K12" i="168"/>
  <c r="K11" i="168"/>
  <c r="K10" i="168"/>
  <c r="K36" i="146"/>
  <c r="K35" i="146"/>
  <c r="K34" i="146"/>
  <c r="K33" i="146"/>
  <c r="K32" i="146"/>
  <c r="K31" i="146"/>
  <c r="K30" i="146"/>
  <c r="K29" i="146"/>
  <c r="K26" i="146"/>
  <c r="K25" i="146"/>
  <c r="K24" i="146"/>
  <c r="K23" i="146"/>
  <c r="K22" i="146"/>
  <c r="K21" i="146"/>
  <c r="K20" i="146"/>
  <c r="K19" i="146"/>
  <c r="K18" i="146"/>
  <c r="K17" i="146"/>
  <c r="K16" i="146"/>
  <c r="K15" i="146"/>
  <c r="K14" i="146"/>
  <c r="K13" i="146"/>
  <c r="K12" i="146"/>
  <c r="K11" i="146"/>
  <c r="K25" i="174"/>
  <c r="K28" i="174"/>
  <c r="K29" i="174"/>
  <c r="K30" i="174"/>
  <c r="K31" i="174"/>
  <c r="K32" i="174"/>
  <c r="K33" i="174"/>
  <c r="K34" i="174"/>
  <c r="K27" i="174"/>
  <c r="K11" i="174"/>
  <c r="K12" i="174"/>
  <c r="K13" i="174"/>
  <c r="K14" i="174"/>
  <c r="K15" i="174"/>
  <c r="K16" i="174"/>
  <c r="K17" i="174"/>
  <c r="K18" i="174"/>
  <c r="K19" i="174"/>
  <c r="K20" i="174"/>
  <c r="K21" i="174"/>
  <c r="K22" i="174"/>
  <c r="K23" i="174"/>
  <c r="K24" i="174"/>
  <c r="K10" i="174"/>
  <c r="C24" i="163" l="1"/>
  <c r="I24" i="163"/>
  <c r="I4" i="163" l="1"/>
  <c r="C4" i="163" l="1"/>
  <c r="A23" i="7" l="1"/>
  <c r="A21" i="7" l="1"/>
  <c r="A20" i="7"/>
  <c r="A18" i="7" l="1"/>
  <c r="A22" i="7" l="1"/>
  <c r="A19" i="7" l="1"/>
  <c r="B9" i="167" l="1"/>
  <c r="D9" i="167" s="1"/>
  <c r="B13" i="167"/>
  <c r="D13" i="167" s="1"/>
  <c r="B12" i="167"/>
  <c r="D12" i="167" s="1"/>
  <c r="B17" i="167"/>
  <c r="B10" i="167"/>
  <c r="D10" i="167" s="1"/>
  <c r="B6" i="167"/>
  <c r="B11" i="167"/>
  <c r="B15" i="167"/>
  <c r="B5" i="167"/>
  <c r="B7" i="167"/>
  <c r="B19" i="167"/>
  <c r="B14" i="167"/>
  <c r="B16" i="167"/>
  <c r="B18" i="167"/>
  <c r="D18" i="167" s="1"/>
  <c r="B8" i="167"/>
  <c r="D8" i="167" s="1"/>
  <c r="B20" i="167"/>
  <c r="D7" i="167" l="1"/>
  <c r="E7" i="167"/>
  <c r="E14" i="167"/>
  <c r="D14" i="167"/>
  <c r="D20" i="167"/>
  <c r="E20" i="167"/>
  <c r="D6" i="167"/>
  <c r="E6" i="167"/>
  <c r="D15" i="167"/>
  <c r="E15" i="167"/>
  <c r="D19" i="167"/>
  <c r="E19" i="167"/>
  <c r="D17" i="167"/>
  <c r="E17" i="167"/>
  <c r="E5" i="167"/>
  <c r="B4" i="167"/>
  <c r="D5" i="167"/>
  <c r="E16" i="167"/>
  <c r="D16" i="167"/>
  <c r="E11" i="167"/>
  <c r="D11" i="167"/>
  <c r="D4" i="167" l="1"/>
  <c r="E4" i="167"/>
  <c r="P16" i="161" l="1"/>
  <c r="P6" i="161"/>
  <c r="P10" i="161"/>
  <c r="P12" i="161"/>
  <c r="P17" i="161"/>
  <c r="P19" i="161"/>
  <c r="P9" i="161"/>
  <c r="P8" i="161"/>
  <c r="P20" i="161"/>
  <c r="P21" i="161"/>
  <c r="P14" i="161"/>
  <c r="P15" i="161"/>
  <c r="P18" i="161"/>
  <c r="P13" i="161"/>
  <c r="P11" i="161"/>
  <c r="P7" i="161"/>
  <c r="E22" i="194" l="1"/>
  <c r="D22" i="194" l="1"/>
  <c r="D24" i="194" s="1"/>
  <c r="M7" i="129"/>
  <c r="C7" i="129"/>
  <c r="D7" i="129"/>
  <c r="E24" i="194"/>
  <c r="E23" i="194"/>
  <c r="N11" i="129"/>
  <c r="N15" i="129"/>
  <c r="E14" i="194"/>
  <c r="H7" i="129"/>
  <c r="D6" i="194"/>
  <c r="N12" i="129"/>
  <c r="J7" i="129"/>
  <c r="C14" i="194"/>
  <c r="N8" i="129"/>
  <c r="D23" i="194"/>
  <c r="N9" i="129"/>
  <c r="B14" i="194"/>
  <c r="N13" i="129"/>
  <c r="G7" i="129"/>
  <c r="C22" i="194"/>
  <c r="E7" i="129"/>
  <c r="C6" i="194"/>
  <c r="B7" i="129"/>
  <c r="E6" i="194"/>
  <c r="K7" i="129"/>
  <c r="I7" i="129"/>
  <c r="N10" i="129"/>
  <c r="B22" i="194"/>
  <c r="N14" i="129"/>
  <c r="D14" i="194"/>
  <c r="L7" i="129"/>
  <c r="F7" i="129"/>
  <c r="B6" i="194"/>
  <c r="K6" i="129" l="1"/>
  <c r="E6" i="129"/>
  <c r="F6" i="194"/>
  <c r="B8" i="194"/>
  <c r="B7" i="194"/>
  <c r="B16" i="194"/>
  <c r="F14" i="194"/>
  <c r="B15" i="194"/>
  <c r="D8" i="194"/>
  <c r="D7" i="194"/>
  <c r="D16" i="194"/>
  <c r="D15" i="194"/>
  <c r="C8" i="194"/>
  <c r="C7" i="194"/>
  <c r="F22" i="194"/>
  <c r="B24" i="194"/>
  <c r="B23" i="194"/>
  <c r="E7" i="194"/>
  <c r="E8" i="194"/>
  <c r="C24" i="194"/>
  <c r="C23" i="194"/>
  <c r="C16" i="194"/>
  <c r="C15" i="194"/>
  <c r="H6" i="129"/>
  <c r="N6" i="129"/>
  <c r="B6" i="129"/>
  <c r="E15" i="194"/>
  <c r="E16" i="194"/>
  <c r="F24" i="194" l="1"/>
  <c r="F23" i="194"/>
  <c r="F15" i="194"/>
  <c r="F16" i="194"/>
  <c r="F8" i="194"/>
  <c r="F7" i="194"/>
  <c r="N30" i="180" l="1"/>
  <c r="N30" i="179"/>
  <c r="N30" i="177"/>
  <c r="N30" i="175"/>
  <c r="N30" i="174"/>
  <c r="N30" i="173"/>
  <c r="M30" i="180"/>
  <c r="M30" i="179"/>
  <c r="M30" i="177"/>
  <c r="M30" i="175"/>
  <c r="M30" i="174"/>
  <c r="M30" i="173"/>
  <c r="L30" i="180"/>
  <c r="L30" i="179"/>
  <c r="L31" i="177"/>
  <c r="L30" i="175"/>
  <c r="L30" i="174"/>
  <c r="L30" i="173"/>
  <c r="N31" i="178"/>
  <c r="N31" i="176"/>
  <c r="N31" i="172"/>
  <c r="N32" i="146"/>
  <c r="M31" i="178"/>
  <c r="M31" i="176"/>
  <c r="M31" i="172"/>
  <c r="M32" i="146"/>
  <c r="L31" i="178"/>
  <c r="L31" i="176"/>
  <c r="L32" i="172"/>
  <c r="L32" i="146"/>
  <c r="L30" i="171"/>
  <c r="M30" i="171"/>
  <c r="N30" i="171"/>
  <c r="N30" i="170"/>
  <c r="M30" i="170"/>
  <c r="L30" i="170"/>
  <c r="N30" i="169"/>
  <c r="M30" i="169"/>
  <c r="L31" i="169"/>
  <c r="N32" i="168"/>
  <c r="N28" i="168"/>
  <c r="L29" i="168"/>
  <c r="M28" i="168"/>
  <c r="L28" i="168"/>
  <c r="N29" i="172"/>
  <c r="M29" i="172"/>
  <c r="M30" i="146"/>
  <c r="L29" i="178"/>
  <c r="L30" i="146"/>
  <c r="M28" i="171"/>
  <c r="N28" i="170"/>
  <c r="L28" i="170"/>
  <c r="M28" i="169"/>
  <c r="N31" i="168"/>
  <c r="L27" i="168"/>
  <c r="M34" i="171"/>
  <c r="L34" i="170"/>
  <c r="L27" i="169"/>
  <c r="N30" i="168"/>
  <c r="M33" i="171"/>
  <c r="N33" i="169"/>
  <c r="L34" i="169"/>
  <c r="L30" i="168"/>
  <c r="N29" i="180"/>
  <c r="N29" i="179"/>
  <c r="N29" i="177"/>
  <c r="N29" i="175"/>
  <c r="N29" i="174"/>
  <c r="N29" i="173"/>
  <c r="M29" i="180"/>
  <c r="M29" i="179"/>
  <c r="M29" i="177"/>
  <c r="M29" i="175"/>
  <c r="M29" i="174"/>
  <c r="M29" i="173"/>
  <c r="L29" i="180"/>
  <c r="L29" i="179"/>
  <c r="L30" i="177"/>
  <c r="L29" i="175"/>
  <c r="L29" i="174"/>
  <c r="L29" i="173"/>
  <c r="N30" i="178"/>
  <c r="N30" i="176"/>
  <c r="N30" i="172"/>
  <c r="N31" i="146"/>
  <c r="M30" i="178"/>
  <c r="M30" i="176"/>
  <c r="M30" i="172"/>
  <c r="M31" i="146"/>
  <c r="L30" i="178"/>
  <c r="L30" i="176"/>
  <c r="L31" i="172"/>
  <c r="L31" i="146"/>
  <c r="L29" i="171"/>
  <c r="M29" i="171"/>
  <c r="N29" i="171"/>
  <c r="N29" i="170"/>
  <c r="M29" i="170"/>
  <c r="L29" i="170"/>
  <c r="N29" i="169"/>
  <c r="M29" i="169"/>
  <c r="L30" i="169"/>
  <c r="M32" i="168"/>
  <c r="M29" i="178"/>
  <c r="L30" i="172"/>
  <c r="L28" i="171"/>
  <c r="M28" i="170"/>
  <c r="L29" i="169"/>
  <c r="N34" i="169"/>
  <c r="N34" i="168"/>
  <c r="L34" i="178"/>
  <c r="L33" i="171"/>
  <c r="L33" i="170"/>
  <c r="L32" i="168"/>
  <c r="N31" i="171"/>
  <c r="M33" i="168"/>
  <c r="N28" i="180"/>
  <c r="N28" i="179"/>
  <c r="N28" i="177"/>
  <c r="N28" i="175"/>
  <c r="N28" i="174"/>
  <c r="N28" i="173"/>
  <c r="M28" i="180"/>
  <c r="M28" i="179"/>
  <c r="M28" i="177"/>
  <c r="M28" i="175"/>
  <c r="M28" i="174"/>
  <c r="M28" i="173"/>
  <c r="L28" i="180"/>
  <c r="L28" i="179"/>
  <c r="L29" i="177"/>
  <c r="L28" i="175"/>
  <c r="L28" i="174"/>
  <c r="L28" i="173"/>
  <c r="N29" i="178"/>
  <c r="N29" i="176"/>
  <c r="N30" i="146"/>
  <c r="M29" i="176"/>
  <c r="L29" i="176"/>
  <c r="N28" i="171"/>
  <c r="N28" i="169"/>
  <c r="N27" i="168"/>
  <c r="N34" i="170"/>
  <c r="L35" i="172"/>
  <c r="M33" i="169"/>
  <c r="L31" i="168"/>
  <c r="L32" i="169"/>
  <c r="N27" i="180"/>
  <c r="N27" i="179"/>
  <c r="N27" i="177"/>
  <c r="N27" i="175"/>
  <c r="N27" i="174"/>
  <c r="N27" i="173"/>
  <c r="M27" i="180"/>
  <c r="M27" i="179"/>
  <c r="M27" i="177"/>
  <c r="M27" i="175"/>
  <c r="M27" i="174"/>
  <c r="M27" i="173"/>
  <c r="L27" i="180"/>
  <c r="L27" i="179"/>
  <c r="L28" i="177"/>
  <c r="L27" i="175"/>
  <c r="L27" i="174"/>
  <c r="L27" i="173"/>
  <c r="N28" i="178"/>
  <c r="N28" i="176"/>
  <c r="N28" i="172"/>
  <c r="N29" i="146"/>
  <c r="M28" i="178"/>
  <c r="M28" i="176"/>
  <c r="M28" i="172"/>
  <c r="M29" i="146"/>
  <c r="L28" i="178"/>
  <c r="L28" i="176"/>
  <c r="L29" i="172"/>
  <c r="L29" i="146"/>
  <c r="L27" i="171"/>
  <c r="M27" i="171"/>
  <c r="N27" i="171"/>
  <c r="N27" i="170"/>
  <c r="M27" i="170"/>
  <c r="L27" i="170"/>
  <c r="N27" i="169"/>
  <c r="M27" i="169"/>
  <c r="L28" i="169"/>
  <c r="M31" i="168"/>
  <c r="M27" i="168"/>
  <c r="L34" i="168"/>
  <c r="L34" i="179"/>
  <c r="L34" i="175"/>
  <c r="L34" i="174"/>
  <c r="N35" i="178"/>
  <c r="N35" i="176"/>
  <c r="N36" i="146"/>
  <c r="M35" i="178"/>
  <c r="M35" i="172"/>
  <c r="L35" i="178"/>
  <c r="L35" i="176"/>
  <c r="L36" i="146"/>
  <c r="L34" i="171"/>
  <c r="N34" i="171"/>
  <c r="M34" i="169"/>
  <c r="L34" i="176"/>
  <c r="N33" i="171"/>
  <c r="M34" i="168"/>
  <c r="N29" i="168"/>
  <c r="L31" i="170"/>
  <c r="N34" i="180"/>
  <c r="N34" i="179"/>
  <c r="N34" i="177"/>
  <c r="N34" i="175"/>
  <c r="N34" i="174"/>
  <c r="N34" i="173"/>
  <c r="M34" i="180"/>
  <c r="M34" i="179"/>
  <c r="M34" i="177"/>
  <c r="M34" i="175"/>
  <c r="M34" i="174"/>
  <c r="M34" i="173"/>
  <c r="L34" i="180"/>
  <c r="L27" i="177"/>
  <c r="L34" i="173"/>
  <c r="N35" i="172"/>
  <c r="M35" i="176"/>
  <c r="M36" i="146"/>
  <c r="L28" i="172"/>
  <c r="M34" i="170"/>
  <c r="L33" i="168"/>
  <c r="N33" i="170"/>
  <c r="N33" i="168"/>
  <c r="M31" i="169"/>
  <c r="N33" i="180"/>
  <c r="N33" i="179"/>
  <c r="N33" i="177"/>
  <c r="N33" i="175"/>
  <c r="N33" i="174"/>
  <c r="N33" i="173"/>
  <c r="M33" i="180"/>
  <c r="M33" i="179"/>
  <c r="M33" i="177"/>
  <c r="M33" i="175"/>
  <c r="M33" i="174"/>
  <c r="M33" i="173"/>
  <c r="L33" i="180"/>
  <c r="L33" i="179"/>
  <c r="L34" i="177"/>
  <c r="L33" i="175"/>
  <c r="L33" i="174"/>
  <c r="L33" i="173"/>
  <c r="N34" i="178"/>
  <c r="N34" i="176"/>
  <c r="N34" i="172"/>
  <c r="N35" i="146"/>
  <c r="M34" i="178"/>
  <c r="M34" i="176"/>
  <c r="M34" i="172"/>
  <c r="M35" i="146"/>
  <c r="L35" i="146"/>
  <c r="M33" i="170"/>
  <c r="M30" i="168"/>
  <c r="M31" i="170"/>
  <c r="N32" i="180"/>
  <c r="N32" i="179"/>
  <c r="N32" i="177"/>
  <c r="N32" i="175"/>
  <c r="N32" i="174"/>
  <c r="N32" i="173"/>
  <c r="M32" i="180"/>
  <c r="M32" i="179"/>
  <c r="M32" i="177"/>
  <c r="M32" i="175"/>
  <c r="M32" i="174"/>
  <c r="M32" i="173"/>
  <c r="L32" i="180"/>
  <c r="L32" i="179"/>
  <c r="L33" i="177"/>
  <c r="L32" i="175"/>
  <c r="L32" i="174"/>
  <c r="L32" i="173"/>
  <c r="N33" i="178"/>
  <c r="N33" i="176"/>
  <c r="N33" i="172"/>
  <c r="N34" i="146"/>
  <c r="M33" i="178"/>
  <c r="M33" i="176"/>
  <c r="M33" i="172"/>
  <c r="M34" i="146"/>
  <c r="L33" i="178"/>
  <c r="L33" i="176"/>
  <c r="L34" i="172"/>
  <c r="L34" i="146"/>
  <c r="L32" i="171"/>
  <c r="M32" i="171"/>
  <c r="N32" i="171"/>
  <c r="N32" i="170"/>
  <c r="M32" i="170"/>
  <c r="L32" i="170"/>
  <c r="N32" i="169"/>
  <c r="M32" i="169"/>
  <c r="L33" i="169"/>
  <c r="N31" i="169"/>
  <c r="N31" i="180"/>
  <c r="N31" i="179"/>
  <c r="N31" i="177"/>
  <c r="N31" i="175"/>
  <c r="N31" i="174"/>
  <c r="N31" i="173"/>
  <c r="M31" i="180"/>
  <c r="M31" i="179"/>
  <c r="M31" i="177"/>
  <c r="M31" i="175"/>
  <c r="M31" i="174"/>
  <c r="M31" i="173"/>
  <c r="L31" i="180"/>
  <c r="L31" i="179"/>
  <c r="L32" i="177"/>
  <c r="L31" i="175"/>
  <c r="L31" i="174"/>
  <c r="L31" i="173"/>
  <c r="N32" i="178"/>
  <c r="N32" i="176"/>
  <c r="N32" i="172"/>
  <c r="N33" i="146"/>
  <c r="M32" i="178"/>
  <c r="M32" i="176"/>
  <c r="M32" i="172"/>
  <c r="M33" i="146"/>
  <c r="L32" i="178"/>
  <c r="L32" i="176"/>
  <c r="L33" i="172"/>
  <c r="L33" i="146"/>
  <c r="L31" i="171"/>
  <c r="M31" i="171"/>
  <c r="N31" i="170"/>
  <c r="M29" i="168"/>
  <c r="L12" i="180"/>
  <c r="M14" i="179"/>
  <c r="N16" i="178"/>
  <c r="M20" i="177"/>
  <c r="N23" i="146"/>
  <c r="L25" i="176"/>
  <c r="L12" i="173"/>
  <c r="M14" i="172"/>
  <c r="N16" i="171"/>
  <c r="M20" i="170"/>
  <c r="N22" i="169"/>
  <c r="N10" i="178"/>
  <c r="M16" i="146"/>
  <c r="M21" i="175"/>
  <c r="N15" i="180"/>
  <c r="L18" i="179"/>
  <c r="N21" i="178"/>
  <c r="L24" i="177"/>
  <c r="L11" i="175"/>
  <c r="M13" i="174"/>
  <c r="N15" i="173"/>
  <c r="L18" i="172"/>
  <c r="N21" i="171"/>
  <c r="L24" i="170"/>
  <c r="N12" i="180"/>
  <c r="L20" i="178"/>
  <c r="N25" i="146"/>
  <c r="L25" i="178"/>
  <c r="M14" i="170"/>
  <c r="L22" i="177"/>
  <c r="M16" i="173"/>
  <c r="N25" i="169"/>
  <c r="N15" i="178"/>
  <c r="N10" i="172"/>
  <c r="M15" i="170"/>
  <c r="L13" i="178"/>
  <c r="M24" i="173"/>
  <c r="L14" i="170"/>
  <c r="L11" i="172"/>
  <c r="M11" i="178"/>
  <c r="L15" i="177"/>
  <c r="M18" i="146"/>
  <c r="N19" i="176"/>
  <c r="L22" i="175"/>
  <c r="N25" i="174"/>
  <c r="M11" i="171"/>
  <c r="L15" i="170"/>
  <c r="M17" i="169"/>
  <c r="M20" i="179"/>
  <c r="L25" i="177"/>
  <c r="M10" i="180"/>
  <c r="N12" i="179"/>
  <c r="M16" i="178"/>
  <c r="N18" i="177"/>
  <c r="L22" i="146"/>
  <c r="M23" i="176"/>
  <c r="M10" i="173"/>
  <c r="N12" i="172"/>
  <c r="M16" i="171"/>
  <c r="N18" i="170"/>
  <c r="L21" i="169"/>
  <c r="N25" i="179"/>
  <c r="L15" i="146"/>
  <c r="N18" i="175"/>
  <c r="M23" i="177"/>
  <c r="L12" i="175"/>
  <c r="N16" i="173"/>
  <c r="M21" i="171"/>
  <c r="L20" i="172"/>
  <c r="M19" i="177"/>
  <c r="L13" i="175"/>
  <c r="M20" i="173"/>
  <c r="L25" i="171"/>
  <c r="M21" i="146"/>
  <c r="N17" i="169"/>
  <c r="N13" i="172"/>
  <c r="L24" i="179"/>
  <c r="M22" i="178"/>
  <c r="N11" i="178"/>
  <c r="M18" i="170"/>
  <c r="N23" i="170"/>
  <c r="N22" i="180"/>
  <c r="L25" i="179"/>
  <c r="L13" i="146"/>
  <c r="M14" i="176"/>
  <c r="N16" i="175"/>
  <c r="M20" i="174"/>
  <c r="N22" i="173"/>
  <c r="L25" i="172"/>
  <c r="L12" i="169"/>
  <c r="M14" i="177"/>
  <c r="L19" i="176"/>
  <c r="L11" i="178"/>
  <c r="M13" i="177"/>
  <c r="N16" i="146"/>
  <c r="L18" i="176"/>
  <c r="N21" i="175"/>
  <c r="L24" i="174"/>
  <c r="L11" i="171"/>
  <c r="M13" i="170"/>
  <c r="N15" i="169"/>
  <c r="M16" i="179"/>
  <c r="L21" i="177"/>
  <c r="N17" i="180"/>
  <c r="N23" i="174"/>
  <c r="N10" i="171"/>
  <c r="M15" i="169"/>
  <c r="M14" i="175"/>
  <c r="M18" i="171"/>
  <c r="L24" i="146"/>
  <c r="M14" i="171"/>
  <c r="L19" i="169"/>
  <c r="M22" i="175"/>
  <c r="L17" i="178"/>
  <c r="L21" i="170"/>
  <c r="M23" i="173"/>
  <c r="M17" i="180"/>
  <c r="N19" i="179"/>
  <c r="L22" i="178"/>
  <c r="N25" i="177"/>
  <c r="M11" i="175"/>
  <c r="L15" i="174"/>
  <c r="M17" i="173"/>
  <c r="N19" i="172"/>
  <c r="L22" i="171"/>
  <c r="N25" i="170"/>
  <c r="N16" i="180"/>
  <c r="M21" i="178"/>
  <c r="L21" i="180"/>
  <c r="M23" i="179"/>
  <c r="M11" i="146"/>
  <c r="N12" i="176"/>
  <c r="M16" i="175"/>
  <c r="N18" i="174"/>
  <c r="L21" i="173"/>
  <c r="M23" i="172"/>
  <c r="M10" i="169"/>
  <c r="M23" i="180"/>
  <c r="M10" i="177"/>
  <c r="N17" i="176"/>
  <c r="M21" i="179"/>
  <c r="L13" i="174"/>
  <c r="M20" i="172"/>
  <c r="L25" i="170"/>
  <c r="N14" i="179"/>
  <c r="N12" i="174"/>
  <c r="L22" i="170"/>
  <c r="L12" i="179"/>
  <c r="N16" i="174"/>
  <c r="M21" i="172"/>
  <c r="N21" i="180"/>
  <c r="N20" i="174"/>
  <c r="M10" i="171"/>
  <c r="L12" i="171"/>
  <c r="N16" i="169"/>
  <c r="N18" i="179"/>
  <c r="M21" i="180"/>
  <c r="N23" i="179"/>
  <c r="N11" i="146"/>
  <c r="L13" i="176"/>
  <c r="M15" i="175"/>
  <c r="L19" i="174"/>
  <c r="M21" i="173"/>
  <c r="N23" i="172"/>
  <c r="N10" i="169"/>
  <c r="N24" i="180"/>
  <c r="N11" i="177"/>
  <c r="M16" i="176"/>
  <c r="L25" i="180"/>
  <c r="L12" i="177"/>
  <c r="M15" i="146"/>
  <c r="N16" i="176"/>
  <c r="M20" i="175"/>
  <c r="N22" i="174"/>
  <c r="L25" i="173"/>
  <c r="L12" i="170"/>
  <c r="M14" i="169"/>
  <c r="N13" i="179"/>
  <c r="M18" i="177"/>
  <c r="N25" i="176"/>
  <c r="M12" i="180"/>
  <c r="N22" i="146"/>
  <c r="L21" i="174"/>
  <c r="N12" i="169"/>
  <c r="M16" i="180"/>
  <c r="L13" i="171"/>
  <c r="N18" i="146"/>
  <c r="N24" i="174"/>
  <c r="N11" i="171"/>
  <c r="M16" i="169"/>
  <c r="N11" i="175"/>
  <c r="N20" i="177"/>
  <c r="M10" i="170"/>
  <c r="N11" i="174"/>
  <c r="N10" i="175"/>
  <c r="L16" i="180"/>
  <c r="M18" i="179"/>
  <c r="N20" i="178"/>
  <c r="M24" i="177"/>
  <c r="L10" i="175"/>
  <c r="N13" i="174"/>
  <c r="L16" i="173"/>
  <c r="M18" i="172"/>
  <c r="N20" i="171"/>
  <c r="M24" i="170"/>
  <c r="L14" i="180"/>
  <c r="M17" i="178"/>
  <c r="M24" i="146"/>
  <c r="N19" i="180"/>
  <c r="L22" i="179"/>
  <c r="N25" i="178"/>
  <c r="M11" i="176"/>
  <c r="L15" i="175"/>
  <c r="M17" i="174"/>
  <c r="N19" i="173"/>
  <c r="L22" i="172"/>
  <c r="N25" i="171"/>
  <c r="N20" i="180"/>
  <c r="L15" i="176"/>
  <c r="L16" i="179"/>
  <c r="M25" i="176"/>
  <c r="M10" i="174"/>
  <c r="N17" i="172"/>
  <c r="M22" i="170"/>
  <c r="N16" i="170"/>
  <c r="M21" i="176"/>
  <c r="L14" i="174"/>
  <c r="N18" i="172"/>
  <c r="M23" i="170"/>
  <c r="M15" i="174"/>
  <c r="M13" i="175"/>
  <c r="N15" i="170"/>
  <c r="L18" i="173"/>
  <c r="N10" i="180"/>
  <c r="L13" i="179"/>
  <c r="M15" i="178"/>
  <c r="L19" i="177"/>
  <c r="M22" i="146"/>
  <c r="N23" i="176"/>
  <c r="N10" i="173"/>
  <c r="L13" i="172"/>
  <c r="M15" i="171"/>
  <c r="L19" i="170"/>
  <c r="M21" i="169"/>
  <c r="N13" i="146"/>
  <c r="L20" i="175"/>
  <c r="M14" i="180"/>
  <c r="N16" i="179"/>
  <c r="M20" i="178"/>
  <c r="N22" i="177"/>
  <c r="L26" i="146"/>
  <c r="L12" i="174"/>
  <c r="M14" i="173"/>
  <c r="N16" i="172"/>
  <c r="M20" i="171"/>
  <c r="N22" i="170"/>
  <c r="L25" i="169"/>
  <c r="L10" i="180"/>
  <c r="N18" i="178"/>
  <c r="L23" i="146"/>
  <c r="N19" i="178"/>
  <c r="N23" i="175"/>
  <c r="N24" i="173"/>
  <c r="N11" i="170"/>
  <c r="M11" i="177"/>
  <c r="L11" i="173"/>
  <c r="M20" i="169"/>
  <c r="M10" i="178"/>
  <c r="L25" i="175"/>
  <c r="N12" i="170"/>
  <c r="L19" i="173"/>
  <c r="N20" i="173"/>
  <c r="N25" i="180"/>
  <c r="M25" i="171"/>
  <c r="L10" i="177"/>
  <c r="N12" i="173"/>
  <c r="L10" i="178"/>
  <c r="N13" i="177"/>
  <c r="L17" i="146"/>
  <c r="M18" i="176"/>
  <c r="N20" i="175"/>
  <c r="M24" i="174"/>
  <c r="L10" i="171"/>
  <c r="N13" i="170"/>
  <c r="L16" i="169"/>
  <c r="N17" i="179"/>
  <c r="N23" i="177"/>
  <c r="M11" i="179"/>
  <c r="L15" i="178"/>
  <c r="M17" i="177"/>
  <c r="N20" i="146"/>
  <c r="L22" i="176"/>
  <c r="N25" i="175"/>
  <c r="M11" i="172"/>
  <c r="L15" i="171"/>
  <c r="M17" i="170"/>
  <c r="N19" i="169"/>
  <c r="L23" i="179"/>
  <c r="M12" i="146"/>
  <c r="L18" i="177"/>
  <c r="L14" i="173"/>
  <c r="N18" i="171"/>
  <c r="M23" i="169"/>
  <c r="M13" i="176"/>
  <c r="N14" i="172"/>
  <c r="M24" i="180"/>
  <c r="L14" i="177"/>
  <c r="M10" i="175"/>
  <c r="N17" i="173"/>
  <c r="M22" i="171"/>
  <c r="L24" i="176"/>
  <c r="N22" i="172"/>
  <c r="L10" i="168"/>
  <c r="M15" i="177"/>
  <c r="L20" i="180"/>
  <c r="M22" i="179"/>
  <c r="N24" i="178"/>
  <c r="N11" i="176"/>
  <c r="L14" i="175"/>
  <c r="N17" i="174"/>
  <c r="L20" i="173"/>
  <c r="M22" i="172"/>
  <c r="N24" i="171"/>
  <c r="L22" i="180"/>
  <c r="N13" i="176"/>
  <c r="N23" i="180"/>
  <c r="N10" i="177"/>
  <c r="L14" i="146"/>
  <c r="M15" i="176"/>
  <c r="L19" i="175"/>
  <c r="M21" i="174"/>
  <c r="N23" i="173"/>
  <c r="N10" i="170"/>
  <c r="L13" i="169"/>
  <c r="L11" i="179"/>
  <c r="N15" i="177"/>
  <c r="L23" i="176"/>
  <c r="M17" i="146"/>
  <c r="M18" i="174"/>
  <c r="N25" i="172"/>
  <c r="L10" i="169"/>
  <c r="L11" i="180"/>
  <c r="M23" i="174"/>
  <c r="N22" i="179"/>
  <c r="M13" i="146"/>
  <c r="L22" i="174"/>
  <c r="N13" i="169"/>
  <c r="L21" i="171"/>
  <c r="M25" i="146"/>
  <c r="N24" i="169"/>
  <c r="M15" i="173"/>
  <c r="L25" i="174"/>
  <c r="N12" i="175"/>
  <c r="M23" i="171"/>
  <c r="L11" i="176"/>
  <c r="N17" i="175"/>
  <c r="N14" i="180"/>
  <c r="L17" i="179"/>
  <c r="M19" i="178"/>
  <c r="L23" i="177"/>
  <c r="M26" i="146"/>
  <c r="M12" i="174"/>
  <c r="N14" i="173"/>
  <c r="L17" i="172"/>
  <c r="M19" i="171"/>
  <c r="L23" i="170"/>
  <c r="M25" i="169"/>
  <c r="M11" i="180"/>
  <c r="L16" i="178"/>
  <c r="N21" i="146"/>
  <c r="M18" i="180"/>
  <c r="N20" i="179"/>
  <c r="M24" i="178"/>
  <c r="L10" i="176"/>
  <c r="N13" i="175"/>
  <c r="L16" i="174"/>
  <c r="M18" i="173"/>
  <c r="N20" i="172"/>
  <c r="M24" i="171"/>
  <c r="L18" i="180"/>
  <c r="M25" i="178"/>
  <c r="M12" i="176"/>
  <c r="N10" i="179"/>
  <c r="L20" i="176"/>
  <c r="L15" i="172"/>
  <c r="N19" i="170"/>
  <c r="M18" i="178"/>
  <c r="M11" i="170"/>
  <c r="L16" i="176"/>
  <c r="M11" i="174"/>
  <c r="L16" i="172"/>
  <c r="N20" i="170"/>
  <c r="M25" i="179"/>
  <c r="L10" i="174"/>
  <c r="N24" i="170"/>
  <c r="M19" i="169"/>
  <c r="N18" i="180"/>
  <c r="M16" i="174"/>
  <c r="M19" i="180"/>
  <c r="M22" i="180"/>
  <c r="L20" i="174"/>
  <c r="N11" i="179"/>
  <c r="L14" i="178"/>
  <c r="N17" i="177"/>
  <c r="L21" i="146"/>
  <c r="M22" i="176"/>
  <c r="N24" i="175"/>
  <c r="N11" i="172"/>
  <c r="L14" i="171"/>
  <c r="N17" i="170"/>
  <c r="L20" i="169"/>
  <c r="L11" i="146"/>
  <c r="M17" i="175"/>
  <c r="L13" i="180"/>
  <c r="M15" i="179"/>
  <c r="L19" i="178"/>
  <c r="M21" i="177"/>
  <c r="N24" i="146"/>
  <c r="N10" i="174"/>
  <c r="L13" i="173"/>
  <c r="M15" i="172"/>
  <c r="L19" i="171"/>
  <c r="M21" i="170"/>
  <c r="N23" i="169"/>
  <c r="N14" i="178"/>
  <c r="M20" i="146"/>
  <c r="M25" i="175"/>
  <c r="M14" i="178"/>
  <c r="M18" i="175"/>
  <c r="L22" i="173"/>
  <c r="N26" i="146"/>
  <c r="L15" i="169"/>
  <c r="N19" i="175"/>
  <c r="N25" i="173"/>
  <c r="L10" i="170"/>
  <c r="N16" i="177"/>
  <c r="N13" i="173"/>
  <c r="L10" i="173"/>
  <c r="N14" i="171"/>
  <c r="L21" i="175"/>
  <c r="M16" i="172"/>
  <c r="L21" i="179"/>
  <c r="N18" i="173"/>
  <c r="L24" i="178"/>
  <c r="N24" i="179"/>
  <c r="N12" i="146"/>
  <c r="M22" i="173"/>
  <c r="M25" i="180"/>
  <c r="M12" i="177"/>
  <c r="N15" i="146"/>
  <c r="L17" i="176"/>
  <c r="M19" i="175"/>
  <c r="L23" i="174"/>
  <c r="M25" i="173"/>
  <c r="M12" i="170"/>
  <c r="N14" i="169"/>
  <c r="L15" i="179"/>
  <c r="N19" i="177"/>
  <c r="M24" i="176"/>
  <c r="L10" i="179"/>
  <c r="N13" i="178"/>
  <c r="L16" i="177"/>
  <c r="M19" i="146"/>
  <c r="N20" i="176"/>
  <c r="M24" i="175"/>
  <c r="L10" i="172"/>
  <c r="N13" i="171"/>
  <c r="L16" i="170"/>
  <c r="M18" i="169"/>
  <c r="N21" i="179"/>
  <c r="N12" i="177"/>
  <c r="M11" i="173"/>
  <c r="L16" i="171"/>
  <c r="N20" i="169"/>
  <c r="L19" i="180"/>
  <c r="L15" i="173"/>
  <c r="N19" i="171"/>
  <c r="M24" i="169"/>
  <c r="N18" i="176"/>
  <c r="M17" i="172"/>
  <c r="M17" i="171"/>
  <c r="N14" i="146"/>
  <c r="L16" i="175"/>
  <c r="L20" i="146"/>
  <c r="L22" i="169"/>
  <c r="M23" i="178"/>
  <c r="M10" i="176"/>
  <c r="L21" i="172"/>
  <c r="L14" i="176"/>
  <c r="N24" i="172"/>
  <c r="N11" i="169"/>
  <c r="L12" i="146"/>
  <c r="M17" i="179"/>
  <c r="N15" i="171"/>
  <c r="L13" i="170"/>
  <c r="M20" i="7"/>
  <c r="D21" i="7"/>
  <c r="L21" i="168"/>
  <c r="N10" i="168"/>
  <c r="L12" i="168"/>
  <c r="N19" i="174"/>
  <c r="M22" i="168"/>
  <c r="N21" i="177"/>
  <c r="L18" i="171"/>
  <c r="L24" i="175"/>
  <c r="M25" i="177"/>
  <c r="M12" i="175"/>
  <c r="L23" i="171"/>
  <c r="M12" i="172"/>
  <c r="N21" i="173"/>
  <c r="N23" i="178"/>
  <c r="M20" i="180"/>
  <c r="C20" i="7"/>
  <c r="L13" i="177"/>
  <c r="N15" i="174"/>
  <c r="L20" i="179"/>
  <c r="L11" i="169"/>
  <c r="M14" i="174"/>
  <c r="F19" i="7"/>
  <c r="L15" i="168"/>
  <c r="N12" i="168"/>
  <c r="L18" i="146"/>
  <c r="N22" i="171"/>
  <c r="M19" i="7"/>
  <c r="M13" i="180"/>
  <c r="L25" i="146"/>
  <c r="L11" i="174"/>
  <c r="N21" i="170"/>
  <c r="L17" i="180"/>
  <c r="N14" i="174"/>
  <c r="M25" i="170"/>
  <c r="M15" i="180"/>
  <c r="L17" i="170"/>
  <c r="M13" i="172"/>
  <c r="L12" i="176"/>
  <c r="F20" i="7"/>
  <c r="J20" i="7"/>
  <c r="I19" i="7"/>
  <c r="M20" i="176"/>
  <c r="L23" i="172"/>
  <c r="L18" i="174"/>
  <c r="M19" i="174"/>
  <c r="L14" i="169"/>
  <c r="L21" i="7"/>
  <c r="L18" i="168"/>
  <c r="M21" i="168"/>
  <c r="M23" i="168"/>
  <c r="N21" i="169"/>
  <c r="N20" i="168"/>
  <c r="M11" i="168"/>
  <c r="N15" i="179"/>
  <c r="M13" i="173"/>
  <c r="L24" i="169"/>
  <c r="M13" i="178"/>
  <c r="M19" i="179"/>
  <c r="L17" i="173"/>
  <c r="N22" i="178"/>
  <c r="N14" i="176"/>
  <c r="L21" i="178"/>
  <c r="L18" i="170"/>
  <c r="M19" i="170"/>
  <c r="L24" i="172"/>
  <c r="L19" i="172"/>
  <c r="G20" i="7"/>
  <c r="D19" i="7"/>
  <c r="N23" i="168"/>
  <c r="L23" i="168"/>
  <c r="M13" i="179"/>
  <c r="L20" i="7"/>
  <c r="M19" i="168"/>
  <c r="M25" i="168"/>
  <c r="M13" i="168"/>
  <c r="L18" i="178"/>
  <c r="N15" i="172"/>
  <c r="L19" i="146"/>
  <c r="L23" i="178"/>
  <c r="M19" i="172"/>
  <c r="N10" i="176"/>
  <c r="L17" i="174"/>
  <c r="N21" i="172"/>
  <c r="N19" i="168"/>
  <c r="M14" i="168"/>
  <c r="N25" i="168"/>
  <c r="N18" i="168"/>
  <c r="L13" i="168"/>
  <c r="N22" i="176"/>
  <c r="J21" i="7"/>
  <c r="M16" i="177"/>
  <c r="N12" i="171"/>
  <c r="L20" i="177"/>
  <c r="N17" i="171"/>
  <c r="N22" i="175"/>
  <c r="L24" i="171"/>
  <c r="M25" i="172"/>
  <c r="L23" i="173"/>
  <c r="M22" i="174"/>
  <c r="B36" i="163"/>
  <c r="I20" i="7"/>
  <c r="M12" i="168"/>
  <c r="M18" i="168"/>
  <c r="L18" i="175"/>
  <c r="L25" i="168"/>
  <c r="L11" i="168"/>
  <c r="L19" i="168"/>
  <c r="M19" i="176"/>
  <c r="N19" i="146"/>
  <c r="M16" i="170"/>
  <c r="M24" i="179"/>
  <c r="N11" i="180"/>
  <c r="M23" i="146"/>
  <c r="L20" i="170"/>
  <c r="M12" i="169"/>
  <c r="L15" i="180"/>
  <c r="L20" i="171"/>
  <c r="H35" i="163"/>
  <c r="D20" i="7"/>
  <c r="C21" i="7"/>
  <c r="L19" i="7"/>
  <c r="M21" i="7"/>
  <c r="N24" i="168"/>
  <c r="L20" i="168"/>
  <c r="L24" i="180"/>
  <c r="N21" i="168"/>
  <c r="M16" i="168"/>
  <c r="N17" i="168"/>
  <c r="G19" i="7"/>
  <c r="M10" i="179"/>
  <c r="L21" i="176"/>
  <c r="N18" i="169"/>
  <c r="L14" i="179"/>
  <c r="N24" i="176"/>
  <c r="N11" i="173"/>
  <c r="M22" i="169"/>
  <c r="L12" i="178"/>
  <c r="N14" i="175"/>
  <c r="N24" i="177"/>
  <c r="L23" i="169"/>
  <c r="H27" i="163"/>
  <c r="I21" i="7"/>
  <c r="J19" i="7"/>
  <c r="H19" i="163"/>
  <c r="M15" i="168"/>
  <c r="L24" i="168"/>
  <c r="N22" i="168"/>
  <c r="M17" i="168"/>
  <c r="M14" i="146"/>
  <c r="L24" i="173"/>
  <c r="L11" i="170"/>
  <c r="M12" i="179"/>
  <c r="L23" i="175"/>
  <c r="L17" i="175"/>
  <c r="L12" i="172"/>
  <c r="H36" i="163"/>
  <c r="L14" i="168"/>
  <c r="N11" i="168"/>
  <c r="L16" i="168"/>
  <c r="C19" i="7"/>
  <c r="N12" i="178"/>
  <c r="M23" i="175"/>
  <c r="M10" i="172"/>
  <c r="N17" i="178"/>
  <c r="L14" i="172"/>
  <c r="N17" i="146"/>
  <c r="M19" i="173"/>
  <c r="L16" i="146"/>
  <c r="N15" i="175"/>
  <c r="M24" i="172"/>
  <c r="N16" i="127"/>
  <c r="G21" i="7"/>
  <c r="N14" i="168"/>
  <c r="N16" i="168"/>
  <c r="M20" i="168"/>
  <c r="N15" i="176"/>
  <c r="M13" i="169"/>
  <c r="L17" i="177"/>
  <c r="M25" i="174"/>
  <c r="M12" i="171"/>
  <c r="L23" i="180"/>
  <c r="M13" i="171"/>
  <c r="N23" i="171"/>
  <c r="M12" i="173"/>
  <c r="M17" i="176"/>
  <c r="B30" i="163"/>
  <c r="L11" i="177"/>
  <c r="N14" i="177"/>
  <c r="L17" i="169"/>
  <c r="D7" i="53"/>
  <c r="N21" i="174"/>
  <c r="N21" i="176"/>
  <c r="L19" i="179"/>
  <c r="L18" i="169"/>
  <c r="L17" i="171"/>
  <c r="N15" i="168"/>
  <c r="M22" i="177"/>
  <c r="F21" i="7"/>
  <c r="L22" i="168"/>
  <c r="M24" i="168"/>
  <c r="N13" i="168"/>
  <c r="M10" i="168"/>
  <c r="M12" i="178"/>
  <c r="N14" i="170"/>
  <c r="N13" i="180"/>
  <c r="M11" i="169"/>
  <c r="L17" i="168"/>
  <c r="C38" i="147"/>
  <c r="B17" i="163"/>
  <c r="B38" i="147"/>
  <c r="B21" i="147"/>
  <c r="B36" i="147" s="1"/>
  <c r="D23" i="147"/>
  <c r="D21" i="147"/>
  <c r="D36" i="147" s="1"/>
  <c r="C21" i="147"/>
  <c r="C36" i="147" s="1"/>
  <c r="B15" i="163" l="1"/>
  <c r="B9" i="163"/>
  <c r="E4" i="132"/>
  <c r="H28" i="163"/>
  <c r="N23" i="53"/>
  <c r="B8" i="163"/>
  <c r="F7" i="53"/>
  <c r="N19" i="53"/>
  <c r="H8" i="163"/>
  <c r="K8" i="163" s="1"/>
  <c r="J17" i="57"/>
  <c r="J13" i="57"/>
  <c r="C6" i="147"/>
  <c r="B10" i="163"/>
  <c r="B12" i="163"/>
  <c r="E12" i="163" s="1"/>
  <c r="B19" i="163"/>
  <c r="D19" i="163" s="1"/>
  <c r="P8" i="130"/>
  <c r="D12" i="163"/>
  <c r="N17" i="128"/>
  <c r="D6" i="147"/>
  <c r="C23" i="147"/>
  <c r="E19" i="163"/>
  <c r="N15" i="128"/>
  <c r="N10" i="128"/>
  <c r="H7" i="128"/>
  <c r="B6" i="147"/>
  <c r="E30" i="163"/>
  <c r="D30" i="163"/>
  <c r="P20" i="132"/>
  <c r="P11" i="132"/>
  <c r="K4" i="130"/>
  <c r="P8" i="132"/>
  <c r="H9" i="7"/>
  <c r="H20" i="7"/>
  <c r="J6" i="127"/>
  <c r="P11" i="130"/>
  <c r="G4" i="130"/>
  <c r="L7" i="53"/>
  <c r="J19" i="163"/>
  <c r="K19" i="163"/>
  <c r="N9" i="127"/>
  <c r="D6" i="77"/>
  <c r="B5" i="77" s="1"/>
  <c r="G6" i="127"/>
  <c r="E6" i="77"/>
  <c r="P10" i="130"/>
  <c r="G4" i="132"/>
  <c r="P12" i="132"/>
  <c r="P10" i="132"/>
  <c r="B29" i="163"/>
  <c r="M4" i="132"/>
  <c r="J6" i="131"/>
  <c r="B26" i="163"/>
  <c r="E4" i="130"/>
  <c r="L4" i="132"/>
  <c r="J4" i="132"/>
  <c r="H20" i="163"/>
  <c r="J6" i="77"/>
  <c r="H5" i="77" s="1"/>
  <c r="N20" i="127"/>
  <c r="H4" i="130"/>
  <c r="F4" i="130"/>
  <c r="N16" i="53"/>
  <c r="K19" i="7"/>
  <c r="K7" i="7"/>
  <c r="D4" i="130"/>
  <c r="L6" i="131"/>
  <c r="H32" i="163"/>
  <c r="H10" i="163"/>
  <c r="E6" i="131"/>
  <c r="H6" i="77"/>
  <c r="N16" i="131"/>
  <c r="N20" i="131"/>
  <c r="N8" i="131"/>
  <c r="H30" i="163"/>
  <c r="N13" i="131"/>
  <c r="N17" i="131"/>
  <c r="C6" i="131"/>
  <c r="F4" i="132"/>
  <c r="J16" i="57"/>
  <c r="J11" i="57"/>
  <c r="E4" i="57"/>
  <c r="G4" i="57"/>
  <c r="H4" i="57"/>
  <c r="E9" i="163"/>
  <c r="D9" i="163"/>
  <c r="D15" i="163"/>
  <c r="E15" i="163"/>
  <c r="N13" i="128"/>
  <c r="N8" i="128"/>
  <c r="B7" i="128"/>
  <c r="D10" i="163"/>
  <c r="E10" i="163"/>
  <c r="B16" i="163"/>
  <c r="E7" i="128"/>
  <c r="B14" i="163"/>
  <c r="N14" i="128"/>
  <c r="B11" i="163"/>
  <c r="N11" i="128"/>
  <c r="C7" i="128"/>
  <c r="G7" i="128"/>
  <c r="N20" i="128"/>
  <c r="N18" i="128"/>
  <c r="J7" i="53"/>
  <c r="N8" i="53"/>
  <c r="B7" i="53"/>
  <c r="N14" i="53"/>
  <c r="P14" i="130"/>
  <c r="H11" i="7"/>
  <c r="H21" i="7"/>
  <c r="N13" i="53"/>
  <c r="J27" i="163"/>
  <c r="K27" i="163"/>
  <c r="P16" i="130"/>
  <c r="I4" i="132"/>
  <c r="P15" i="132"/>
  <c r="H9" i="163"/>
  <c r="O4" i="132"/>
  <c r="M6" i="77"/>
  <c r="K5" i="77" s="1"/>
  <c r="J8" i="163"/>
  <c r="C4" i="132"/>
  <c r="N21" i="53"/>
  <c r="E20" i="7"/>
  <c r="E9" i="7"/>
  <c r="N13" i="127"/>
  <c r="H11" i="163"/>
  <c r="H31" i="163"/>
  <c r="B6" i="77"/>
  <c r="H6" i="163"/>
  <c r="N11" i="53"/>
  <c r="E6" i="127"/>
  <c r="C6" i="127"/>
  <c r="M4" i="130"/>
  <c r="B19" i="7"/>
  <c r="N7" i="7"/>
  <c r="B7" i="7"/>
  <c r="H12" i="163"/>
  <c r="N12" i="127"/>
  <c r="B31" i="163"/>
  <c r="H25" i="163"/>
  <c r="K6" i="131"/>
  <c r="N15" i="131"/>
  <c r="N12" i="131"/>
  <c r="B38" i="163"/>
  <c r="N18" i="127"/>
  <c r="M6" i="127"/>
  <c r="H6" i="127"/>
  <c r="B35" i="163"/>
  <c r="N10" i="127"/>
  <c r="M6" i="131"/>
  <c r="B32" i="163"/>
  <c r="B25" i="163"/>
  <c r="K6" i="127"/>
  <c r="N9" i="131"/>
  <c r="N15" i="127"/>
  <c r="N19" i="127"/>
  <c r="H26" i="163"/>
  <c r="J14" i="57"/>
  <c r="J6" i="57"/>
  <c r="I4" i="57"/>
  <c r="J12" i="57"/>
  <c r="J7" i="57"/>
  <c r="C4" i="57"/>
  <c r="N9" i="128"/>
  <c r="N21" i="128"/>
  <c r="M7" i="128"/>
  <c r="D17" i="163"/>
  <c r="E17" i="163"/>
  <c r="I7" i="128"/>
  <c r="J7" i="128"/>
  <c r="N19" i="128"/>
  <c r="K7" i="128"/>
  <c r="B5" i="163"/>
  <c r="D38" i="147"/>
  <c r="B37" i="147" s="1"/>
  <c r="N16" i="128"/>
  <c r="N23" i="128"/>
  <c r="C7" i="53"/>
  <c r="K28" i="163"/>
  <c r="J28" i="163"/>
  <c r="P12" i="130"/>
  <c r="P9" i="130"/>
  <c r="H7" i="163"/>
  <c r="E7" i="53"/>
  <c r="G7" i="53"/>
  <c r="J36" i="163"/>
  <c r="K36" i="163"/>
  <c r="P20" i="130"/>
  <c r="N4" i="130"/>
  <c r="H17" i="163"/>
  <c r="P7" i="130"/>
  <c r="P18" i="132"/>
  <c r="N10" i="53"/>
  <c r="H7" i="53"/>
  <c r="P17" i="132"/>
  <c r="P19" i="130"/>
  <c r="E7" i="7"/>
  <c r="E19" i="7"/>
  <c r="H19" i="7"/>
  <c r="H7" i="7"/>
  <c r="N22" i="53"/>
  <c r="B11" i="7"/>
  <c r="B21" i="7"/>
  <c r="N11" i="7"/>
  <c r="H4" i="132"/>
  <c r="N18" i="53"/>
  <c r="B34" i="163"/>
  <c r="N10" i="131"/>
  <c r="P15" i="130"/>
  <c r="I7" i="53"/>
  <c r="O4" i="130"/>
  <c r="P9" i="132"/>
  <c r="I6" i="131"/>
  <c r="F6" i="77"/>
  <c r="P13" i="132"/>
  <c r="P17" i="130"/>
  <c r="N4" i="132"/>
  <c r="H15" i="163"/>
  <c r="I6" i="77"/>
  <c r="N7" i="131"/>
  <c r="B6" i="131"/>
  <c r="P6" i="130"/>
  <c r="P19" i="132"/>
  <c r="H16" i="163"/>
  <c r="N15" i="53"/>
  <c r="I6" i="127"/>
  <c r="B33" i="163"/>
  <c r="D6" i="131"/>
  <c r="H37" i="163"/>
  <c r="B27" i="163"/>
  <c r="N14" i="127"/>
  <c r="D6" i="127"/>
  <c r="H29" i="163"/>
  <c r="H34" i="163"/>
  <c r="H38" i="163"/>
  <c r="B28" i="163"/>
  <c r="N7" i="127"/>
  <c r="B6" i="127"/>
  <c r="J9" i="57"/>
  <c r="J8" i="57"/>
  <c r="D4" i="57"/>
  <c r="E8" i="163"/>
  <c r="D8" i="163"/>
  <c r="B13" i="163"/>
  <c r="D13" i="163" s="1"/>
  <c r="N22" i="128"/>
  <c r="D7" i="128"/>
  <c r="N12" i="128"/>
  <c r="B18" i="163"/>
  <c r="D18" i="163" s="1"/>
  <c r="L7" i="128"/>
  <c r="B6" i="163"/>
  <c r="F7" i="128"/>
  <c r="B20" i="163"/>
  <c r="B7" i="163"/>
  <c r="B23" i="147"/>
  <c r="B22" i="147" s="1"/>
  <c r="P14" i="132"/>
  <c r="P18" i="130"/>
  <c r="K11" i="7"/>
  <c r="K21" i="7"/>
  <c r="D4" i="132"/>
  <c r="C4" i="130"/>
  <c r="J4" i="130"/>
  <c r="K6" i="77"/>
  <c r="L4" i="130"/>
  <c r="L6" i="77"/>
  <c r="K35" i="163"/>
  <c r="J35" i="163"/>
  <c r="H6" i="131"/>
  <c r="N20" i="53"/>
  <c r="D36" i="163"/>
  <c r="E36" i="163"/>
  <c r="N8" i="127"/>
  <c r="P6" i="132"/>
  <c r="F6" i="127"/>
  <c r="N12" i="53"/>
  <c r="N17" i="127"/>
  <c r="P5" i="130"/>
  <c r="B4" i="130"/>
  <c r="H5" i="163"/>
  <c r="K7" i="53"/>
  <c r="I4" i="130"/>
  <c r="H14" i="163"/>
  <c r="E11" i="7"/>
  <c r="E21" i="7"/>
  <c r="N18" i="131"/>
  <c r="P16" i="132"/>
  <c r="M7" i="53"/>
  <c r="C6" i="77"/>
  <c r="N17" i="53"/>
  <c r="B9" i="7"/>
  <c r="N9" i="7"/>
  <c r="B20" i="7"/>
  <c r="F6" i="131"/>
  <c r="K20" i="7"/>
  <c r="K9" i="7"/>
  <c r="B37" i="163"/>
  <c r="N9" i="53"/>
  <c r="N14" i="131"/>
  <c r="K4" i="132"/>
  <c r="H18" i="163"/>
  <c r="J18" i="163" s="1"/>
  <c r="P13" i="130"/>
  <c r="P5" i="132"/>
  <c r="B4" i="132"/>
  <c r="P7" i="132"/>
  <c r="H13" i="163"/>
  <c r="J13" i="163" s="1"/>
  <c r="G6" i="77"/>
  <c r="E5" i="77" s="1"/>
  <c r="N11" i="131"/>
  <c r="N19" i="131"/>
  <c r="H33" i="163"/>
  <c r="G6" i="131"/>
  <c r="L6" i="127"/>
  <c r="N11" i="127"/>
  <c r="J10" i="57"/>
  <c r="J18" i="57"/>
  <c r="J15" i="57"/>
  <c r="J5" i="57"/>
  <c r="B4" i="57"/>
  <c r="F4" i="57"/>
  <c r="K6" i="53" l="1"/>
  <c r="H5" i="131"/>
  <c r="B5" i="147"/>
  <c r="P4" i="132"/>
  <c r="E6" i="53"/>
  <c r="K5" i="131"/>
  <c r="E39" i="147"/>
  <c r="E41" i="147"/>
  <c r="E40" i="147"/>
  <c r="D37" i="163"/>
  <c r="E37" i="163"/>
  <c r="B5" i="127"/>
  <c r="K34" i="163"/>
  <c r="J34" i="163"/>
  <c r="D27" i="163"/>
  <c r="E27" i="163"/>
  <c r="J15" i="163"/>
  <c r="K15" i="163"/>
  <c r="H6" i="53"/>
  <c r="K17" i="163"/>
  <c r="J17" i="163"/>
  <c r="E5" i="163"/>
  <c r="D5" i="163"/>
  <c r="B4" i="163"/>
  <c r="D32" i="163"/>
  <c r="E32" i="163"/>
  <c r="H5" i="127"/>
  <c r="D31" i="163"/>
  <c r="E31" i="163"/>
  <c r="E5" i="127"/>
  <c r="K31" i="163"/>
  <c r="J31" i="163"/>
  <c r="D14" i="163"/>
  <c r="E14" i="163"/>
  <c r="J30" i="163"/>
  <c r="K30" i="163"/>
  <c r="E11" i="147"/>
  <c r="E9" i="147"/>
  <c r="E7" i="147"/>
  <c r="E12" i="147"/>
  <c r="E8" i="147"/>
  <c r="E13" i="147"/>
  <c r="E14" i="147"/>
  <c r="E10" i="147"/>
  <c r="L18" i="7"/>
  <c r="L8" i="188"/>
  <c r="I15" i="188"/>
  <c r="I22" i="7"/>
  <c r="J22" i="7"/>
  <c r="J15" i="188"/>
  <c r="J18" i="7"/>
  <c r="J8" i="188"/>
  <c r="M8" i="188"/>
  <c r="M18" i="7"/>
  <c r="L15" i="188"/>
  <c r="L22" i="7"/>
  <c r="G8" i="188"/>
  <c r="G18" i="7"/>
  <c r="D8" i="188"/>
  <c r="D18" i="7"/>
  <c r="I18" i="7"/>
  <c r="I8" i="188"/>
  <c r="C8" i="188"/>
  <c r="C18" i="7"/>
  <c r="F22" i="7"/>
  <c r="F15" i="188"/>
  <c r="C15" i="188"/>
  <c r="C22" i="7"/>
  <c r="K5" i="163"/>
  <c r="H4" i="163"/>
  <c r="J5" i="163"/>
  <c r="E24" i="147"/>
  <c r="E28" i="147"/>
  <c r="E25" i="147"/>
  <c r="E27" i="147"/>
  <c r="E26" i="147"/>
  <c r="E30" i="147"/>
  <c r="E29" i="147"/>
  <c r="D6" i="163"/>
  <c r="E6" i="163"/>
  <c r="N5" i="127"/>
  <c r="J29" i="163"/>
  <c r="K29" i="163"/>
  <c r="K37" i="163"/>
  <c r="J37" i="163"/>
  <c r="B5" i="131"/>
  <c r="K6" i="128"/>
  <c r="K11" i="163"/>
  <c r="J11" i="163"/>
  <c r="E6" i="128"/>
  <c r="B6" i="128"/>
  <c r="E5" i="131"/>
  <c r="K20" i="163"/>
  <c r="J20" i="163"/>
  <c r="D29" i="163"/>
  <c r="E29" i="163"/>
  <c r="H6" i="128"/>
  <c r="F8" i="188"/>
  <c r="F18" i="7"/>
  <c r="M22" i="7"/>
  <c r="M15" i="188"/>
  <c r="G22" i="7"/>
  <c r="G15" i="188"/>
  <c r="D15" i="188"/>
  <c r="D22" i="7"/>
  <c r="K14" i="163"/>
  <c r="J14" i="163"/>
  <c r="D7" i="163"/>
  <c r="E7" i="163"/>
  <c r="E28" i="163"/>
  <c r="D28" i="163"/>
  <c r="K16" i="163"/>
  <c r="J16" i="163"/>
  <c r="N5" i="131"/>
  <c r="J26" i="163"/>
  <c r="K26" i="163"/>
  <c r="K5" i="127"/>
  <c r="J12" i="163"/>
  <c r="K12" i="163"/>
  <c r="K6" i="163"/>
  <c r="J6" i="163"/>
  <c r="N6" i="53"/>
  <c r="B6" i="53"/>
  <c r="E11" i="163"/>
  <c r="D11" i="163"/>
  <c r="D16" i="163"/>
  <c r="E16" i="163"/>
  <c r="N6" i="128"/>
  <c r="K10" i="163"/>
  <c r="J10" i="163"/>
  <c r="D26" i="163"/>
  <c r="E26" i="163"/>
  <c r="J4" i="57"/>
  <c r="K33" i="163"/>
  <c r="J33" i="163"/>
  <c r="P4" i="130"/>
  <c r="E20" i="163"/>
  <c r="D20" i="163"/>
  <c r="J38" i="163"/>
  <c r="K38" i="163"/>
  <c r="D33" i="163"/>
  <c r="E33" i="163"/>
  <c r="D34" i="163"/>
  <c r="E34" i="163"/>
  <c r="K7" i="163"/>
  <c r="J7" i="163"/>
  <c r="B24" i="163"/>
  <c r="E25" i="163"/>
  <c r="D25" i="163"/>
  <c r="E35" i="163"/>
  <c r="D35" i="163"/>
  <c r="D38" i="163"/>
  <c r="E38" i="163"/>
  <c r="J25" i="163"/>
  <c r="H24" i="163"/>
  <c r="K25" i="163"/>
  <c r="K9" i="163"/>
  <c r="J9" i="163"/>
  <c r="J32" i="163"/>
  <c r="K32" i="163"/>
  <c r="D23" i="7"/>
  <c r="F23" i="7"/>
  <c r="M23" i="7"/>
  <c r="L23" i="7"/>
  <c r="I23" i="7"/>
  <c r="C23" i="7"/>
  <c r="G23" i="7"/>
  <c r="J23" i="7"/>
  <c r="B15" i="188" l="1"/>
  <c r="N13" i="7"/>
  <c r="B13" i="7"/>
  <c r="B16" i="189" s="1"/>
  <c r="B22" i="7"/>
  <c r="K5" i="7"/>
  <c r="E9" i="189" s="1"/>
  <c r="K18" i="7"/>
  <c r="K8" i="188"/>
  <c r="H18" i="7"/>
  <c r="H8" i="188"/>
  <c r="H5" i="7"/>
  <c r="D9" i="189" s="1"/>
  <c r="B18" i="7"/>
  <c r="N5" i="7"/>
  <c r="B8" i="188"/>
  <c r="B5" i="7"/>
  <c r="B9" i="189" s="1"/>
  <c r="K22" i="7"/>
  <c r="K15" i="188"/>
  <c r="K13" i="7"/>
  <c r="E16" i="189" s="1"/>
  <c r="F9" i="188"/>
  <c r="F10" i="188"/>
  <c r="K4" i="163"/>
  <c r="J4" i="163"/>
  <c r="F16" i="188"/>
  <c r="F17" i="188"/>
  <c r="I10" i="188"/>
  <c r="I9" i="188"/>
  <c r="J16" i="188"/>
  <c r="J17" i="188"/>
  <c r="L9" i="188"/>
  <c r="L10" i="188"/>
  <c r="E15" i="188"/>
  <c r="E22" i="7"/>
  <c r="E13" i="7"/>
  <c r="C16" i="189" s="1"/>
  <c r="H13" i="7"/>
  <c r="D16" i="189" s="1"/>
  <c r="H22" i="7"/>
  <c r="H15" i="188"/>
  <c r="M17" i="188"/>
  <c r="M16" i="188"/>
  <c r="G9" i="188"/>
  <c r="G10" i="188"/>
  <c r="M10" i="188"/>
  <c r="M9" i="188"/>
  <c r="D16" i="188"/>
  <c r="D17" i="188"/>
  <c r="J10" i="188"/>
  <c r="J9" i="188"/>
  <c r="E4" i="163"/>
  <c r="D4" i="163"/>
  <c r="E8" i="188"/>
  <c r="E18" i="7"/>
  <c r="E5" i="7"/>
  <c r="C9" i="189" s="1"/>
  <c r="K24" i="163"/>
  <c r="J24" i="163"/>
  <c r="E24" i="163"/>
  <c r="D24" i="163"/>
  <c r="G17" i="188"/>
  <c r="G16" i="188"/>
  <c r="C16" i="188"/>
  <c r="C17" i="188"/>
  <c r="C10" i="188"/>
  <c r="C9" i="188"/>
  <c r="D10" i="188"/>
  <c r="D9" i="188"/>
  <c r="L17" i="188"/>
  <c r="L16" i="188"/>
  <c r="I16" i="188"/>
  <c r="I17" i="188"/>
  <c r="E9" i="188" l="1"/>
  <c r="E10" i="188"/>
  <c r="C17" i="189"/>
  <c r="C18" i="189"/>
  <c r="K17" i="188"/>
  <c r="K16" i="188"/>
  <c r="N9" i="173"/>
  <c r="N26" i="173" s="1"/>
  <c r="N9" i="171"/>
  <c r="N26" i="171" s="1"/>
  <c r="N9" i="179"/>
  <c r="N26" i="179" s="1"/>
  <c r="N9" i="180"/>
  <c r="N26" i="180" s="1"/>
  <c r="N9" i="168"/>
  <c r="N26" i="168" s="1"/>
  <c r="N10" i="146"/>
  <c r="N28" i="146" s="1"/>
  <c r="N9" i="169"/>
  <c r="N26" i="169" s="1"/>
  <c r="N9" i="172"/>
  <c r="N27" i="172" s="1"/>
  <c r="N9" i="178"/>
  <c r="N27" i="178" s="1"/>
  <c r="N9" i="174"/>
  <c r="N26" i="174" s="1"/>
  <c r="N9" i="177"/>
  <c r="N26" i="177" s="1"/>
  <c r="N9" i="175"/>
  <c r="N26" i="175" s="1"/>
  <c r="N9" i="170"/>
  <c r="N26" i="170" s="1"/>
  <c r="N9" i="176"/>
  <c r="N27" i="176" s="1"/>
  <c r="H17" i="188"/>
  <c r="H16" i="188"/>
  <c r="K9" i="188"/>
  <c r="K10" i="188"/>
  <c r="F16" i="189"/>
  <c r="B18" i="189"/>
  <c r="B17" i="189"/>
  <c r="M9" i="177"/>
  <c r="M26" i="177" s="1"/>
  <c r="M9" i="180"/>
  <c r="M26" i="180" s="1"/>
  <c r="M9" i="176"/>
  <c r="M27" i="176" s="1"/>
  <c r="M9" i="168"/>
  <c r="M26" i="168" s="1"/>
  <c r="M9" i="175"/>
  <c r="M26" i="175" s="1"/>
  <c r="M10" i="146"/>
  <c r="M28" i="146" s="1"/>
  <c r="M9" i="179"/>
  <c r="M26" i="179" s="1"/>
  <c r="M9" i="172"/>
  <c r="M27" i="172" s="1"/>
  <c r="M9" i="174"/>
  <c r="M26" i="174" s="1"/>
  <c r="M9" i="178"/>
  <c r="M27" i="178" s="1"/>
  <c r="M9" i="171"/>
  <c r="M26" i="171" s="1"/>
  <c r="M9" i="169"/>
  <c r="M26" i="169" s="1"/>
  <c r="M9" i="170"/>
  <c r="M26" i="170" s="1"/>
  <c r="M9" i="173"/>
  <c r="M26" i="173" s="1"/>
  <c r="C11" i="189"/>
  <c r="C10" i="189"/>
  <c r="E17" i="188"/>
  <c r="E16" i="188"/>
  <c r="B10" i="189"/>
  <c r="B11" i="189"/>
  <c r="F9" i="189"/>
  <c r="D11" i="189"/>
  <c r="D10" i="189"/>
  <c r="K23" i="7"/>
  <c r="K15" i="7"/>
  <c r="H23" i="7"/>
  <c r="H15" i="7"/>
  <c r="B15" i="7"/>
  <c r="B23" i="7"/>
  <c r="N15" i="7"/>
  <c r="L9" i="170"/>
  <c r="L26" i="170" s="1"/>
  <c r="L9" i="169"/>
  <c r="L26" i="169" s="1"/>
  <c r="L9" i="180"/>
  <c r="L26" i="180" s="1"/>
  <c r="L9" i="172"/>
  <c r="L27" i="172" s="1"/>
  <c r="L9" i="175"/>
  <c r="L26" i="175" s="1"/>
  <c r="L9" i="177"/>
  <c r="L26" i="177" s="1"/>
  <c r="L9" i="168"/>
  <c r="L26" i="168" s="1"/>
  <c r="L10" i="146"/>
  <c r="L28" i="146" s="1"/>
  <c r="L9" i="174"/>
  <c r="L26" i="174" s="1"/>
  <c r="L9" i="176"/>
  <c r="L27" i="176" s="1"/>
  <c r="L9" i="179"/>
  <c r="L26" i="179" s="1"/>
  <c r="L9" i="178"/>
  <c r="L27" i="178" s="1"/>
  <c r="L9" i="173"/>
  <c r="L26" i="173" s="1"/>
  <c r="L9" i="171"/>
  <c r="L26" i="171" s="1"/>
  <c r="E23" i="7"/>
  <c r="E15" i="7"/>
  <c r="D17" i="189"/>
  <c r="D18" i="189"/>
  <c r="E17" i="189"/>
  <c r="E18" i="189"/>
  <c r="B9" i="188"/>
  <c r="B10" i="188"/>
  <c r="N8" i="188"/>
  <c r="H10" i="188"/>
  <c r="H9" i="188"/>
  <c r="E10" i="189"/>
  <c r="E11" i="189"/>
  <c r="N15" i="188"/>
  <c r="B16" i="188"/>
  <c r="B17" i="188"/>
  <c r="Q3" i="161"/>
  <c r="S3" i="161"/>
  <c r="O3" i="161"/>
  <c r="N10" i="188" l="1"/>
  <c r="N9" i="188"/>
  <c r="F10" i="189"/>
  <c r="F11" i="189"/>
  <c r="N16" i="188"/>
  <c r="N17" i="188"/>
  <c r="F17" i="189"/>
  <c r="F18" i="189"/>
</calcChain>
</file>

<file path=xl/sharedStrings.xml><?xml version="1.0" encoding="utf-8"?>
<sst xmlns="http://schemas.openxmlformats.org/spreadsheetml/2006/main" count="1448" uniqueCount="296">
  <si>
    <t>Energetika</t>
  </si>
  <si>
    <t>Doprava</t>
  </si>
  <si>
    <t>Stavebnictví</t>
  </si>
  <si>
    <t>Ostatní</t>
  </si>
  <si>
    <t>Celkem kraj</t>
  </si>
  <si>
    <t>Obchod, služby, školství, zdravotnictví</t>
  </si>
  <si>
    <t>Zemědělství a lesnictví</t>
  </si>
  <si>
    <t>Celkem</t>
  </si>
  <si>
    <t>Leden</t>
  </si>
  <si>
    <t>Únor</t>
  </si>
  <si>
    <t>Březen</t>
  </si>
  <si>
    <t>Duben</t>
  </si>
  <si>
    <t>Květen</t>
  </si>
  <si>
    <t>Červen</t>
  </si>
  <si>
    <t>Červenec</t>
  </si>
  <si>
    <t>Srpen</t>
  </si>
  <si>
    <t>Září</t>
  </si>
  <si>
    <t>Říjen</t>
  </si>
  <si>
    <t>Listopad</t>
  </si>
  <si>
    <t>Prosinec</t>
  </si>
  <si>
    <t>Brikety a pelety</t>
  </si>
  <si>
    <t>Kapalná biopaliva</t>
  </si>
  <si>
    <t>Ostatní biomasa</t>
  </si>
  <si>
    <t>Palivové dříví</t>
  </si>
  <si>
    <t>Piliny, kůra, štěpky, dřevní odpad</t>
  </si>
  <si>
    <t>Domácnosti</t>
  </si>
  <si>
    <t>Průmysl</t>
  </si>
  <si>
    <t>Skládkový plyn</t>
  </si>
  <si>
    <t>Kalový plyn (ČOV)</t>
  </si>
  <si>
    <t>Ostatní bioplyn</t>
  </si>
  <si>
    <t>Zkratky, pojmy a základní vztahy</t>
  </si>
  <si>
    <t>Zemní plyn</t>
  </si>
  <si>
    <t>Topné oleje</t>
  </si>
  <si>
    <t>Ostatní plyny</t>
  </si>
  <si>
    <t>Ostatní pevná paliva</t>
  </si>
  <si>
    <t>Ostatní kapalná paliva</t>
  </si>
  <si>
    <t>Odpadní teplo</t>
  </si>
  <si>
    <t>Koks</t>
  </si>
  <si>
    <t>Hnědé uhlí</t>
  </si>
  <si>
    <t>Černé uhlí</t>
  </si>
  <si>
    <t>Bioplyn</t>
  </si>
  <si>
    <t>Biomasa</t>
  </si>
  <si>
    <t>1. Zkratky, pojmy a základní vztahy</t>
  </si>
  <si>
    <t>Obsah</t>
  </si>
  <si>
    <t>Celulózové výluhy</t>
  </si>
  <si>
    <t>I. čtvrtletí</t>
  </si>
  <si>
    <t>II. čtvrtletí</t>
  </si>
  <si>
    <t>III. čtvrtletí</t>
  </si>
  <si>
    <t>IV. čtvrtletí</t>
  </si>
  <si>
    <t>Podíl v ČR</t>
  </si>
  <si>
    <t>Výroba tepla brutto</t>
  </si>
  <si>
    <t>Elektrická energie</t>
  </si>
  <si>
    <t>Energie prostředí (tepelné čerpadlo)</t>
  </si>
  <si>
    <t>Energie Slunce (solární kolektor)</t>
  </si>
  <si>
    <t>Černé uhlí tříděné</t>
  </si>
  <si>
    <t>Černé uhlí průmyslové</t>
  </si>
  <si>
    <t>Černouhelné kaly a granulát</t>
  </si>
  <si>
    <t>Hnědé uhlí tříděné</t>
  </si>
  <si>
    <t>Hnědé uhlí průmyslové</t>
  </si>
  <si>
    <t>Hnědé uhlí - Brikety</t>
  </si>
  <si>
    <t>Hnědé uhlí - Lignit</t>
  </si>
  <si>
    <t>Hnědé uhlí - Mourové kaly</t>
  </si>
  <si>
    <t xml:space="preserve">Technologická vlastní spotřeba tepla </t>
  </si>
  <si>
    <t>Jaderné palivo</t>
  </si>
  <si>
    <t>3. Bilance tepla [TJ]</t>
  </si>
  <si>
    <t>zdroj dat: výkaz ERÚ-T1, ERÚ-E1</t>
  </si>
  <si>
    <t>Dodávky tepla z uhlí</t>
  </si>
  <si>
    <t>Dodávky tepla z bioplynu</t>
  </si>
  <si>
    <t>Dodávky tepla z biomasy</t>
  </si>
  <si>
    <t>JHČ</t>
  </si>
  <si>
    <t>JHM</t>
  </si>
  <si>
    <t>KVK</t>
  </si>
  <si>
    <t>HKK</t>
  </si>
  <si>
    <t>LBK</t>
  </si>
  <si>
    <t>MSK</t>
  </si>
  <si>
    <t>OLK</t>
  </si>
  <si>
    <t>PAK</t>
  </si>
  <si>
    <t>PLK</t>
  </si>
  <si>
    <t>PHA</t>
  </si>
  <si>
    <t>STČ</t>
  </si>
  <si>
    <t>ULK</t>
  </si>
  <si>
    <t>VYS</t>
  </si>
  <si>
    <t>ZLK</t>
  </si>
  <si>
    <t>Bilanční rozdíl</t>
  </si>
  <si>
    <t>Ztráty</t>
  </si>
  <si>
    <t>SZT</t>
  </si>
  <si>
    <t>Soustava zásobování teplem</t>
  </si>
  <si>
    <t>Výroba tepla brutto =</t>
  </si>
  <si>
    <t>Ztráty =</t>
  </si>
  <si>
    <t>Bilanční rozdíl =</t>
  </si>
  <si>
    <t>Ztráty při výrobě tepla a distribuční ztráty (v rozvodech).</t>
  </si>
  <si>
    <t>Jihočeský kraj</t>
  </si>
  <si>
    <t>Jihomoravský kraj</t>
  </si>
  <si>
    <t>Karlovarský kraj</t>
  </si>
  <si>
    <t>Královéhradecký kraj</t>
  </si>
  <si>
    <t>Liberecký kraj</t>
  </si>
  <si>
    <t>Moravskoslezský kraj</t>
  </si>
  <si>
    <t>Olomoucký kraj</t>
  </si>
  <si>
    <t>Pardubický kraj</t>
  </si>
  <si>
    <t>Plzeňský kraj</t>
  </si>
  <si>
    <t>Středočeský kraj</t>
  </si>
  <si>
    <t>Ústecký kraj</t>
  </si>
  <si>
    <t>Zlínský kraj</t>
  </si>
  <si>
    <t>4.3 Výroba tepla brutto podle paliv v krajích ČR [TJ]</t>
  </si>
  <si>
    <t>4.1 Výroba tepla brutto podle paliv [TJ]</t>
  </si>
  <si>
    <t>4.2 Výroba tepla brutto v krajích ČR [TJ]</t>
  </si>
  <si>
    <t>CZ-NACE</t>
  </si>
  <si>
    <t>Klasifikace ekonomických činností CZ-NACE dle Českého statistického úřadu</t>
  </si>
  <si>
    <t>Rostlinné materiály neaglomerované</t>
  </si>
  <si>
    <t>5.1 Dodávky tepla podle paliv [TJ]</t>
  </si>
  <si>
    <t>5.2 Dodávky tepla v krajích ČR [TJ]</t>
  </si>
  <si>
    <t>Dodávky tepla</t>
  </si>
  <si>
    <t>7.1 Spotřeba tepla podle sektorů národního hospodářství [TJ]</t>
  </si>
  <si>
    <t>7.2 Spotřeba tepla podle sektorů národního hospodářství v krajích ČR [TJ]</t>
  </si>
  <si>
    <t>Spotřeba tepla =</t>
  </si>
  <si>
    <t>Konečná spotřeba tepla v jednotlivých sektorech národního hospodářství.</t>
  </si>
  <si>
    <t>KVET</t>
  </si>
  <si>
    <t>Kombinovaná výroba elektřiny a tepla</t>
  </si>
  <si>
    <t>Hlavní město Praha (PHA)</t>
  </si>
  <si>
    <t>Kraj Vysočina (VYS)</t>
  </si>
  <si>
    <t>Kraj Vysočina</t>
  </si>
  <si>
    <t>Hlavní město Praha</t>
  </si>
  <si>
    <t>8.14 Výroba, dodávky a spotřeba tepla: Zlínský kraj</t>
  </si>
  <si>
    <t>8.5 Výroba, dodávky a spotřeba tepla: Kraj Vysočina</t>
  </si>
  <si>
    <t>8.6 Výroba, dodávky a spotřeba tepla: Královéhradecký kraj</t>
  </si>
  <si>
    <t>8.7 Výroba, dodávky a spotřeba tepla: Liberecký kraj</t>
  </si>
  <si>
    <t>8.1 Výroba, dodávky a spotřeba tepla: Hlavní město Praha</t>
  </si>
  <si>
    <t>8.2 Výroba, dodávky a spotřeba tepla: Jihočeský kraj</t>
  </si>
  <si>
    <t>8.3 Výroba, dodávky a spotřeba tepla: Jihomoravský kraj</t>
  </si>
  <si>
    <t>8.4 Výroba, dodávky a spotřeba tepla: Karlovarský kraj</t>
  </si>
  <si>
    <t>8.8 Výroba, dodávky a spotřeba tepla: Moravskoslezský kraj</t>
  </si>
  <si>
    <t>8.9 Výroba, dodávky a spotřeba tepla: Olomoucký kraj</t>
  </si>
  <si>
    <t>8.10 Výroba, dodávky a spotřeba tepla: Pardubický kraj</t>
  </si>
  <si>
    <t>8.11 Výroba, dodávky a spotřeba tepla: Plzeňský kraj</t>
  </si>
  <si>
    <t>8.12 Výroba, dodávky a spotřeba tepla: Středočeský kraj</t>
  </si>
  <si>
    <t>8.13 Výroba, dodávky a spotřeba tepla: Ústecký kraj</t>
  </si>
  <si>
    <t>Královéhradecký kraj (HKK)</t>
  </si>
  <si>
    <t>Liberecký kraj (LBK)</t>
  </si>
  <si>
    <t>Moravskoslezský kraj (MSK)</t>
  </si>
  <si>
    <t>Olomoucký kraj (OLK)</t>
  </si>
  <si>
    <t>Pardubický kraj (PAK)</t>
  </si>
  <si>
    <t>Plzeňský kraj (PLK)</t>
  </si>
  <si>
    <t>Středočeský kraj (STČ)</t>
  </si>
  <si>
    <t>Ústecký kraj (ULK)</t>
  </si>
  <si>
    <t>Zlínský kraj (ZLK)</t>
  </si>
  <si>
    <t>Jihočeský kraj (JHČ)</t>
  </si>
  <si>
    <t>Jihomoravský kraj (JHM)</t>
  </si>
  <si>
    <t>Karlovarský kraj (KVK)</t>
  </si>
  <si>
    <t>Spotřeba tepla podle sektorů národního hospodářství *</t>
  </si>
  <si>
    <t>Instalovaný výkon v ČR</t>
  </si>
  <si>
    <t>Celkem ČR *</t>
  </si>
  <si>
    <t>Brutto výroba tepla na zdrojích bez tepla použitého na výrobu elektřiny.</t>
  </si>
  <si>
    <t>Výroba tepla netto</t>
  </si>
  <si>
    <r>
      <t>Q</t>
    </r>
    <r>
      <rPr>
        <b/>
        <vertAlign val="subscript"/>
        <sz val="9"/>
        <rFont val="Calibri"/>
        <family val="2"/>
        <charset val="238"/>
        <scheme val="minor"/>
      </rPr>
      <t>netto</t>
    </r>
  </si>
  <si>
    <t>Dodávka užitečného tepla z KVET</t>
  </si>
  <si>
    <t>Instalovaný výkon</t>
  </si>
  <si>
    <r>
      <t>Q</t>
    </r>
    <r>
      <rPr>
        <b/>
        <vertAlign val="subscript"/>
        <sz val="9"/>
        <rFont val="Calibri"/>
        <family val="2"/>
        <charset val="238"/>
        <scheme val="minor"/>
      </rPr>
      <t>KVET</t>
    </r>
  </si>
  <si>
    <t>* Nezahrnuje část nezjištěného rozvodu tepla</t>
  </si>
  <si>
    <t>* Rozdíl mezi dodávkou a spotřebou jsou ztráty z nakoupeného tepla a část nezjištěného rozvodu tepla.</t>
  </si>
  <si>
    <r>
      <t>Q</t>
    </r>
    <r>
      <rPr>
        <b/>
        <vertAlign val="subscript"/>
        <sz val="9"/>
        <rFont val="Calibri"/>
        <family val="2"/>
        <charset val="238"/>
        <scheme val="minor"/>
      </rPr>
      <t xml:space="preserve">KVET/ </t>
    </r>
    <r>
      <rPr>
        <b/>
        <sz val="9"/>
        <rFont val="Calibri"/>
        <family val="2"/>
        <charset val="238"/>
        <scheme val="minor"/>
      </rPr>
      <t>Q</t>
    </r>
    <r>
      <rPr>
        <b/>
        <vertAlign val="subscript"/>
        <sz val="9"/>
        <rFont val="Calibri"/>
        <family val="2"/>
        <charset val="238"/>
        <scheme val="minor"/>
      </rPr>
      <t>netto</t>
    </r>
  </si>
  <si>
    <t>Výroba tepla netto =</t>
  </si>
  <si>
    <t>Meziroční změna</t>
  </si>
  <si>
    <t>Množství tepelné energie dodané do soustav zásobování teplem.</t>
  </si>
  <si>
    <t>Dodávky tepla =</t>
  </si>
  <si>
    <t>Vlastní spotřeba tepla =</t>
  </si>
  <si>
    <t>Vlastní spotřeba tepla</t>
  </si>
  <si>
    <t>Kraj</t>
  </si>
  <si>
    <t>Výroba tepla brutto [GJ]</t>
  </si>
  <si>
    <t>Dodávky tepla podle paliv [GJ]</t>
  </si>
  <si>
    <t>Spotřeba tepla podle sektorů národního hospodářství [GJ] *</t>
  </si>
  <si>
    <t>5.4 Dodávky tepla z uhlí, biomasy a bioplynu [GJ]</t>
  </si>
  <si>
    <t>Dodávka tepla ze Středočeského kraje [GJ]</t>
  </si>
  <si>
    <t>Dodávka tepla z Pardubického kraje [GJ]</t>
  </si>
  <si>
    <t>Dodávka tepla do Hlavního města Prahy [GJ]</t>
  </si>
  <si>
    <t>Dodávka tepla do Královehradeckého kraje [GJ]</t>
  </si>
  <si>
    <t>1.</t>
  </si>
  <si>
    <t>2.</t>
  </si>
  <si>
    <t>Komentář</t>
  </si>
  <si>
    <t>3.</t>
  </si>
  <si>
    <t>4.</t>
  </si>
  <si>
    <t>4.1.</t>
  </si>
  <si>
    <t>4.2.</t>
  </si>
  <si>
    <t>4.3.</t>
  </si>
  <si>
    <t>5.</t>
  </si>
  <si>
    <t>6.</t>
  </si>
  <si>
    <t>7.</t>
  </si>
  <si>
    <t>7.1.</t>
  </si>
  <si>
    <t>7.2.</t>
  </si>
  <si>
    <t>8.</t>
  </si>
  <si>
    <t>9.</t>
  </si>
  <si>
    <t>10.</t>
  </si>
  <si>
    <t>Úvod</t>
  </si>
  <si>
    <r>
      <t>Q</t>
    </r>
    <r>
      <rPr>
        <b/>
        <vertAlign val="subscript"/>
        <sz val="11"/>
        <rFont val="Calibri"/>
        <family val="2"/>
        <charset val="238"/>
        <scheme val="minor"/>
      </rPr>
      <t>netto</t>
    </r>
  </si>
  <si>
    <r>
      <t>Q</t>
    </r>
    <r>
      <rPr>
        <b/>
        <vertAlign val="subscript"/>
        <sz val="11"/>
        <rFont val="Calibri"/>
        <family val="2"/>
        <charset val="238"/>
        <scheme val="minor"/>
      </rPr>
      <t>KVET</t>
    </r>
  </si>
  <si>
    <t>2. Komentář</t>
  </si>
  <si>
    <t>4. Výroba tepla</t>
  </si>
  <si>
    <t>5. Dodávky tepla</t>
  </si>
  <si>
    <r>
      <t>6. Instalovaný výkon výroben tepla v krajích ČR [MW</t>
    </r>
    <r>
      <rPr>
        <b/>
        <vertAlign val="subscript"/>
        <sz val="14"/>
        <rFont val="Calibri"/>
        <family val="2"/>
        <charset val="238"/>
        <scheme val="minor"/>
      </rPr>
      <t>t</t>
    </r>
    <r>
      <rPr>
        <b/>
        <sz val="14"/>
        <rFont val="Calibri"/>
        <family val="2"/>
        <charset val="238"/>
        <scheme val="minor"/>
      </rPr>
      <t>]</t>
    </r>
  </si>
  <si>
    <t>7. Spotřeba tepla</t>
  </si>
  <si>
    <t>10.3. Vývoj výroby tepla brutto a dodávek tepla podle paliv a krajů ČR [TJ]</t>
  </si>
  <si>
    <t>Výroba tepla brutto 2017</t>
  </si>
  <si>
    <t>Výroba tepla brutto 2018</t>
  </si>
  <si>
    <t>Výroba tepla brutto 2019</t>
  </si>
  <si>
    <t>Meziroční změna-výroba tepla brutto</t>
  </si>
  <si>
    <t>Dodávky tepla 2017</t>
  </si>
  <si>
    <t>Dodávky tepla 2018</t>
  </si>
  <si>
    <t>Dodávky tepla 2019</t>
  </si>
  <si>
    <t>Meziroční změna-dodávky tepla</t>
  </si>
  <si>
    <t>10. Vývoj bilance tepla, dodávek tepla a KVET</t>
  </si>
  <si>
    <t>Výroba tepla brutto 2020</t>
  </si>
  <si>
    <t>Dodávky tepla 2020</t>
  </si>
  <si>
    <t>Bilance tepla</t>
  </si>
  <si>
    <t>Výroba tepla</t>
  </si>
  <si>
    <t>Výroba tepla brutto podle paliv</t>
  </si>
  <si>
    <t>Výroba tepla brutto v krajích ČR</t>
  </si>
  <si>
    <t>Výroba tepla brutto podle paliv v krajích ČR</t>
  </si>
  <si>
    <t>5.1.</t>
  </si>
  <si>
    <t>Dodávky tepla podle paliv</t>
  </si>
  <si>
    <t>5.2.</t>
  </si>
  <si>
    <t>Dodávky tepla v krajích ČR</t>
  </si>
  <si>
    <t>5.3.</t>
  </si>
  <si>
    <t>Dodávky tepla podle paliv v krajích ČR</t>
  </si>
  <si>
    <t>5.4.</t>
  </si>
  <si>
    <t>Dodávky tepla z uhlí, biomasy a bioplynu</t>
  </si>
  <si>
    <t>Instalovaný výkon výroben tepelné energie v krajích ČR</t>
  </si>
  <si>
    <t>Spotřeba tepla</t>
  </si>
  <si>
    <t>Spotřeba tepla podle sektorů národního hospodářství</t>
  </si>
  <si>
    <t>Spotřeba tepla podle sektorů národního hospodářství v krajích ČR</t>
  </si>
  <si>
    <t>8.1.</t>
  </si>
  <si>
    <t>Výroba, dodávky a spotřeba tepla: Hlavní město Praha</t>
  </si>
  <si>
    <t>8.2.</t>
  </si>
  <si>
    <t>Výroba, dodávky a spotřeba tepla: Jihočeský kraj</t>
  </si>
  <si>
    <t>8.3.</t>
  </si>
  <si>
    <t>Výroba, dodávky a spotřeba tepla: Jihomoravský kraj</t>
  </si>
  <si>
    <t>8.4.</t>
  </si>
  <si>
    <t>Výroba, dodávky a spotřeba tepla: Karlovarský kraj</t>
  </si>
  <si>
    <t>8.5.</t>
  </si>
  <si>
    <t>Výroba, dodávky a spotřeba tepla: Kraj Vysočina</t>
  </si>
  <si>
    <t>8.6.</t>
  </si>
  <si>
    <t>Výroba, dodávky a spotřeba tepla: Královéhradecký kraj</t>
  </si>
  <si>
    <t>8.7.</t>
  </si>
  <si>
    <t>Výroba, dodávky a spotřeba tepla: Liberecký kraj</t>
  </si>
  <si>
    <t>8.8.</t>
  </si>
  <si>
    <t>Výroba, dodávky a spotřeba tepla: Moravskoslezský kraj</t>
  </si>
  <si>
    <t>8.9.</t>
  </si>
  <si>
    <t>Výroba, dodávky a spotřeba tepla: Olomoucký kraj</t>
  </si>
  <si>
    <t>8.10.</t>
  </si>
  <si>
    <t>Výroba, dodávky a spotřeba tepla: Pardubický kraj</t>
  </si>
  <si>
    <t>8.11.</t>
  </si>
  <si>
    <t>Výroba, dodávky a spotřeba tepla: Plzeňský kraj</t>
  </si>
  <si>
    <t>8.12.</t>
  </si>
  <si>
    <t>Výroba, dodávky a spotřeba tepla: Středočeský kraj</t>
  </si>
  <si>
    <t>8.13.</t>
  </si>
  <si>
    <t>Výroba, dodávky a spotřeba tepla: Ústecký kraj</t>
  </si>
  <si>
    <t>8.14.</t>
  </si>
  <si>
    <t>Výroba, dodávky a spotřeba tepla: Zlínský kraj</t>
  </si>
  <si>
    <t>Výroba tepla netto a výroba tepla z KVET</t>
  </si>
  <si>
    <t xml:space="preserve">Vývoj bilance tepla, dodávek tepla a KVET </t>
  </si>
  <si>
    <t>10.1.</t>
  </si>
  <si>
    <t>10.2.</t>
  </si>
  <si>
    <t>10.3.</t>
  </si>
  <si>
    <t>Vývoj výroby tepla brutto a dodávek tepla podle paliv a krajů ČR</t>
  </si>
  <si>
    <t>10.4.</t>
  </si>
  <si>
    <t xml:space="preserve">Vývoj výroby tepla z KVET </t>
  </si>
  <si>
    <t>Technologická vlastní spotřeba tepla (TVS) =</t>
  </si>
  <si>
    <t>Výroba tepla brutto - TVS.</t>
  </si>
  <si>
    <t>Spotřeba tepla pro vlastní potřebu výrobce (bez TVS).</t>
  </si>
  <si>
    <t>Výroba tepla brutto - TVS - ztráty - dodávky do vlastního podniku - dodávky tepla.</t>
  </si>
  <si>
    <t>Spotřeba tepla na výrobu tepla a elektrické energie, která je nezbytná pro zajištění procesu výroby tepla a elektrické energie.</t>
  </si>
  <si>
    <t>8. Výroba, dodávky a spotřeba tepla v jednotlivých krajích ČR</t>
  </si>
  <si>
    <t>Výroba, dodávky a spotřeba tepla v jednotlivých krajích ČR</t>
  </si>
  <si>
    <t>9. Výroba tepla netto a výroba tepla z KVET [TJ]</t>
  </si>
  <si>
    <t>Vývoj bilance tepla: čtvrtletní porovnání</t>
  </si>
  <si>
    <t>Vývoj bilance tepla: měsíční porovnání</t>
  </si>
  <si>
    <t>10.1. Vývoj bilance tepla: čtvrtletní porovnání [TJ]</t>
  </si>
  <si>
    <t>10.2. Vývoj bilance tepla: měsíční porovnání [TJ]</t>
  </si>
  <si>
    <t>Výroba tepla z KVET</t>
  </si>
  <si>
    <t>Spotřeba tepla 2019</t>
  </si>
  <si>
    <t>Spotřeba tepla 2020</t>
  </si>
  <si>
    <t>Meziroční změna-spotřeba tepla</t>
  </si>
  <si>
    <t>10.5.</t>
  </si>
  <si>
    <t>Vývoj spotřeby tepla</t>
  </si>
  <si>
    <r>
      <t>Celkový instalovaný výkon [MW</t>
    </r>
    <r>
      <rPr>
        <b/>
        <vertAlign val="subscript"/>
        <sz val="9"/>
        <rFont val="Calibri"/>
        <family val="2"/>
        <charset val="238"/>
        <scheme val="minor"/>
      </rPr>
      <t>t</t>
    </r>
    <r>
      <rPr>
        <b/>
        <sz val="9"/>
        <rFont val="Calibri"/>
        <family val="2"/>
        <charset val="238"/>
        <scheme val="minor"/>
      </rPr>
      <t>]</t>
    </r>
  </si>
  <si>
    <t>Výroba tepla brutto 2021</t>
  </si>
  <si>
    <t>Dodávky tepla 2021</t>
  </si>
  <si>
    <t>Rozdíl
(2021-2020)</t>
  </si>
  <si>
    <t>Spotřeba tepla 2021</t>
  </si>
  <si>
    <t>10.4. Vývoj spotřeby tepla: čtvrtletní porovnání [TJ]</t>
  </si>
  <si>
    <t>10.5. Vývoj výroby tepla z KVET [TJ]</t>
  </si>
  <si>
    <t>5.3 Dodávky tepla podle paliv v krajích ČR [TJ]</t>
  </si>
  <si>
    <r>
      <t xml:space="preserve">ČTVRTLETNÍ ZPRÁVA O PROVOZU TEPLÁRENSKÝCH SOUSTAV
ČESKÉ REPUBLIKY
</t>
    </r>
    <r>
      <rPr>
        <sz val="17"/>
        <color rgb="FFFF0000"/>
        <rFont val="Calibri"/>
        <family val="2"/>
        <charset val="238"/>
        <scheme val="minor"/>
      </rPr>
      <t>ZA IV. ČTVRTLETÍ 2021</t>
    </r>
  </si>
  <si>
    <t>IV. čtvrtletí 2021</t>
  </si>
  <si>
    <t>Energetický regulační úřad (ERÚ) zveřejňuje Čtvrtletní zprávu o provozu teplárenských soustav ČR za IV. čtvrtletí roku 2021 v souladu s § 17 odst. 7 písm. m) zákona č. 458/2000 Sb., o podmínkách podnikání a o výkonu státní správy v energetických odvětvích a o změně některých zákonů (energetický zákon), ve znění pozdějších předpisů. Údaje obsažené v této zprávě jsou určeny především pro státní orgány či instituce v rámci ČR nebo Evropské unie a odbornou veřejnost.
Údaje pro čtvrtletní zprávu jsou získávány na základě vyhlášky č. 404/2016 Sb., o náležitostech a členění výkazů nezbytných pro zpracování zpráv o provozu soustav v energetických odvětvích, včetně termínů, rozsahu a pravidel pro sestavování výkazů (statistická vyhláška), ve znění pozdějších předpisů, která nabyla účinnost dnem 1. ledna 2017.
Detaily týkající se metodiky vykazování údajů pro statistiku ERÚ jsou uvedeny ve výkladovém stanovisku ERÚ k metodice vyplňování výkazů podle statistické vyhlášky pro oblast elektroenergetiky a teplárenství č. 8/2018 ze dne 14. září 2018. Výkladové stanovisko a aktuální výkazy jsou zveřejněny na internetových stránkách ERÚ.
Veškerá data vycházejí z podkladů od licencovaných subjektů: výrobců elektřiny a tepla a provozovatelů rozvodných tepelných zařízení. Zdroje dat jsou uvedeny u jednotlivých tabulek ve zprávě.
Čtvrtletní zpráva přináší informace o základních ukazatelích v teplárenství a doplňuje tak čtvrtletní zprávu o provozu elektrizační soustavy ČR, která se věnuje mimo jiné i kombinované výrobě elektřiny a tepla (KVET). Tato zpráva zahrnuje údaje o veškerém vyrobeném teple z licencované činnosti včetně KVET. Jednotlivé kapitoly obsahují statistická data o bilanci, výrobě, dodávce a spotřebě tepla podle příslušných kategorií. Zpráva dále obsahuje vyhodnocení instalovaného výkonu výroben tepla v ČR a některá krajská vyhodnocení. Zjištěné a opravené chyby v obdržených datech a zpětné korekce výkazů jsou průběžně promítány do statistiky a projeví se vždy v dalších zveřejněných zprávách, případně v roční zprávě o provozu teplárenských soustav ČR za rok 2021, kterou ERÚ předpokládá zveřejnit do konce května roku 2022.
Případné dotazy či připomínky zasílejte na emailovou adresu teplo.statistika@eru.cz.</t>
  </si>
  <si>
    <t>IV. čtvrtletí 2020</t>
  </si>
  <si>
    <r>
      <rPr>
        <b/>
        <sz val="12"/>
        <rFont val="Calibri"/>
        <family val="2"/>
        <charset val="238"/>
        <scheme val="minor"/>
      </rPr>
      <t>Výroba tepla brutto</t>
    </r>
    <r>
      <rPr>
        <sz val="12"/>
        <rFont val="Calibri"/>
        <family val="2"/>
        <charset val="238"/>
        <scheme val="minor"/>
      </rPr>
      <t xml:space="preserve"> za IV. čtvrtletí roku 2021 dosáhla celkem </t>
    </r>
    <r>
      <rPr>
        <b/>
        <sz val="12"/>
        <rFont val="Calibri"/>
        <family val="2"/>
        <charset val="238"/>
        <scheme val="minor"/>
      </rPr>
      <t>47 965,7 TJ</t>
    </r>
    <r>
      <rPr>
        <sz val="12"/>
        <rFont val="Calibri"/>
        <family val="2"/>
        <charset val="238"/>
        <scheme val="minor"/>
      </rPr>
      <t xml:space="preserve"> a oproti IV. čtvrtletí roku 2020, kdy bylo vyrobeno 47 371,7 TJ, došlo k nárůstu o 1,3 %. Zhruba 27 % brutto výroby bylo spotřebováno ve vlastním podniku nebo zařízení (převážně jde o závodní teplárny, které nejsou zařazeny v klasifikaci ekonomických činností (CZ-NACE) ve skupině 35 - Výroba a rozvod elektřiny, plynu, tepla a klimatizovaného vzduchu). Nejvíce tepla bylo vyrobeno z hnědého uhlí (39 %), následuje zemní plyn (23 %) a biomasa (13 %). Nejvíce tepla bylo vyrobeno v Moravskoslezském kraji (19 %), následuje Středočeský kraj (18,3 %) a Ústecký kraj (17,8 %). Struktura výroby tepla z jednotlivých paliv se v jednotlivých krajích liší podle dostupnosti paliv. Nejvíce tepla z černého uhlí se vyrobilo v Moravskoslezském kraji (93 %), z hnědého uhlí v Ústeckém kraji (28 %), ze zemního plynu ve Středočeském kraji (21 %), z biomasy v Ústeckém kraji (33 %) a z bioplynu v Kraji Vysočina (15 %).
</t>
    </r>
    <r>
      <rPr>
        <b/>
        <sz val="12"/>
        <rFont val="Calibri"/>
        <family val="2"/>
        <charset val="238"/>
        <scheme val="minor"/>
      </rPr>
      <t>Dodávky tepla</t>
    </r>
    <r>
      <rPr>
        <sz val="12"/>
        <rFont val="Calibri"/>
        <family val="2"/>
        <charset val="238"/>
        <scheme val="minor"/>
      </rPr>
      <t xml:space="preserve"> za IV. čtvrtletí roku 2021 představovaly celkem </t>
    </r>
    <r>
      <rPr>
        <b/>
        <sz val="12"/>
        <rFont val="Calibri"/>
        <family val="2"/>
        <charset val="238"/>
        <scheme val="minor"/>
      </rPr>
      <t>28 990,2 TJ</t>
    </r>
    <r>
      <rPr>
        <sz val="12"/>
        <rFont val="Calibri"/>
        <family val="2"/>
        <charset val="238"/>
        <scheme val="minor"/>
      </rPr>
      <t xml:space="preserve">, což je nárůst o 1,6 % oproti IV. čtvrtletí roku 2020, kdy bylo dodáno 28 538,5 TJ. Dodávky tepla tvořily zhruba 60 %, technologická vlastní spotřeba 5 % a ztráty 7 % brutto výroby tepla. Struktura dodávek tepla podle paliv je obdobná jako struktura výroby tepla brutto (44 % z hnědého uhlí, 27 % ze zemního plynu, 11 % z černého uhlí), zatímco u struktury dodávek tepla podle krajů je na prvním místě Středočeský kraj, následovaný Moravskoslezským a Ústeckým krajem. 
Celkový instalovaný tepelný výkon výroben tepla ke konci IV. čtvrtletí roku 2021 byl 38 995,4 MW.
Spotřeba tepla v domácnostech ve IV. čtvrtletí roku 2021 byla 12 253 TJ, což je nárůst o 4,7 % oproti IV. čtvrtletí roku 2020 (11 704 TJ). Spotřeba tepla v domácnostech tvořila 46 % z celkové spotřeby tepla. V průmyslu bylo spotřebováno 6 277 TJ (24 % ze spotřeby), což je nárůst o 1,2 % oproti IV. čtvrtletí roku 2020 (6 204 TJ), a v sektoru obchodu a služeb 6 422 TJ (24 % ze spotřeby), což je pokles o 4,5 % oproti IV. čtvrtletí roku 2020 (6 727 TJ).
Celkově bylo vyrobeno z kombinované výroby elektřiny a tepla (KVET) 30 695,1 TJ užitečného tepla, což činí 68 % z výroby tepla netto. Nejvíce se užitečného tepla z KVET vyrobilo z hnědého uhlí (50 %), následuje zemní plyn (15 %) a biomasa (13 %). Nízký podíl užitečného tepla ze zemního plynu na teplu netto (43 %) je způsoben vyšším počtem výtopen na zemní plyn než kogeneračních jednotek. Ve IV. čtvrtletí roku 2021 bylo vyrobeno o 0,3 % více tepla z kombinované výroby elektřiny a tepla než ve IV. čtvrtletí roku 2020. 
Celkové roční údaje uvedené ve zprávě v příslušných tabulkách nejsou konečné. Předběžná roční výroba tepla brutto byla 161 551,4 TJ, což je nárůst o 3 % oproti minulému roku. Dodávky tepla 92 264,4 TJ narostly o 7,4 % oproti minulému roku. Konečná roční data budou uvedena v Roční zprávě o provozu teplárenských soustav ČR za rok 2021.
</t>
    </r>
  </si>
  <si>
    <t xml:space="preserve">IV. čtvrtletí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</si>
</sst>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_ "/>
    <numFmt numFmtId="166" formatCode="0.0"/>
    <numFmt numFmtId="167" formatCode="0.0%"/>
    <numFmt numFmtId="168" formatCode="\$#,##0\ ;\(\$#,##0\)"/>
    <numFmt numFmtId="169" formatCode="#,##0.00000"/>
  </numFmts>
  <fonts count="65"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0"/>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9"/>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sz val="11"/>
      <color indexed="19"/>
      <name val="Calibri"/>
      <family val="2"/>
      <charset val="238"/>
    </font>
    <font>
      <sz val="11"/>
      <color indexed="10"/>
      <name val="Calibri"/>
      <family val="2"/>
      <charset val="238"/>
    </font>
    <font>
      <sz val="11"/>
      <color indexed="17"/>
      <name val="Calibri"/>
      <family val="2"/>
      <charset val="238"/>
    </font>
    <font>
      <sz val="11"/>
      <color indexed="62"/>
      <name val="Calibri"/>
      <family val="2"/>
      <charset val="238"/>
    </font>
    <font>
      <b/>
      <sz val="11"/>
      <color indexed="10"/>
      <name val="Calibri"/>
      <family val="2"/>
      <charset val="238"/>
    </font>
    <font>
      <b/>
      <sz val="11"/>
      <color indexed="63"/>
      <name val="Calibri"/>
      <family val="2"/>
      <charset val="238"/>
    </font>
    <font>
      <i/>
      <sz val="11"/>
      <color indexed="23"/>
      <name val="Calibri"/>
      <family val="2"/>
      <charset val="238"/>
    </font>
    <font>
      <sz val="10"/>
      <name val="Calibri"/>
      <family val="2"/>
      <charset val="238"/>
      <scheme val="minor"/>
    </font>
    <font>
      <sz val="10"/>
      <name val="Arial"/>
      <family val="2"/>
      <charset val="238"/>
    </font>
    <font>
      <sz val="9"/>
      <name val="Calibri"/>
      <family val="2"/>
      <charset val="238"/>
      <scheme val="minor"/>
    </font>
    <font>
      <sz val="8"/>
      <name val="Calibri"/>
      <family val="2"/>
      <charset val="238"/>
      <scheme val="minor"/>
    </font>
    <font>
      <b/>
      <sz val="9"/>
      <name val="Calibri"/>
      <family val="2"/>
      <charset val="238"/>
      <scheme val="minor"/>
    </font>
    <font>
      <b/>
      <sz val="9"/>
      <color theme="0"/>
      <name val="Calibri"/>
      <family val="2"/>
      <charset val="238"/>
      <scheme val="minor"/>
    </font>
    <font>
      <sz val="9"/>
      <color theme="0"/>
      <name val="Calibri"/>
      <family val="2"/>
      <charset val="238"/>
      <scheme val="minor"/>
    </font>
    <font>
      <i/>
      <sz val="8"/>
      <name val="Calibri"/>
      <family val="2"/>
      <charset val="238"/>
      <scheme val="minor"/>
    </font>
    <font>
      <sz val="9"/>
      <color theme="1"/>
      <name val="Calibri"/>
      <family val="2"/>
      <charset val="238"/>
      <scheme val="minor"/>
    </font>
    <font>
      <sz val="10"/>
      <color theme="3"/>
      <name val="Calibri"/>
      <family val="2"/>
      <charset val="238"/>
      <scheme val="minor"/>
    </font>
    <font>
      <sz val="10"/>
      <color rgb="FF005DA2"/>
      <name val="Calibri"/>
      <family val="2"/>
      <charset val="238"/>
      <scheme val="minor"/>
    </font>
    <font>
      <sz val="10"/>
      <color theme="0"/>
      <name val="Calibri"/>
      <family val="2"/>
      <charset val="238"/>
      <scheme val="minor"/>
    </font>
    <font>
      <b/>
      <sz val="10"/>
      <name val="Calibri"/>
      <family val="2"/>
      <charset val="238"/>
      <scheme val="minor"/>
    </font>
    <font>
      <b/>
      <sz val="10"/>
      <color theme="3"/>
      <name val="Calibri"/>
      <family val="2"/>
      <charset val="238"/>
      <scheme val="minor"/>
    </font>
    <font>
      <sz val="10"/>
      <color theme="4"/>
      <name val="Calibri"/>
      <family val="2"/>
      <charset val="238"/>
      <scheme val="minor"/>
    </font>
    <font>
      <b/>
      <sz val="10"/>
      <color theme="2" tint="-0.499984740745262"/>
      <name val="Calibri"/>
      <family val="2"/>
      <charset val="238"/>
      <scheme val="minor"/>
    </font>
    <font>
      <b/>
      <sz val="11"/>
      <name val="Calibri"/>
      <family val="2"/>
      <charset val="238"/>
      <scheme val="minor"/>
    </font>
    <font>
      <sz val="11"/>
      <name val="Calibri"/>
      <family val="2"/>
      <charset val="238"/>
      <scheme val="minor"/>
    </font>
    <font>
      <b/>
      <sz val="14"/>
      <name val="Calibri"/>
      <family val="2"/>
      <charset val="238"/>
      <scheme val="minor"/>
    </font>
    <font>
      <sz val="14"/>
      <name val="Calibri"/>
      <family val="2"/>
      <charset val="238"/>
      <scheme val="minor"/>
    </font>
    <font>
      <b/>
      <sz val="9"/>
      <color theme="2" tint="-0.499984740745262"/>
      <name val="Calibri"/>
      <family val="2"/>
      <charset val="238"/>
      <scheme val="minor"/>
    </font>
    <font>
      <sz val="10"/>
      <name val="Arial CE"/>
      <family val="2"/>
      <charset val="238"/>
    </font>
    <font>
      <b/>
      <vertAlign val="subscript"/>
      <sz val="9"/>
      <name val="Calibri"/>
      <family val="2"/>
      <charset val="238"/>
      <scheme val="minor"/>
    </font>
    <font>
      <sz val="11"/>
      <name val="Arial"/>
      <family val="2"/>
      <charset val="238"/>
    </font>
    <font>
      <u/>
      <sz val="10"/>
      <color indexed="12"/>
      <name val="Arial"/>
      <family val="2"/>
      <charset val="238"/>
    </font>
    <font>
      <sz val="12"/>
      <name val="Arial"/>
      <family val="2"/>
      <charset val="238"/>
    </font>
    <font>
      <sz val="12"/>
      <name val="Arial CE"/>
      <family val="2"/>
      <charset val="238"/>
    </font>
    <font>
      <b/>
      <sz val="18"/>
      <name val="Arial CE"/>
      <family val="2"/>
      <charset val="238"/>
    </font>
    <font>
      <b/>
      <sz val="12"/>
      <name val="Arial CE"/>
      <family val="2"/>
      <charset val="238"/>
    </font>
    <font>
      <sz val="10"/>
      <name val="Times New Roman CE"/>
      <family val="1"/>
      <charset val="238"/>
    </font>
    <font>
      <b/>
      <sz val="9"/>
      <name val="Times New Roman CE"/>
      <family val="1"/>
      <charset val="238"/>
    </font>
    <font>
      <b/>
      <i/>
      <sz val="9"/>
      <name val="Calibri"/>
      <family val="2"/>
      <charset val="238"/>
      <scheme val="minor"/>
    </font>
    <font>
      <b/>
      <sz val="10"/>
      <color rgb="FF005DA2"/>
      <name val="Calibri"/>
      <family val="2"/>
      <charset val="238"/>
      <scheme val="minor"/>
    </font>
    <font>
      <strike/>
      <sz val="11"/>
      <name val="Calibri"/>
      <family val="2"/>
      <charset val="238"/>
      <scheme val="minor"/>
    </font>
    <font>
      <sz val="12"/>
      <name val="Calibri"/>
      <family val="2"/>
      <charset val="238"/>
      <scheme val="minor"/>
    </font>
    <font>
      <b/>
      <vertAlign val="subscript"/>
      <sz val="14"/>
      <name val="Calibri"/>
      <family val="2"/>
      <charset val="238"/>
      <scheme val="minor"/>
    </font>
    <font>
      <b/>
      <vertAlign val="subscript"/>
      <sz val="11"/>
      <name val="Calibri"/>
      <family val="2"/>
      <charset val="238"/>
      <scheme val="minor"/>
    </font>
    <font>
      <b/>
      <sz val="12"/>
      <name val="Calibri"/>
      <family val="2"/>
      <charset val="238"/>
      <scheme val="minor"/>
    </font>
    <font>
      <sz val="9"/>
      <color rgb="FFD2CDAE"/>
      <name val="Calibri"/>
      <family val="2"/>
      <charset val="238"/>
      <scheme val="minor"/>
    </font>
    <font>
      <sz val="9"/>
      <color theme="2" tint="-0.499984740745262"/>
      <name val="Calibri"/>
      <family val="2"/>
      <charset val="238"/>
      <scheme val="minor"/>
    </font>
    <font>
      <sz val="9"/>
      <color rgb="FFFF0000"/>
      <name val="Calibri"/>
      <family val="2"/>
      <charset val="238"/>
      <scheme val="minor"/>
    </font>
    <font>
      <sz val="10"/>
      <color rgb="FFFF0000"/>
      <name val="Calibri"/>
      <family val="2"/>
      <charset val="238"/>
      <scheme val="minor"/>
    </font>
    <font>
      <b/>
      <sz val="17"/>
      <color rgb="FF153366"/>
      <name val="Calibri"/>
      <family val="2"/>
      <charset val="238"/>
      <scheme val="minor"/>
    </font>
    <font>
      <sz val="17"/>
      <color rgb="FFFF0000"/>
      <name val="Calibri"/>
      <family val="2"/>
      <charset val="238"/>
      <scheme val="minor"/>
    </font>
  </fonts>
  <fills count="23">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46"/>
      </patternFill>
    </fill>
    <fill>
      <patternFill patternType="solid">
        <fgColor indexed="55"/>
      </patternFill>
    </fill>
    <fill>
      <patternFill patternType="solid">
        <fgColor indexed="9"/>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theme="2"/>
        <bgColor indexed="64"/>
      </patternFill>
    </fill>
    <fill>
      <patternFill patternType="solid">
        <fgColor theme="2" tint="-9.9978637043366805E-2"/>
        <bgColor indexed="64"/>
      </patternFill>
    </fill>
    <fill>
      <patternFill patternType="solid">
        <fgColor indexed="9"/>
        <bgColor indexed="8"/>
      </patternFill>
    </fill>
    <fill>
      <patternFill patternType="solid">
        <fgColor theme="0"/>
        <bgColor indexed="64"/>
      </patternFill>
    </fill>
    <fill>
      <patternFill patternType="solid">
        <fgColor theme="2" tint="-0.249977111117893"/>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n">
        <color theme="0" tint="-0.24994659260841701"/>
      </bottom>
      <diagonal/>
    </border>
    <border>
      <left/>
      <right/>
      <top style="thin">
        <color theme="0" tint="-0.24994659260841701"/>
      </top>
      <bottom/>
      <diagonal/>
    </border>
    <border>
      <left/>
      <right/>
      <top style="double">
        <color indexed="8"/>
      </top>
      <bottom/>
      <diagonal/>
    </border>
    <border>
      <left/>
      <right/>
      <top style="hair">
        <color auto="1"/>
      </top>
      <bottom style="hair">
        <color auto="1"/>
      </bottom>
      <diagonal/>
    </border>
    <border>
      <left/>
      <right/>
      <top style="hair">
        <color auto="1"/>
      </top>
      <bottom/>
      <diagonal/>
    </border>
    <border>
      <left/>
      <right/>
      <top/>
      <bottom style="hair">
        <color auto="1"/>
      </bottom>
      <diagonal/>
    </border>
    <border>
      <left/>
      <right/>
      <top style="hair">
        <color auto="1"/>
      </top>
      <bottom style="thin">
        <color theme="0" tint="-0.24994659260841701"/>
      </bottom>
      <diagonal/>
    </border>
    <border>
      <left/>
      <right/>
      <top style="thin">
        <color theme="0" tint="-0.2499465926084170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style="hair">
        <color auto="1"/>
      </bottom>
      <diagonal/>
    </border>
    <border>
      <left/>
      <right style="hair">
        <color auto="1"/>
      </right>
      <top style="hair">
        <color auto="1"/>
      </top>
      <bottom/>
      <diagonal/>
    </border>
    <border>
      <left/>
      <right style="hair">
        <color auto="1"/>
      </right>
      <top/>
      <bottom style="hair">
        <color auto="1"/>
      </bottom>
      <diagonal/>
    </border>
    <border>
      <left style="thin">
        <color theme="0" tint="-0.24994659260841701"/>
      </left>
      <right style="thin">
        <color theme="0" tint="-0.24994659260841701"/>
      </right>
      <top style="hair">
        <color auto="1"/>
      </top>
      <bottom style="hair">
        <color auto="1"/>
      </bottom>
      <diagonal/>
    </border>
    <border>
      <left style="hair">
        <color auto="1"/>
      </left>
      <right style="thick">
        <color theme="0"/>
      </right>
      <top style="hair">
        <color auto="1"/>
      </top>
      <bottom style="hair">
        <color auto="1"/>
      </bottom>
      <diagonal/>
    </border>
    <border>
      <left style="thick">
        <color theme="0"/>
      </left>
      <right style="thick">
        <color theme="0"/>
      </right>
      <top style="hair">
        <color auto="1"/>
      </top>
      <bottom style="hair">
        <color auto="1"/>
      </bottom>
      <diagonal/>
    </border>
    <border>
      <left style="thick">
        <color theme="0"/>
      </left>
      <right style="hair">
        <color auto="1"/>
      </right>
      <top style="hair">
        <color auto="1"/>
      </top>
      <bottom style="hair">
        <color auto="1"/>
      </bottom>
      <diagonal/>
    </border>
    <border>
      <left style="hair">
        <color auto="1"/>
      </left>
      <right style="thin">
        <color theme="0" tint="-0.24994659260841701"/>
      </right>
      <top style="hair">
        <color auto="1"/>
      </top>
      <bottom style="hair">
        <color auto="1"/>
      </bottom>
      <diagonal/>
    </border>
    <border>
      <left style="thin">
        <color theme="0" tint="-0.24994659260841701"/>
      </left>
      <right style="hair">
        <color auto="1"/>
      </right>
      <top style="hair">
        <color auto="1"/>
      </top>
      <bottom style="hair">
        <color auto="1"/>
      </bottom>
      <diagonal/>
    </border>
    <border>
      <left/>
      <right style="medium">
        <color theme="2" tint="-0.499984740745262"/>
      </right>
      <top style="hair">
        <color auto="1"/>
      </top>
      <bottom style="hair">
        <color auto="1"/>
      </bottom>
      <diagonal/>
    </border>
    <border>
      <left style="thick">
        <color theme="0"/>
      </left>
      <right/>
      <top style="hair">
        <color auto="1"/>
      </top>
      <bottom style="hair">
        <color auto="1"/>
      </bottom>
      <diagonal/>
    </border>
    <border>
      <left/>
      <right style="thick">
        <color theme="0"/>
      </right>
      <top style="hair">
        <color auto="1"/>
      </top>
      <bottom style="hair">
        <color auto="1"/>
      </bottom>
      <diagonal/>
    </border>
    <border>
      <left style="thin">
        <color theme="0" tint="-0.24994659260841701"/>
      </left>
      <right/>
      <top style="hair">
        <color auto="1"/>
      </top>
      <bottom style="hair">
        <color auto="1"/>
      </bottom>
      <diagonal/>
    </border>
    <border>
      <left style="hair">
        <color auto="1"/>
      </left>
      <right style="medium">
        <color theme="0"/>
      </right>
      <top style="hair">
        <color auto="1"/>
      </top>
      <bottom style="hair">
        <color auto="1"/>
      </bottom>
      <diagonal/>
    </border>
    <border>
      <left/>
      <right style="medium">
        <color theme="0"/>
      </right>
      <top style="hair">
        <color auto="1"/>
      </top>
      <bottom style="hair">
        <color auto="1"/>
      </bottom>
      <diagonal/>
    </border>
    <border>
      <left style="medium">
        <color theme="0"/>
      </left>
      <right style="medium">
        <color theme="0"/>
      </right>
      <top style="hair">
        <color auto="1"/>
      </top>
      <bottom style="hair">
        <color auto="1"/>
      </bottom>
      <diagonal/>
    </border>
    <border>
      <left style="hair">
        <color auto="1"/>
      </left>
      <right style="medium">
        <color theme="2"/>
      </right>
      <top style="hair">
        <color auto="1"/>
      </top>
      <bottom style="hair">
        <color auto="1"/>
      </bottom>
      <diagonal/>
    </border>
    <border>
      <left style="medium">
        <color theme="2"/>
      </left>
      <right style="medium">
        <color theme="2"/>
      </right>
      <top style="hair">
        <color auto="1"/>
      </top>
      <bottom style="hair">
        <color auto="1"/>
      </bottom>
      <diagonal/>
    </border>
    <border>
      <left style="medium">
        <color theme="2"/>
      </left>
      <right/>
      <top style="hair">
        <color auto="1"/>
      </top>
      <bottom style="hair">
        <color auto="1"/>
      </bottom>
      <diagonal/>
    </border>
  </borders>
  <cellStyleXfs count="132">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3"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6" borderId="0" applyNumberFormat="0" applyBorder="0" applyAlignment="0" applyProtection="0"/>
    <xf numFmtId="0" fontId="6" fillId="4"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7" fillId="6" borderId="0" applyNumberFormat="0" applyBorder="0" applyAlignment="0" applyProtection="0"/>
    <xf numFmtId="0" fontId="7" fillId="3" borderId="0" applyNumberFormat="0" applyBorder="0" applyAlignment="0" applyProtection="0"/>
    <xf numFmtId="0" fontId="8" fillId="11" borderId="0" applyNumberFormat="0" applyBorder="0" applyAlignment="0" applyProtection="0"/>
    <xf numFmtId="0" fontId="9" fillId="12" borderId="1" applyNumberFormat="0" applyAlignment="0" applyProtection="0"/>
    <xf numFmtId="0" fontId="10" fillId="0" borderId="2" applyNumberFormat="0" applyFill="0" applyAlignment="0" applyProtection="0"/>
    <xf numFmtId="0" fontId="11" fillId="0" borderId="3" applyNumberFormat="0" applyFill="0" applyAlignment="0" applyProtection="0"/>
    <xf numFmtId="0" fontId="12" fillId="0" borderId="4" applyNumberFormat="0" applyFill="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7" borderId="0" applyNumberFormat="0" applyBorder="0" applyAlignment="0" applyProtection="0"/>
    <xf numFmtId="0" fontId="5" fillId="4" borderId="5" applyNumberFormat="0" applyFont="0" applyAlignment="0" applyProtection="0"/>
    <xf numFmtId="0" fontId="15" fillId="0" borderId="6" applyNumberFormat="0" applyFill="0" applyAlignment="0" applyProtection="0"/>
    <xf numFmtId="0" fontId="16" fillId="6" borderId="0" applyNumberFormat="0" applyBorder="0" applyAlignment="0" applyProtection="0"/>
    <xf numFmtId="0" fontId="15" fillId="0" borderId="0" applyNumberFormat="0" applyFill="0" applyBorder="0" applyAlignment="0" applyProtection="0"/>
    <xf numFmtId="0" fontId="17" fillId="7" borderId="7" applyNumberFormat="0" applyAlignment="0" applyProtection="0"/>
    <xf numFmtId="0" fontId="18" fillId="13" borderId="7" applyNumberFormat="0" applyAlignment="0" applyProtection="0"/>
    <xf numFmtId="0" fontId="19" fillId="13" borderId="8" applyNumberFormat="0" applyAlignment="0" applyProtection="0"/>
    <xf numFmtId="0" fontId="20" fillId="0" borderId="0" applyNumberFormat="0" applyFill="0" applyBorder="0" applyAlignment="0" applyProtection="0"/>
    <xf numFmtId="0" fontId="7" fillId="14"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9" fontId="22" fillId="0" borderId="0" applyFont="0" applyFill="0" applyBorder="0" applyAlignment="0" applyProtection="0"/>
    <xf numFmtId="0" fontId="42" fillId="0" borderId="0"/>
    <xf numFmtId="0" fontId="4" fillId="0" borderId="0"/>
    <xf numFmtId="9" fontId="4" fillId="0" borderId="0" applyFont="0" applyFill="0" applyBorder="0" applyAlignment="0" applyProtection="0"/>
    <xf numFmtId="0" fontId="44" fillId="0" borderId="0"/>
    <xf numFmtId="0" fontId="45" fillId="0" borderId="0" applyNumberFormat="0" applyFill="0" applyBorder="0" applyAlignment="0" applyProtection="0">
      <alignment vertical="top"/>
      <protection locked="0"/>
    </xf>
    <xf numFmtId="0" fontId="4" fillId="0" borderId="0"/>
    <xf numFmtId="0" fontId="3" fillId="0" borderId="0"/>
    <xf numFmtId="9" fontId="4" fillId="0" borderId="0" applyFont="0" applyFill="0" applyBorder="0" applyAlignment="0" applyProtection="0"/>
    <xf numFmtId="0" fontId="4" fillId="0" borderId="0"/>
    <xf numFmtId="0" fontId="3" fillId="0" borderId="0"/>
    <xf numFmtId="0" fontId="4" fillId="0" borderId="0"/>
    <xf numFmtId="2" fontId="4" fillId="0" borderId="0" applyFont="0" applyFill="0" applyBorder="0" applyAlignment="0" applyProtection="0"/>
    <xf numFmtId="0" fontId="3" fillId="0" borderId="0"/>
    <xf numFmtId="0" fontId="4" fillId="0" borderId="0"/>
    <xf numFmtId="0" fontId="4" fillId="0" borderId="0"/>
    <xf numFmtId="0" fontId="4" fillId="0" borderId="0"/>
    <xf numFmtId="0" fontId="3" fillId="0" borderId="0"/>
    <xf numFmtId="0" fontId="3" fillId="0" borderId="0"/>
    <xf numFmtId="0" fontId="3" fillId="0" borderId="0"/>
    <xf numFmtId="0" fontId="4" fillId="0" borderId="0"/>
    <xf numFmtId="0" fontId="3" fillId="0" borderId="0"/>
    <xf numFmtId="0" fontId="3" fillId="0" borderId="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4" fillId="0" borderId="0"/>
    <xf numFmtId="0" fontId="3" fillId="0" borderId="0"/>
    <xf numFmtId="0" fontId="3" fillId="0" borderId="0"/>
    <xf numFmtId="0" fontId="3" fillId="0" borderId="0"/>
    <xf numFmtId="0" fontId="42" fillId="0" borderId="0"/>
    <xf numFmtId="0" fontId="42" fillId="20" borderId="11" applyNumberFormat="0" applyFont="0" applyFill="0" applyAlignment="0" applyProtection="0"/>
    <xf numFmtId="0" fontId="42" fillId="20" borderId="0" applyFont="0" applyFill="0" applyBorder="0" applyAlignment="0" applyProtection="0"/>
    <xf numFmtId="0" fontId="47" fillId="20" borderId="0" applyNumberFormat="0" applyFont="0" applyFill="0" applyBorder="0" applyAlignment="0" applyProtection="0"/>
    <xf numFmtId="0" fontId="47" fillId="20" borderId="0" applyNumberFormat="0" applyFont="0" applyFill="0" applyBorder="0" applyAlignment="0" applyProtection="0"/>
    <xf numFmtId="0" fontId="47" fillId="20" borderId="0" applyNumberFormat="0" applyFont="0" applyFill="0" applyBorder="0" applyAlignment="0" applyProtection="0"/>
    <xf numFmtId="0" fontId="47" fillId="20" borderId="0" applyNumberFormat="0" applyFont="0" applyFill="0" applyBorder="0" applyAlignment="0" applyProtection="0"/>
    <xf numFmtId="0" fontId="47" fillId="20" borderId="0" applyNumberFormat="0" applyFont="0" applyFill="0" applyBorder="0" applyAlignment="0" applyProtection="0"/>
    <xf numFmtId="0" fontId="47" fillId="20" borderId="0" applyNumberFormat="0" applyFont="0" applyFill="0" applyBorder="0" applyAlignment="0" applyProtection="0"/>
    <xf numFmtId="0" fontId="47" fillId="20" borderId="0" applyNumberFormat="0" applyFont="0" applyFill="0" applyBorder="0" applyAlignment="0" applyProtection="0"/>
    <xf numFmtId="3" fontId="42" fillId="20" borderId="0" applyFont="0" applyFill="0" applyBorder="0" applyAlignment="0" applyProtection="0"/>
    <xf numFmtId="0" fontId="47" fillId="20" borderId="0" applyNumberFormat="0" applyFont="0" applyFill="0" applyBorder="0" applyAlignment="0" applyProtection="0"/>
    <xf numFmtId="0" fontId="47" fillId="20" borderId="0" applyNumberFormat="0" applyFont="0" applyFill="0" applyBorder="0" applyAlignment="0" applyProtection="0"/>
    <xf numFmtId="168" fontId="42" fillId="20" borderId="0" applyFont="0" applyFill="0" applyBorder="0" applyAlignment="0" applyProtection="0"/>
    <xf numFmtId="0" fontId="46" fillId="0" borderId="0" applyNumberFormat="0" applyFill="0" applyBorder="0" applyAlignment="0" applyProtection="0"/>
    <xf numFmtId="2" fontId="42" fillId="20" borderId="0" applyFont="0" applyFill="0" applyBorder="0" applyAlignment="0" applyProtection="0"/>
    <xf numFmtId="0" fontId="48" fillId="20" borderId="0" applyNumberFormat="0" applyFill="0" applyBorder="0" applyAlignment="0" applyProtection="0"/>
    <xf numFmtId="0" fontId="49" fillId="20" borderId="0" applyNumberFormat="0" applyFill="0" applyBorder="0" applyAlignment="0" applyProtection="0"/>
    <xf numFmtId="0" fontId="3" fillId="0" borderId="0"/>
    <xf numFmtId="9" fontId="3" fillId="0" borderId="0" applyFont="0" applyFill="0" applyBorder="0" applyAlignment="0" applyProtection="0"/>
    <xf numFmtId="1" fontId="50" fillId="0" borderId="0">
      <alignment horizontal="left"/>
      <protection hidden="1"/>
    </xf>
    <xf numFmtId="1" fontId="51" fillId="0" borderId="0">
      <protection hidden="1"/>
    </xf>
    <xf numFmtId="0" fontId="3"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4" fillId="0" borderId="0"/>
    <xf numFmtId="0" fontId="1" fillId="0" borderId="0"/>
  </cellStyleXfs>
  <cellXfs count="308">
    <xf numFmtId="0" fontId="0" fillId="0" borderId="0" xfId="0"/>
    <xf numFmtId="0" fontId="27" fillId="0" borderId="0" xfId="42" applyFont="1" applyFill="1" applyBorder="1" applyAlignment="1"/>
    <xf numFmtId="0" fontId="21" fillId="0" borderId="0" xfId="0" applyFont="1" applyFill="1" applyBorder="1"/>
    <xf numFmtId="0" fontId="28" fillId="0" borderId="0" xfId="0" applyFont="1" applyFill="1" applyBorder="1" applyAlignment="1">
      <alignment horizontal="right" vertical="top"/>
    </xf>
    <xf numFmtId="0" fontId="24" fillId="0" borderId="0" xfId="0" applyFont="1" applyFill="1" applyBorder="1"/>
    <xf numFmtId="0" fontId="23" fillId="0" borderId="0" xfId="0" applyFont="1" applyFill="1" applyBorder="1"/>
    <xf numFmtId="164" fontId="23" fillId="0" borderId="0" xfId="0" applyNumberFormat="1" applyFont="1" applyFill="1" applyBorder="1"/>
    <xf numFmtId="0" fontId="27" fillId="0" borderId="0" xfId="0" applyFont="1" applyFill="1" applyBorder="1"/>
    <xf numFmtId="9" fontId="27" fillId="0" borderId="0" xfId="41" applyFont="1" applyFill="1" applyBorder="1"/>
    <xf numFmtId="0" fontId="23" fillId="0" borderId="0" xfId="0" applyFont="1" applyFill="1" applyBorder="1" applyAlignment="1">
      <alignment horizontal="left" indent="1"/>
    </xf>
    <xf numFmtId="164" fontId="27" fillId="0" borderId="0" xfId="0" applyNumberFormat="1" applyFont="1" applyFill="1" applyBorder="1"/>
    <xf numFmtId="0" fontId="28" fillId="0" borderId="0" xfId="0" applyFont="1" applyFill="1" applyBorder="1" applyAlignment="1"/>
    <xf numFmtId="167" fontId="23" fillId="0" borderId="0" xfId="41" applyNumberFormat="1" applyFont="1" applyFill="1" applyBorder="1"/>
    <xf numFmtId="0" fontId="27" fillId="0" borderId="0" xfId="41" applyNumberFormat="1" applyFont="1" applyFill="1" applyBorder="1" applyAlignment="1"/>
    <xf numFmtId="0" fontId="32" fillId="0" borderId="0" xfId="0" applyFont="1" applyFill="1" applyBorder="1"/>
    <xf numFmtId="164" fontId="32" fillId="0" borderId="0" xfId="0" applyNumberFormat="1" applyFont="1" applyFill="1" applyBorder="1"/>
    <xf numFmtId="165" fontId="23" fillId="0" borderId="0" xfId="0" applyNumberFormat="1" applyFont="1" applyFill="1" applyBorder="1" applyAlignment="1">
      <alignment horizontal="right"/>
    </xf>
    <xf numFmtId="0" fontId="21" fillId="0" borderId="0" xfId="0" applyNumberFormat="1" applyFont="1" applyFill="1" applyBorder="1"/>
    <xf numFmtId="0" fontId="28" fillId="0" borderId="0" xfId="0" applyFont="1" applyFill="1" applyBorder="1" applyAlignment="1">
      <alignment vertical="top"/>
    </xf>
    <xf numFmtId="0" fontId="41" fillId="0" borderId="0" xfId="0" applyFont="1" applyFill="1" applyBorder="1"/>
    <xf numFmtId="0" fontId="23" fillId="0" borderId="0" xfId="0" applyFont="1" applyFill="1"/>
    <xf numFmtId="0" fontId="24" fillId="0" borderId="0" xfId="0" applyFont="1" applyFill="1"/>
    <xf numFmtId="164" fontId="23" fillId="0" borderId="0" xfId="0" applyNumberFormat="1" applyFont="1" applyFill="1"/>
    <xf numFmtId="164" fontId="27" fillId="0" borderId="0" xfId="0" applyNumberFormat="1" applyFont="1" applyFill="1"/>
    <xf numFmtId="166" fontId="23" fillId="0" borderId="0" xfId="0" applyNumberFormat="1" applyFont="1" applyFill="1" applyBorder="1"/>
    <xf numFmtId="166" fontId="27" fillId="0" borderId="0" xfId="0" applyNumberFormat="1" applyFont="1" applyFill="1" applyBorder="1"/>
    <xf numFmtId="0" fontId="27" fillId="0" borderId="0" xfId="0" applyFont="1" applyFill="1"/>
    <xf numFmtId="167" fontId="27" fillId="0" borderId="0" xfId="41" applyNumberFormat="1" applyFont="1" applyFill="1"/>
    <xf numFmtId="0" fontId="27" fillId="0" borderId="0" xfId="0" applyNumberFormat="1" applyFont="1" applyFill="1" applyBorder="1" applyAlignment="1"/>
    <xf numFmtId="0" fontId="23" fillId="0" borderId="0" xfId="0" applyFont="1" applyFill="1" applyBorder="1" applyAlignment="1"/>
    <xf numFmtId="0" fontId="27" fillId="0" borderId="0" xfId="0" applyNumberFormat="1" applyFont="1" applyFill="1" applyBorder="1"/>
    <xf numFmtId="9" fontId="27" fillId="0" borderId="0" xfId="41" applyFont="1" applyFill="1"/>
    <xf numFmtId="167" fontId="27" fillId="0" borderId="0" xfId="0" applyNumberFormat="1" applyFont="1" applyFill="1" applyBorder="1"/>
    <xf numFmtId="0" fontId="27" fillId="0" borderId="0" xfId="0" applyFont="1" applyFill="1" applyBorder="1" applyAlignment="1">
      <alignment horizontal="left" indent="1"/>
    </xf>
    <xf numFmtId="164" fontId="25" fillId="0" borderId="0" xfId="0" applyNumberFormat="1" applyFont="1" applyFill="1"/>
    <xf numFmtId="0" fontId="28" fillId="0" borderId="0" xfId="0" applyFont="1" applyFill="1" applyBorder="1"/>
    <xf numFmtId="9" fontId="23" fillId="0" borderId="0" xfId="41" applyFont="1" applyFill="1" applyBorder="1"/>
    <xf numFmtId="0" fontId="25" fillId="0" borderId="0" xfId="0" applyFont="1" applyFill="1" applyBorder="1" applyAlignment="1">
      <alignment horizontal="right"/>
    </xf>
    <xf numFmtId="0" fontId="25" fillId="0" borderId="0" xfId="0" applyFont="1" applyFill="1" applyBorder="1" applyAlignment="1">
      <alignment horizontal="right"/>
    </xf>
    <xf numFmtId="0" fontId="25" fillId="0" borderId="0" xfId="0" applyFont="1" applyFill="1" applyBorder="1" applyAlignment="1"/>
    <xf numFmtId="167" fontId="23" fillId="0" borderId="0" xfId="41" applyNumberFormat="1" applyFont="1" applyFill="1"/>
    <xf numFmtId="167" fontId="23" fillId="0" borderId="0" xfId="41" applyNumberFormat="1" applyFont="1" applyFill="1" applyBorder="1" applyAlignment="1"/>
    <xf numFmtId="0" fontId="23" fillId="0" borderId="0" xfId="0" applyFont="1" applyFill="1" applyBorder="1"/>
    <xf numFmtId="0" fontId="39" fillId="0" borderId="0" xfId="0" applyFont="1" applyFill="1" applyBorder="1"/>
    <xf numFmtId="0" fontId="25" fillId="0" borderId="0" xfId="0" applyFont="1" applyFill="1" applyBorder="1" applyAlignment="1">
      <alignment horizontal="center" vertical="center" wrapText="1"/>
    </xf>
    <xf numFmtId="0" fontId="28" fillId="0" borderId="0" xfId="43" applyFont="1" applyFill="1" applyBorder="1" applyAlignment="1">
      <alignment vertical="top"/>
    </xf>
    <xf numFmtId="3" fontId="23" fillId="0" borderId="0" xfId="0" applyNumberFormat="1" applyFont="1" applyFill="1"/>
    <xf numFmtId="3" fontId="25" fillId="0" borderId="0" xfId="0" applyNumberFormat="1" applyFont="1" applyFill="1"/>
    <xf numFmtId="3" fontId="52" fillId="0" borderId="0" xfId="0" applyNumberFormat="1" applyFont="1" applyFill="1"/>
    <xf numFmtId="164" fontId="52" fillId="0" borderId="0" xfId="0" applyNumberFormat="1" applyFont="1" applyFill="1"/>
    <xf numFmtId="164" fontId="21" fillId="0" borderId="0" xfId="0" applyNumberFormat="1" applyFont="1" applyFill="1" applyBorder="1"/>
    <xf numFmtId="0" fontId="37" fillId="0" borderId="0" xfId="43" applyFont="1" applyFill="1" applyBorder="1" applyAlignment="1">
      <alignment horizontal="right" vertical="center"/>
    </xf>
    <xf numFmtId="0" fontId="38" fillId="0" borderId="0" xfId="43" applyFont="1" applyFill="1" applyBorder="1" applyAlignment="1">
      <alignment horizontal="right" vertical="center"/>
    </xf>
    <xf numFmtId="0" fontId="21" fillId="0" borderId="0" xfId="95" applyFont="1" applyFill="1"/>
    <xf numFmtId="49" fontId="21" fillId="0" borderId="0" xfId="95" applyNumberFormat="1" applyFont="1" applyFill="1" applyAlignment="1">
      <alignment horizontal="right" vertical="center"/>
    </xf>
    <xf numFmtId="0" fontId="55" fillId="0" borderId="0" xfId="95" applyFont="1" applyFill="1"/>
    <xf numFmtId="164" fontId="23" fillId="0" borderId="25" xfId="0" applyNumberFormat="1" applyFont="1" applyFill="1" applyBorder="1" applyAlignment="1"/>
    <xf numFmtId="49" fontId="21" fillId="0" borderId="0" xfId="0" applyNumberFormat="1" applyFont="1" applyFill="1" applyBorder="1" applyAlignment="1">
      <alignment horizontal="right"/>
    </xf>
    <xf numFmtId="164" fontId="23" fillId="0" borderId="24" xfId="0" applyNumberFormat="1" applyFont="1" applyFill="1" applyBorder="1" applyAlignment="1"/>
    <xf numFmtId="164" fontId="23" fillId="0" borderId="24" xfId="0" applyNumberFormat="1" applyFont="1" applyFill="1" applyBorder="1"/>
    <xf numFmtId="164" fontId="23" fillId="0" borderId="18" xfId="0" applyNumberFormat="1" applyFont="1" applyFill="1" applyBorder="1"/>
    <xf numFmtId="0" fontId="23" fillId="0" borderId="29" xfId="0" applyFont="1" applyFill="1" applyBorder="1" applyAlignment="1">
      <alignment horizontal="left" indent="1"/>
    </xf>
    <xf numFmtId="164" fontId="23" fillId="0" borderId="12" xfId="0" applyNumberFormat="1" applyFont="1" applyFill="1" applyBorder="1" applyAlignment="1">
      <alignment horizontal="right"/>
    </xf>
    <xf numFmtId="164" fontId="23" fillId="0" borderId="12" xfId="0" applyNumberFormat="1" applyFont="1" applyFill="1" applyBorder="1"/>
    <xf numFmtId="164" fontId="23" fillId="0" borderId="30" xfId="0" applyNumberFormat="1" applyFont="1" applyFill="1" applyBorder="1"/>
    <xf numFmtId="164" fontId="23" fillId="0" borderId="26" xfId="0" applyNumberFormat="1" applyFont="1" applyFill="1" applyBorder="1" applyAlignment="1">
      <alignment horizontal="right"/>
    </xf>
    <xf numFmtId="164" fontId="23" fillId="0" borderId="25" xfId="0" applyNumberFormat="1" applyFont="1" applyFill="1" applyBorder="1" applyAlignment="1">
      <alignment horizontal="right"/>
    </xf>
    <xf numFmtId="164" fontId="23" fillId="0" borderId="24" xfId="0" applyNumberFormat="1" applyFont="1" applyFill="1" applyBorder="1" applyAlignment="1">
      <alignment horizontal="right"/>
    </xf>
    <xf numFmtId="0" fontId="23" fillId="0" borderId="18" xfId="0" applyFont="1" applyFill="1" applyBorder="1" applyAlignment="1">
      <alignment horizontal="left" indent="1"/>
    </xf>
    <xf numFmtId="0" fontId="25" fillId="22" borderId="18" xfId="0" applyFont="1" applyFill="1" applyBorder="1" applyAlignment="1">
      <alignment horizontal="center" vertical="center"/>
    </xf>
    <xf numFmtId="0" fontId="25" fillId="22" borderId="12" xfId="0" applyFont="1" applyFill="1" applyBorder="1" applyAlignment="1">
      <alignment horizontal="center" vertical="center"/>
    </xf>
    <xf numFmtId="0" fontId="25" fillId="22" borderId="17" xfId="0" applyFont="1" applyFill="1" applyBorder="1" applyAlignment="1">
      <alignment horizontal="center" vertical="center"/>
    </xf>
    <xf numFmtId="0" fontId="55" fillId="0" borderId="0" xfId="0" applyFont="1" applyFill="1" applyBorder="1"/>
    <xf numFmtId="164" fontId="23" fillId="0" borderId="18" xfId="0" applyNumberFormat="1" applyFont="1" applyFill="1" applyBorder="1" applyAlignment="1">
      <alignment horizontal="right"/>
    </xf>
    <xf numFmtId="164" fontId="23" fillId="0" borderId="17" xfId="0" applyNumberFormat="1" applyFont="1" applyFill="1" applyBorder="1" applyAlignment="1">
      <alignment horizontal="right"/>
    </xf>
    <xf numFmtId="0" fontId="23" fillId="0" borderId="12" xfId="0" applyFont="1" applyFill="1" applyBorder="1" applyAlignment="1">
      <alignment horizontal="left" indent="1"/>
    </xf>
    <xf numFmtId="164" fontId="23" fillId="0" borderId="25" xfId="0" applyNumberFormat="1" applyFont="1" applyFill="1" applyBorder="1"/>
    <xf numFmtId="164" fontId="23" fillId="0" borderId="17" xfId="0" applyNumberFormat="1" applyFont="1" applyFill="1" applyBorder="1"/>
    <xf numFmtId="164" fontId="23" fillId="0" borderId="26" xfId="0" applyNumberFormat="1" applyFont="1" applyFill="1" applyBorder="1"/>
    <xf numFmtId="164" fontId="23" fillId="0" borderId="26" xfId="0" applyNumberFormat="1" applyFont="1" applyFill="1" applyBorder="1" applyAlignment="1"/>
    <xf numFmtId="0" fontId="25" fillId="22" borderId="20" xfId="0" applyFont="1" applyFill="1" applyBorder="1" applyAlignment="1">
      <alignment horizontal="center" vertical="center"/>
    </xf>
    <xf numFmtId="0" fontId="23" fillId="0" borderId="0" xfId="95" applyFont="1" applyFill="1"/>
    <xf numFmtId="0" fontId="40" fillId="0" borderId="0" xfId="95" applyFont="1" applyFill="1"/>
    <xf numFmtId="0" fontId="38" fillId="0" borderId="0" xfId="95" applyFont="1" applyFill="1"/>
    <xf numFmtId="0" fontId="37" fillId="0" borderId="0" xfId="95" applyFont="1" applyFill="1" applyAlignment="1"/>
    <xf numFmtId="0" fontId="38" fillId="0" borderId="0" xfId="95" applyFont="1" applyFill="1" applyBorder="1"/>
    <xf numFmtId="0" fontId="38" fillId="0" borderId="0" xfId="95" applyFont="1" applyFill="1" applyAlignment="1">
      <alignment vertical="top"/>
    </xf>
    <xf numFmtId="0" fontId="38" fillId="0" borderId="0" xfId="95" applyFont="1" applyFill="1" applyAlignment="1"/>
    <xf numFmtId="0" fontId="25" fillId="22" borderId="12" xfId="42" applyFont="1" applyFill="1" applyBorder="1" applyAlignment="1">
      <alignment horizontal="right"/>
    </xf>
    <xf numFmtId="0" fontId="39" fillId="0" borderId="0" xfId="43" applyFont="1" applyFill="1" applyBorder="1"/>
    <xf numFmtId="0" fontId="37" fillId="0" borderId="0" xfId="95" applyFont="1" applyFill="1"/>
    <xf numFmtId="0" fontId="38" fillId="0" borderId="0" xfId="95" applyFont="1" applyAlignment="1">
      <alignment vertical="top" wrapText="1"/>
    </xf>
    <xf numFmtId="0" fontId="37" fillId="0" borderId="0" xfId="95" applyFont="1" applyFill="1" applyAlignment="1">
      <alignment vertical="top"/>
    </xf>
    <xf numFmtId="164" fontId="23" fillId="0" borderId="31" xfId="0" applyNumberFormat="1" applyFont="1" applyFill="1" applyBorder="1"/>
    <xf numFmtId="0" fontId="23" fillId="0" borderId="18" xfId="0" applyFont="1" applyFill="1" applyBorder="1" applyAlignment="1">
      <alignment horizontal="left" wrapText="1" indent="1"/>
    </xf>
    <xf numFmtId="0" fontId="25" fillId="22" borderId="19" xfId="0" applyFont="1" applyFill="1" applyBorder="1" applyAlignment="1">
      <alignment horizontal="center" vertical="center"/>
    </xf>
    <xf numFmtId="0" fontId="25" fillId="22" borderId="13" xfId="0" applyFont="1" applyFill="1" applyBorder="1" applyAlignment="1">
      <alignment horizontal="center" vertical="center"/>
    </xf>
    <xf numFmtId="0" fontId="25" fillId="22" borderId="21" xfId="0" applyFont="1" applyFill="1" applyBorder="1" applyAlignment="1">
      <alignment horizontal="center" vertical="center"/>
    </xf>
    <xf numFmtId="164" fontId="23" fillId="0" borderId="31" xfId="0" applyNumberFormat="1" applyFont="1" applyFill="1" applyBorder="1" applyAlignment="1"/>
    <xf numFmtId="164" fontId="23" fillId="0" borderId="30" xfId="0" applyNumberFormat="1" applyFont="1" applyFill="1" applyBorder="1" applyAlignment="1"/>
    <xf numFmtId="164" fontId="23" fillId="0" borderId="17" xfId="0" applyNumberFormat="1" applyFont="1" applyFill="1" applyBorder="1" applyAlignment="1"/>
    <xf numFmtId="164" fontId="23" fillId="0" borderId="12" xfId="0" applyNumberFormat="1" applyFont="1" applyFill="1" applyBorder="1" applyAlignment="1"/>
    <xf numFmtId="164" fontId="23" fillId="0" borderId="18" xfId="0" applyNumberFormat="1" applyFont="1" applyFill="1" applyBorder="1" applyAlignment="1"/>
    <xf numFmtId="0" fontId="39" fillId="0" borderId="0" xfId="43" applyFont="1" applyFill="1"/>
    <xf numFmtId="0" fontId="55" fillId="0" borderId="0" xfId="0" applyFont="1" applyFill="1"/>
    <xf numFmtId="49" fontId="21" fillId="0" borderId="0" xfId="0" applyNumberFormat="1" applyFont="1" applyFill="1" applyAlignment="1">
      <alignment horizontal="right"/>
    </xf>
    <xf numFmtId="0" fontId="23" fillId="22" borderId="21" xfId="0" applyFont="1" applyFill="1" applyBorder="1"/>
    <xf numFmtId="0" fontId="23" fillId="22" borderId="22" xfId="0" applyFont="1" applyFill="1" applyBorder="1"/>
    <xf numFmtId="0" fontId="23" fillId="0" borderId="18" xfId="0" applyFont="1" applyFill="1" applyBorder="1" applyAlignment="1">
      <alignment horizontal="left" vertical="center" indent="1"/>
    </xf>
    <xf numFmtId="0" fontId="25" fillId="18" borderId="18" xfId="0" applyFont="1" applyFill="1" applyBorder="1" applyAlignment="1">
      <alignment vertical="center" wrapText="1"/>
    </xf>
    <xf numFmtId="0" fontId="25" fillId="18" borderId="18" xfId="0" applyFont="1" applyFill="1" applyBorder="1" applyAlignment="1">
      <alignment vertical="center"/>
    </xf>
    <xf numFmtId="164" fontId="25" fillId="18" borderId="17" xfId="0" applyNumberFormat="1" applyFont="1" applyFill="1" applyBorder="1" applyAlignment="1">
      <alignment horizontal="right"/>
    </xf>
    <xf numFmtId="164" fontId="25" fillId="18" borderId="12" xfId="0" applyNumberFormat="1" applyFont="1" applyFill="1" applyBorder="1" applyAlignment="1">
      <alignment horizontal="right"/>
    </xf>
    <xf numFmtId="164" fontId="25" fillId="18" borderId="18" xfId="0" applyNumberFormat="1" applyFont="1" applyFill="1" applyBorder="1" applyAlignment="1">
      <alignment horizontal="right"/>
    </xf>
    <xf numFmtId="164" fontId="23" fillId="18" borderId="17" xfId="0" applyNumberFormat="1" applyFont="1" applyFill="1" applyBorder="1" applyAlignment="1">
      <alignment horizontal="right"/>
    </xf>
    <xf numFmtId="164" fontId="25" fillId="18" borderId="17" xfId="0" applyNumberFormat="1" applyFont="1" applyFill="1" applyBorder="1"/>
    <xf numFmtId="164" fontId="25" fillId="18" borderId="12" xfId="0" applyNumberFormat="1" applyFont="1" applyFill="1" applyBorder="1"/>
    <xf numFmtId="164" fontId="25" fillId="18" borderId="18" xfId="0" applyNumberFormat="1" applyFont="1" applyFill="1" applyBorder="1"/>
    <xf numFmtId="0" fontId="25" fillId="18" borderId="12" xfId="0" applyFont="1" applyFill="1" applyBorder="1" applyAlignment="1">
      <alignment vertical="center" wrapText="1"/>
    </xf>
    <xf numFmtId="164" fontId="23" fillId="18" borderId="12" xfId="0" applyNumberFormat="1" applyFont="1" applyFill="1" applyBorder="1" applyAlignment="1">
      <alignment horizontal="right"/>
    </xf>
    <xf numFmtId="0" fontId="25" fillId="22" borderId="12" xfId="0" applyFont="1" applyFill="1" applyBorder="1" applyAlignment="1">
      <alignment vertical="center" wrapText="1"/>
    </xf>
    <xf numFmtId="0" fontId="25" fillId="22" borderId="12" xfId="0" applyFont="1" applyFill="1" applyBorder="1" applyAlignment="1">
      <alignment horizontal="right" vertical="top" wrapText="1"/>
    </xf>
    <xf numFmtId="0" fontId="25" fillId="18" borderId="12" xfId="0" applyFont="1" applyFill="1" applyBorder="1" applyAlignment="1">
      <alignment horizontal="left"/>
    </xf>
    <xf numFmtId="164" fontId="29" fillId="0" borderId="12" xfId="0" applyNumberFormat="1" applyFont="1" applyFill="1" applyBorder="1" applyAlignment="1" applyProtection="1">
      <alignment horizontal="right" vertical="center"/>
    </xf>
    <xf numFmtId="0" fontId="23" fillId="0" borderId="31" xfId="0" applyFont="1" applyFill="1" applyBorder="1" applyAlignment="1">
      <alignment horizontal="left" indent="1"/>
    </xf>
    <xf numFmtId="164" fontId="29" fillId="0" borderId="25" xfId="0" applyNumberFormat="1" applyFont="1" applyFill="1" applyBorder="1" applyAlignment="1" applyProtection="1">
      <alignment horizontal="right" vertical="center"/>
    </xf>
    <xf numFmtId="0" fontId="25" fillId="22" borderId="17" xfId="43" applyFont="1" applyFill="1" applyBorder="1" applyAlignment="1">
      <alignment horizontal="center"/>
    </xf>
    <xf numFmtId="0" fontId="25" fillId="22" borderId="18" xfId="43" applyFont="1" applyFill="1" applyBorder="1" applyAlignment="1">
      <alignment horizontal="center"/>
    </xf>
    <xf numFmtId="0" fontId="25" fillId="22" borderId="12" xfId="43" applyFont="1" applyFill="1" applyBorder="1" applyAlignment="1">
      <alignment horizontal="center"/>
    </xf>
    <xf numFmtId="164" fontId="25" fillId="18" borderId="17" xfId="43" applyNumberFormat="1" applyFont="1" applyFill="1" applyBorder="1"/>
    <xf numFmtId="167" fontId="23" fillId="18" borderId="18" xfId="44" applyNumberFormat="1" applyFont="1" applyFill="1" applyBorder="1" applyAlignment="1"/>
    <xf numFmtId="167" fontId="23" fillId="18" borderId="18" xfId="43" applyNumberFormat="1" applyFont="1" applyFill="1" applyBorder="1" applyAlignment="1">
      <alignment vertical="center"/>
    </xf>
    <xf numFmtId="164" fontId="23" fillId="0" borderId="17" xfId="43" applyNumberFormat="1" applyFont="1" applyFill="1" applyBorder="1" applyAlignment="1">
      <alignment vertical="center"/>
    </xf>
    <xf numFmtId="167" fontId="23" fillId="0" borderId="18" xfId="0" applyNumberFormat="1" applyFont="1" applyFill="1" applyBorder="1" applyAlignment="1">
      <alignment vertical="center"/>
    </xf>
    <xf numFmtId="167" fontId="23" fillId="0" borderId="26" xfId="0" applyNumberFormat="1" applyFont="1" applyFill="1" applyBorder="1" applyAlignment="1">
      <alignment vertical="center"/>
    </xf>
    <xf numFmtId="167" fontId="23" fillId="0" borderId="18" xfId="43" applyNumberFormat="1" applyFont="1" applyFill="1" applyBorder="1" applyAlignment="1">
      <alignment vertical="center"/>
    </xf>
    <xf numFmtId="167" fontId="23" fillId="0" borderId="26" xfId="43" applyNumberFormat="1" applyFont="1" applyFill="1" applyBorder="1" applyAlignment="1">
      <alignment vertical="center"/>
    </xf>
    <xf numFmtId="164" fontId="23" fillId="0" borderId="17" xfId="43" applyNumberFormat="1" applyFont="1" applyFill="1" applyBorder="1" applyAlignment="1"/>
    <xf numFmtId="164" fontId="23" fillId="0" borderId="24" xfId="43" applyNumberFormat="1" applyFont="1" applyFill="1" applyBorder="1" applyAlignment="1"/>
    <xf numFmtId="167" fontId="23" fillId="18" borderId="12" xfId="44" applyNumberFormat="1" applyFont="1" applyFill="1" applyBorder="1" applyAlignment="1"/>
    <xf numFmtId="167" fontId="23" fillId="18" borderId="12" xfId="43" applyNumberFormat="1" applyFont="1" applyFill="1" applyBorder="1" applyAlignment="1">
      <alignment vertical="center"/>
    </xf>
    <xf numFmtId="167" fontId="23" fillId="0" borderId="12" xfId="43" applyNumberFormat="1" applyFont="1" applyFill="1" applyBorder="1" applyAlignment="1">
      <alignment vertical="center"/>
    </xf>
    <xf numFmtId="0" fontId="25" fillId="22" borderId="18" xfId="0" applyFont="1" applyFill="1" applyBorder="1" applyAlignment="1">
      <alignment horizontal="center" vertical="center" wrapText="1"/>
    </xf>
    <xf numFmtId="0" fontId="25" fillId="22" borderId="12" xfId="0" applyFont="1" applyFill="1" applyBorder="1" applyAlignment="1">
      <alignment horizontal="center" vertical="center" wrapText="1"/>
    </xf>
    <xf numFmtId="164" fontId="25" fillId="18" borderId="17" xfId="0" applyNumberFormat="1" applyFont="1" applyFill="1" applyBorder="1" applyAlignment="1">
      <alignment vertical="center"/>
    </xf>
    <xf numFmtId="164" fontId="25" fillId="18" borderId="12" xfId="0" applyNumberFormat="1" applyFont="1" applyFill="1" applyBorder="1" applyAlignment="1">
      <alignment vertical="center"/>
    </xf>
    <xf numFmtId="9" fontId="25" fillId="18" borderId="18" xfId="41" applyFont="1" applyFill="1" applyBorder="1" applyAlignment="1">
      <alignment vertical="center"/>
    </xf>
    <xf numFmtId="9" fontId="23" fillId="0" borderId="18" xfId="41" applyFont="1" applyFill="1" applyBorder="1" applyAlignment="1">
      <alignment horizontal="right"/>
    </xf>
    <xf numFmtId="164" fontId="23" fillId="0" borderId="33" xfId="0" applyNumberFormat="1" applyFont="1" applyFill="1" applyBorder="1" applyAlignment="1">
      <alignment horizontal="right"/>
    </xf>
    <xf numFmtId="164" fontId="23" fillId="0" borderId="34" xfId="0" applyNumberFormat="1" applyFont="1" applyFill="1" applyBorder="1" applyAlignment="1">
      <alignment horizontal="right"/>
    </xf>
    <xf numFmtId="9" fontId="23" fillId="18" borderId="12" xfId="41" applyFont="1" applyFill="1" applyBorder="1" applyAlignment="1">
      <alignment horizontal="right"/>
    </xf>
    <xf numFmtId="164" fontId="23" fillId="0" borderId="35" xfId="0" applyNumberFormat="1" applyFont="1" applyFill="1" applyBorder="1" applyAlignment="1">
      <alignment horizontal="right"/>
    </xf>
    <xf numFmtId="164" fontId="25" fillId="18" borderId="19" xfId="0" applyNumberFormat="1" applyFont="1" applyFill="1" applyBorder="1" applyAlignment="1">
      <alignment vertical="center"/>
    </xf>
    <xf numFmtId="164" fontId="25" fillId="18" borderId="13" xfId="0" applyNumberFormat="1" applyFont="1" applyFill="1" applyBorder="1" applyAlignment="1">
      <alignment vertical="center"/>
    </xf>
    <xf numFmtId="9" fontId="25" fillId="18" borderId="13" xfId="41" applyFont="1" applyFill="1" applyBorder="1" applyAlignment="1">
      <alignment vertical="center"/>
    </xf>
    <xf numFmtId="0" fontId="25" fillId="22" borderId="12" xfId="0" applyFont="1" applyFill="1" applyBorder="1" applyAlignment="1">
      <alignment vertical="center"/>
    </xf>
    <xf numFmtId="167" fontId="25" fillId="18" borderId="12" xfId="41" applyNumberFormat="1" applyFont="1" applyFill="1" applyBorder="1" applyAlignment="1">
      <alignment horizontal="right"/>
    </xf>
    <xf numFmtId="167" fontId="23" fillId="0" borderId="12" xfId="41" applyNumberFormat="1" applyFont="1" applyFill="1" applyBorder="1" applyAlignment="1">
      <alignment horizontal="right"/>
    </xf>
    <xf numFmtId="167" fontId="23" fillId="0" borderId="30" xfId="41" applyNumberFormat="1" applyFont="1" applyFill="1" applyBorder="1" applyAlignment="1">
      <alignment horizontal="right"/>
    </xf>
    <xf numFmtId="0" fontId="21" fillId="0" borderId="0" xfId="0" applyFont="1" applyFill="1" applyBorder="1" applyAlignment="1">
      <alignment horizontal="right"/>
    </xf>
    <xf numFmtId="0" fontId="21" fillId="0" borderId="0" xfId="0" applyFont="1" applyFill="1" applyAlignment="1">
      <alignment horizontal="right"/>
    </xf>
    <xf numFmtId="0" fontId="55" fillId="0" borderId="0" xfId="95" applyFont="1" applyFill="1" applyBorder="1"/>
    <xf numFmtId="0" fontId="21" fillId="0" borderId="0" xfId="95" applyFont="1"/>
    <xf numFmtId="0" fontId="23" fillId="22" borderId="12" xfId="95" applyFont="1" applyFill="1" applyBorder="1"/>
    <xf numFmtId="0" fontId="23" fillId="0" borderId="12" xfId="95" applyFont="1" applyFill="1" applyBorder="1"/>
    <xf numFmtId="164" fontId="23" fillId="0" borderId="12" xfId="44" applyNumberFormat="1" applyFont="1" applyFill="1" applyBorder="1"/>
    <xf numFmtId="164" fontId="23" fillId="0" borderId="12" xfId="95" applyNumberFormat="1" applyFont="1" applyFill="1" applyBorder="1"/>
    <xf numFmtId="0" fontId="23" fillId="0" borderId="31" xfId="95" applyFont="1" applyFill="1" applyBorder="1"/>
    <xf numFmtId="164" fontId="23" fillId="0" borderId="25" xfId="44" applyNumberFormat="1" applyFont="1" applyFill="1" applyBorder="1"/>
    <xf numFmtId="164" fontId="23" fillId="0" borderId="30" xfId="95" applyNumberFormat="1" applyFont="1" applyFill="1" applyBorder="1"/>
    <xf numFmtId="0" fontId="25" fillId="19" borderId="12" xfId="95" applyFont="1" applyFill="1" applyBorder="1"/>
    <xf numFmtId="167" fontId="25" fillId="19" borderId="12" xfId="44" applyNumberFormat="1" applyFont="1" applyFill="1" applyBorder="1"/>
    <xf numFmtId="0" fontId="39" fillId="0" borderId="0" xfId="95" applyFont="1" applyFill="1" applyBorder="1"/>
    <xf numFmtId="0" fontId="23" fillId="0" borderId="0" xfId="95" applyFont="1" applyFill="1" applyBorder="1"/>
    <xf numFmtId="0" fontId="27" fillId="21" borderId="0" xfId="95" applyFont="1" applyFill="1"/>
    <xf numFmtId="164" fontId="23" fillId="18" borderId="36" xfId="0" applyNumberFormat="1" applyFont="1" applyFill="1" applyBorder="1" applyAlignment="1">
      <alignment horizontal="right"/>
    </xf>
    <xf numFmtId="164" fontId="23" fillId="18" borderId="37" xfId="0" applyNumberFormat="1" applyFont="1" applyFill="1" applyBorder="1" applyAlignment="1">
      <alignment horizontal="right"/>
    </xf>
    <xf numFmtId="9" fontId="23" fillId="18" borderId="38" xfId="41" applyFont="1" applyFill="1" applyBorder="1" applyAlignment="1">
      <alignment horizontal="right"/>
    </xf>
    <xf numFmtId="0" fontId="25" fillId="18" borderId="12" xfId="95" applyFont="1" applyFill="1" applyBorder="1"/>
    <xf numFmtId="167" fontId="25" fillId="18" borderId="12" xfId="44" applyNumberFormat="1" applyFont="1" applyFill="1" applyBorder="1"/>
    <xf numFmtId="0" fontId="23" fillId="0" borderId="0" xfId="95" applyFont="1" applyFill="1" applyAlignment="1">
      <alignment horizontal="right"/>
    </xf>
    <xf numFmtId="0" fontId="25" fillId="0" borderId="0" xfId="95" applyFont="1" applyFill="1" applyAlignment="1"/>
    <xf numFmtId="0" fontId="36" fillId="0" borderId="0" xfId="95" applyFont="1" applyFill="1" applyAlignment="1">
      <alignment horizontal="left" vertical="center"/>
    </xf>
    <xf numFmtId="0" fontId="21" fillId="0" borderId="0" xfId="95" applyFont="1" applyFill="1" applyAlignment="1">
      <alignment horizontal="right"/>
    </xf>
    <xf numFmtId="0" fontId="33" fillId="0" borderId="0" xfId="95" applyFont="1" applyFill="1" applyAlignment="1"/>
    <xf numFmtId="49" fontId="37" fillId="0" borderId="0" xfId="95" applyNumberFormat="1" applyFont="1" applyFill="1" applyBorder="1" applyAlignment="1">
      <alignment horizontal="left" vertical="center"/>
    </xf>
    <xf numFmtId="0" fontId="37" fillId="0" borderId="0" xfId="95" applyFont="1" applyFill="1" applyBorder="1" applyAlignment="1">
      <alignment horizontal="left" vertical="center"/>
    </xf>
    <xf numFmtId="0" fontId="38" fillId="0" borderId="0" xfId="95" applyFont="1" applyFill="1" applyBorder="1" applyAlignment="1">
      <alignment horizontal="right"/>
    </xf>
    <xf numFmtId="0" fontId="38" fillId="0" borderId="0" xfId="95" applyFont="1" applyFill="1" applyBorder="1" applyAlignment="1">
      <alignment horizontal="left" vertical="center" indent="1"/>
    </xf>
    <xf numFmtId="0" fontId="37" fillId="0" borderId="0" xfId="95" applyFont="1" applyFill="1" applyBorder="1" applyAlignment="1"/>
    <xf numFmtId="0" fontId="37" fillId="0" borderId="0" xfId="95" applyFont="1" applyFill="1" applyBorder="1" applyAlignment="1">
      <alignment horizontal="right" vertical="center"/>
    </xf>
    <xf numFmtId="49" fontId="38" fillId="0" borderId="0" xfId="95" applyNumberFormat="1" applyFont="1" applyFill="1" applyBorder="1" applyAlignment="1">
      <alignment horizontal="left" vertical="center"/>
    </xf>
    <xf numFmtId="0" fontId="38" fillId="0" borderId="0" xfId="95" applyFont="1" applyFill="1" applyBorder="1" applyAlignment="1">
      <alignment horizontal="left" vertical="center"/>
    </xf>
    <xf numFmtId="0" fontId="38" fillId="0" borderId="0" xfId="95" applyFont="1" applyFill="1" applyBorder="1" applyAlignment="1">
      <alignment horizontal="right" vertical="center"/>
    </xf>
    <xf numFmtId="0" fontId="37" fillId="0" borderId="0" xfId="95" applyFont="1" applyFill="1" applyBorder="1"/>
    <xf numFmtId="0" fontId="37" fillId="0" borderId="0" xfId="95" applyFont="1" applyFill="1" applyBorder="1" applyAlignment="1">
      <alignment horizontal="left" vertical="center" indent="1"/>
    </xf>
    <xf numFmtId="0" fontId="54" fillId="0" borderId="0" xfId="95" applyFont="1" applyFill="1" applyBorder="1"/>
    <xf numFmtId="0" fontId="33" fillId="0" borderId="0" xfId="95" applyFont="1" applyFill="1"/>
    <xf numFmtId="0" fontId="25" fillId="0" borderId="0" xfId="95" applyFont="1" applyFill="1"/>
    <xf numFmtId="49" fontId="37" fillId="0" borderId="0" xfId="43" applyNumberFormat="1" applyFont="1" applyFill="1" applyBorder="1" applyAlignment="1">
      <alignment horizontal="left" vertical="center"/>
    </xf>
    <xf numFmtId="0" fontId="37" fillId="0" borderId="0" xfId="43" applyFont="1" applyFill="1" applyBorder="1" applyAlignment="1">
      <alignment horizontal="left" vertical="center"/>
    </xf>
    <xf numFmtId="0" fontId="37" fillId="0" borderId="0" xfId="43" applyFont="1" applyFill="1" applyBorder="1"/>
    <xf numFmtId="0" fontId="37" fillId="0" borderId="0" xfId="43" applyFont="1" applyFill="1" applyBorder="1" applyAlignment="1">
      <alignment horizontal="left" vertical="center" indent="1"/>
    </xf>
    <xf numFmtId="49" fontId="38" fillId="0" borderId="0" xfId="43" applyNumberFormat="1" applyFont="1" applyFill="1" applyBorder="1" applyAlignment="1">
      <alignment horizontal="left" vertical="center"/>
    </xf>
    <xf numFmtId="0" fontId="38" fillId="0" borderId="0" xfId="43" applyFont="1" applyFill="1" applyBorder="1" applyAlignment="1">
      <alignment horizontal="left" vertical="center"/>
    </xf>
    <xf numFmtId="0" fontId="38" fillId="0" borderId="0" xfId="43" applyFont="1" applyFill="1" applyBorder="1"/>
    <xf numFmtId="0" fontId="38" fillId="0" borderId="0" xfId="43" applyFont="1" applyFill="1" applyBorder="1" applyAlignment="1">
      <alignment horizontal="left" vertical="center" indent="1"/>
    </xf>
    <xf numFmtId="0" fontId="25" fillId="22" borderId="14" xfId="0" applyFont="1" applyFill="1" applyBorder="1" applyAlignment="1">
      <alignment horizontal="center" vertical="center"/>
    </xf>
    <xf numFmtId="0" fontId="25" fillId="22" borderId="17" xfId="0" applyFont="1" applyFill="1" applyBorder="1" applyAlignment="1">
      <alignment horizontal="center" vertical="center"/>
    </xf>
    <xf numFmtId="0" fontId="25" fillId="22" borderId="12" xfId="0" applyFont="1" applyFill="1" applyBorder="1" applyAlignment="1">
      <alignment horizontal="center" vertical="center"/>
    </xf>
    <xf numFmtId="0" fontId="25" fillId="22" borderId="18" xfId="0" applyFont="1" applyFill="1" applyBorder="1" applyAlignment="1">
      <alignment horizontal="center" vertical="center"/>
    </xf>
    <xf numFmtId="0" fontId="25" fillId="22" borderId="22" xfId="0" applyFont="1" applyFill="1" applyBorder="1" applyAlignment="1">
      <alignment horizontal="center" vertical="center"/>
    </xf>
    <xf numFmtId="0" fontId="25" fillId="22" borderId="17" xfId="0" applyFont="1" applyFill="1" applyBorder="1" applyAlignment="1">
      <alignment horizontal="center" vertical="center"/>
    </xf>
    <xf numFmtId="0" fontId="25" fillId="22" borderId="12" xfId="0" applyFont="1" applyFill="1" applyBorder="1" applyAlignment="1">
      <alignment horizontal="center" vertical="center"/>
    </xf>
    <xf numFmtId="0" fontId="25" fillId="22" borderId="18" xfId="0" applyFont="1" applyFill="1" applyBorder="1" applyAlignment="1">
      <alignment horizontal="center" vertical="center"/>
    </xf>
    <xf numFmtId="0" fontId="23" fillId="0" borderId="0" xfId="0" applyFont="1" applyFill="1" applyAlignment="1">
      <alignment horizontal="center"/>
    </xf>
    <xf numFmtId="0" fontId="23" fillId="0" borderId="0" xfId="0" applyFont="1" applyFill="1" applyAlignment="1"/>
    <xf numFmtId="9" fontId="23" fillId="0" borderId="0" xfId="41" applyFont="1" applyFill="1" applyAlignment="1"/>
    <xf numFmtId="0" fontId="25" fillId="0" borderId="0" xfId="0" applyFont="1" applyFill="1"/>
    <xf numFmtId="9" fontId="23" fillId="0" borderId="0" xfId="41" applyFont="1" applyFill="1"/>
    <xf numFmtId="0" fontId="59" fillId="0" borderId="0" xfId="0" applyFont="1" applyFill="1"/>
    <xf numFmtId="0" fontId="39" fillId="0" borderId="0" xfId="95" applyFont="1" applyFill="1" applyAlignment="1"/>
    <xf numFmtId="0" fontId="25" fillId="22" borderId="17" xfId="0" applyFont="1" applyFill="1" applyBorder="1" applyAlignment="1">
      <alignment horizontal="center" vertical="center"/>
    </xf>
    <xf numFmtId="0" fontId="25" fillId="22" borderId="12" xfId="0" applyFont="1" applyFill="1" applyBorder="1" applyAlignment="1">
      <alignment horizontal="center" vertical="center"/>
    </xf>
    <xf numFmtId="0" fontId="60" fillId="0" borderId="0" xfId="0" applyNumberFormat="1" applyFont="1" applyFill="1" applyBorder="1" applyAlignment="1"/>
    <xf numFmtId="0" fontId="25" fillId="22" borderId="12" xfId="0" applyFont="1" applyFill="1" applyBorder="1" applyAlignment="1">
      <alignment horizontal="center" vertical="center"/>
    </xf>
    <xf numFmtId="0" fontId="61" fillId="0" borderId="0" xfId="95" applyFont="1" applyFill="1"/>
    <xf numFmtId="0" fontId="23" fillId="0" borderId="0" xfId="95" applyFont="1" applyFill="1" applyAlignment="1"/>
    <xf numFmtId="164" fontId="23" fillId="0" borderId="0" xfId="95" applyNumberFormat="1" applyFont="1" applyFill="1"/>
    <xf numFmtId="0" fontId="23" fillId="0" borderId="0" xfId="95" applyFont="1"/>
    <xf numFmtId="4" fontId="23" fillId="0" borderId="0" xfId="0" applyNumberFormat="1" applyFont="1" applyFill="1"/>
    <xf numFmtId="169" fontId="23" fillId="0" borderId="0" xfId="0" applyNumberFormat="1" applyFont="1" applyFill="1"/>
    <xf numFmtId="0" fontId="25" fillId="0" borderId="0" xfId="0" applyFont="1" applyFill="1" applyBorder="1"/>
    <xf numFmtId="0" fontId="60" fillId="0" borderId="0" xfId="0" applyFont="1" applyFill="1" applyBorder="1"/>
    <xf numFmtId="0" fontId="23" fillId="0" borderId="0" xfId="0" applyFont="1"/>
    <xf numFmtId="0" fontId="25" fillId="22" borderId="12" xfId="95" applyFont="1" applyFill="1" applyBorder="1" applyAlignment="1">
      <alignment horizontal="right" vertical="center"/>
    </xf>
    <xf numFmtId="0" fontId="25" fillId="22" borderId="12" xfId="0" applyFont="1" applyFill="1" applyBorder="1" applyAlignment="1">
      <alignment horizontal="right" vertical="center" wrapText="1"/>
    </xf>
    <xf numFmtId="0" fontId="25" fillId="22" borderId="12" xfId="95" applyFont="1" applyFill="1" applyBorder="1"/>
    <xf numFmtId="0" fontId="21" fillId="0" borderId="0" xfId="130" applyFont="1" applyBorder="1"/>
    <xf numFmtId="0" fontId="21" fillId="0" borderId="0" xfId="130" applyFont="1" applyFill="1" applyBorder="1"/>
    <xf numFmtId="49" fontId="34" fillId="0" borderId="0" xfId="130" applyNumberFormat="1" applyFont="1" applyFill="1" applyBorder="1" applyAlignment="1">
      <alignment vertical="center"/>
    </xf>
    <xf numFmtId="0" fontId="21" fillId="0" borderId="0" xfId="130" applyFont="1" applyFill="1" applyBorder="1" applyAlignment="1">
      <alignment horizontal="left" vertical="center" indent="1"/>
    </xf>
    <xf numFmtId="0" fontId="21" fillId="0" borderId="0" xfId="130" applyFont="1" applyFill="1" applyBorder="1" applyAlignment="1">
      <alignment horizontal="right" vertical="center"/>
    </xf>
    <xf numFmtId="0" fontId="33" fillId="0" borderId="0" xfId="130" applyFont="1" applyFill="1" applyBorder="1" applyAlignment="1"/>
    <xf numFmtId="0" fontId="31" fillId="0" borderId="0" xfId="130" applyFont="1" applyFill="1" applyBorder="1"/>
    <xf numFmtId="0" fontId="31" fillId="0" borderId="0" xfId="130" applyFont="1" applyFill="1" applyBorder="1" applyAlignment="1">
      <alignment horizontal="left" vertical="center" indent="1"/>
    </xf>
    <xf numFmtId="0" fontId="31" fillId="0" borderId="0" xfId="130" applyFont="1" applyFill="1" applyBorder="1" applyAlignment="1">
      <alignment horizontal="right" vertical="center"/>
    </xf>
    <xf numFmtId="0" fontId="33" fillId="0" borderId="0" xfId="130" applyFont="1" applyFill="1" applyBorder="1" applyAlignment="1">
      <alignment horizontal="center"/>
    </xf>
    <xf numFmtId="0" fontId="21" fillId="0" borderId="0" xfId="130" applyFont="1" applyFill="1" applyBorder="1" applyAlignment="1">
      <alignment horizontal="left" vertical="center"/>
    </xf>
    <xf numFmtId="0" fontId="30" fillId="0" borderId="0" xfId="130" applyFont="1" applyFill="1" applyBorder="1"/>
    <xf numFmtId="49" fontId="35" fillId="0" borderId="0" xfId="130" applyNumberFormat="1" applyFont="1" applyFill="1" applyBorder="1" applyAlignment="1">
      <alignment vertical="center"/>
    </xf>
    <xf numFmtId="49" fontId="62" fillId="0" borderId="0" xfId="131" applyNumberFormat="1" applyFont="1" applyBorder="1" applyAlignment="1">
      <alignment vertical="top" wrapText="1"/>
    </xf>
    <xf numFmtId="0" fontId="34" fillId="0" borderId="0" xfId="130" applyFont="1" applyFill="1" applyBorder="1" applyAlignment="1">
      <alignment horizontal="center" vertical="center"/>
    </xf>
    <xf numFmtId="164" fontId="23" fillId="0" borderId="30" xfId="44" applyNumberFormat="1" applyFont="1" applyFill="1" applyBorder="1"/>
    <xf numFmtId="3" fontId="23" fillId="0" borderId="0" xfId="41" applyNumberFormat="1" applyFont="1" applyFill="1" applyBorder="1"/>
    <xf numFmtId="9" fontId="23" fillId="0" borderId="0" xfId="41" applyNumberFormat="1" applyFont="1" applyFill="1" applyBorder="1"/>
    <xf numFmtId="164" fontId="23" fillId="0" borderId="25" xfId="95" applyNumberFormat="1" applyFont="1" applyFill="1" applyBorder="1"/>
    <xf numFmtId="0" fontId="63" fillId="0" borderId="0" xfId="131" applyFont="1" applyBorder="1" applyAlignment="1">
      <alignment horizontal="left" vertical="center" wrapText="1"/>
    </xf>
    <xf numFmtId="0" fontId="53" fillId="0" borderId="0" xfId="130" applyFont="1" applyFill="1" applyBorder="1" applyAlignment="1">
      <alignment horizontal="center"/>
    </xf>
    <xf numFmtId="49" fontId="53" fillId="0" borderId="0" xfId="130" applyNumberFormat="1" applyFont="1" applyFill="1" applyBorder="1" applyAlignment="1">
      <alignment horizontal="center" vertical="center"/>
    </xf>
    <xf numFmtId="49" fontId="32" fillId="0" borderId="0" xfId="130" applyNumberFormat="1" applyFont="1" applyFill="1" applyBorder="1" applyAlignment="1">
      <alignment horizontal="center" vertical="center"/>
    </xf>
    <xf numFmtId="0" fontId="55" fillId="0" borderId="0" xfId="95" applyFont="1" applyFill="1" applyBorder="1" applyAlignment="1">
      <alignment horizontal="justify" vertical="top" wrapText="1"/>
    </xf>
    <xf numFmtId="0" fontId="38" fillId="0" borderId="0" xfId="95" applyFont="1" applyFill="1" applyAlignment="1">
      <alignment horizontal="justify" vertical="top" wrapText="1"/>
    </xf>
    <xf numFmtId="0" fontId="38" fillId="0" borderId="0" xfId="95" applyFont="1" applyFill="1" applyAlignment="1">
      <alignment vertical="top" wrapText="1"/>
    </xf>
    <xf numFmtId="164" fontId="25" fillId="18" borderId="15" xfId="0" applyNumberFormat="1" applyFont="1" applyFill="1" applyBorder="1" applyAlignment="1">
      <alignment horizontal="right" vertical="center"/>
    </xf>
    <xf numFmtId="164" fontId="25" fillId="18" borderId="16" xfId="0" applyNumberFormat="1" applyFont="1" applyFill="1" applyBorder="1" applyAlignment="1">
      <alignment horizontal="right" vertical="center"/>
    </xf>
    <xf numFmtId="0" fontId="23" fillId="0" borderId="9" xfId="0" applyFont="1" applyFill="1" applyBorder="1" applyAlignment="1">
      <alignment horizontal="left" vertical="center" wrapText="1" indent="1"/>
    </xf>
    <xf numFmtId="0" fontId="23" fillId="0" borderId="10" xfId="0" applyFont="1" applyFill="1" applyBorder="1" applyAlignment="1">
      <alignment horizontal="left" vertical="center" wrapText="1" indent="1"/>
    </xf>
    <xf numFmtId="0" fontId="23" fillId="0" borderId="13" xfId="0" applyFont="1" applyFill="1" applyBorder="1" applyAlignment="1">
      <alignment horizontal="left" vertical="center" wrapText="1" indent="1"/>
    </xf>
    <xf numFmtId="0" fontId="23" fillId="0" borderId="14" xfId="0" applyFont="1" applyFill="1" applyBorder="1" applyAlignment="1">
      <alignment horizontal="left" vertical="center" wrapText="1" indent="1"/>
    </xf>
    <xf numFmtId="164" fontId="23" fillId="0" borderId="17" xfId="0" applyNumberFormat="1" applyFont="1" applyFill="1" applyBorder="1" applyAlignment="1">
      <alignment horizontal="center"/>
    </xf>
    <xf numFmtId="164" fontId="23" fillId="0" borderId="12" xfId="0" applyNumberFormat="1" applyFont="1" applyFill="1" applyBorder="1" applyAlignment="1">
      <alignment horizontal="center"/>
    </xf>
    <xf numFmtId="164" fontId="23" fillId="0" borderId="18" xfId="0" applyNumberFormat="1" applyFont="1" applyFill="1" applyBorder="1" applyAlignment="1">
      <alignment horizontal="center"/>
    </xf>
    <xf numFmtId="0" fontId="25" fillId="22" borderId="13" xfId="0" applyFont="1" applyFill="1" applyBorder="1" applyAlignment="1">
      <alignment horizontal="center" vertical="center"/>
    </xf>
    <xf numFmtId="0" fontId="25" fillId="22" borderId="14" xfId="0" applyFont="1" applyFill="1" applyBorder="1" applyAlignment="1">
      <alignment horizontal="center" vertical="center"/>
    </xf>
    <xf numFmtId="0" fontId="25" fillId="22" borderId="17" xfId="0" applyFont="1" applyFill="1" applyBorder="1" applyAlignment="1">
      <alignment horizontal="center" vertical="center"/>
    </xf>
    <xf numFmtId="0" fontId="25" fillId="22" borderId="12" xfId="0" applyFont="1" applyFill="1" applyBorder="1" applyAlignment="1">
      <alignment horizontal="center" vertical="center"/>
    </xf>
    <xf numFmtId="0" fontId="25" fillId="22" borderId="18" xfId="0" applyFont="1" applyFill="1" applyBorder="1" applyAlignment="1">
      <alignment horizontal="center" vertical="center"/>
    </xf>
    <xf numFmtId="164" fontId="25" fillId="18" borderId="13" xfId="0" applyNumberFormat="1" applyFont="1" applyFill="1" applyBorder="1" applyAlignment="1">
      <alignment horizontal="right" vertical="center"/>
    </xf>
    <xf numFmtId="164" fontId="25" fillId="18" borderId="14" xfId="0" applyNumberFormat="1" applyFont="1" applyFill="1" applyBorder="1" applyAlignment="1">
      <alignment horizontal="right" vertical="center"/>
    </xf>
    <xf numFmtId="0" fontId="23" fillId="0" borderId="15" xfId="0" applyFont="1" applyFill="1" applyBorder="1" applyAlignment="1">
      <alignment horizontal="left" vertical="center" wrapText="1" indent="1"/>
    </xf>
    <xf numFmtId="0" fontId="23" fillId="0" borderId="16" xfId="0" applyFont="1" applyFill="1" applyBorder="1" applyAlignment="1">
      <alignment horizontal="left" vertical="center" wrapText="1" indent="1"/>
    </xf>
    <xf numFmtId="0" fontId="25" fillId="22" borderId="27" xfId="0" applyFont="1" applyFill="1" applyBorder="1" applyAlignment="1">
      <alignment horizontal="center" vertical="center"/>
    </xf>
    <xf numFmtId="0" fontId="25" fillId="22" borderId="23" xfId="0" applyFont="1" applyFill="1" applyBorder="1" applyAlignment="1">
      <alignment horizontal="center" vertical="center"/>
    </xf>
    <xf numFmtId="0" fontId="25" fillId="22" borderId="28" xfId="0" applyFont="1" applyFill="1" applyBorder="1" applyAlignment="1">
      <alignment horizontal="center" vertical="center"/>
    </xf>
    <xf numFmtId="164" fontId="25" fillId="18" borderId="12" xfId="0" applyNumberFormat="1" applyFont="1" applyFill="1" applyBorder="1" applyAlignment="1">
      <alignment horizontal="right" vertical="center"/>
    </xf>
    <xf numFmtId="0" fontId="25" fillId="18" borderId="18" xfId="0" applyFont="1" applyFill="1" applyBorder="1" applyAlignment="1">
      <alignment horizontal="left" vertical="center" wrapText="1"/>
    </xf>
    <xf numFmtId="164" fontId="25" fillId="18" borderId="17" xfId="0" applyNumberFormat="1" applyFont="1" applyFill="1" applyBorder="1" applyAlignment="1">
      <alignment horizontal="center"/>
    </xf>
    <xf numFmtId="164" fontId="25" fillId="18" borderId="12" xfId="0" applyNumberFormat="1" applyFont="1" applyFill="1" applyBorder="1" applyAlignment="1">
      <alignment horizontal="center"/>
    </xf>
    <xf numFmtId="164" fontId="25" fillId="18" borderId="18" xfId="0" applyNumberFormat="1" applyFont="1" applyFill="1" applyBorder="1" applyAlignment="1">
      <alignment horizontal="center"/>
    </xf>
    <xf numFmtId="164" fontId="25" fillId="18" borderId="19" xfId="0" applyNumberFormat="1" applyFont="1" applyFill="1" applyBorder="1" applyAlignment="1">
      <alignment horizontal="right" vertical="center"/>
    </xf>
    <xf numFmtId="164" fontId="25" fillId="18" borderId="20" xfId="0" applyNumberFormat="1" applyFont="1" applyFill="1" applyBorder="1" applyAlignment="1">
      <alignment horizontal="right" vertical="center"/>
    </xf>
    <xf numFmtId="0" fontId="25" fillId="22" borderId="21" xfId="0" applyFont="1" applyFill="1" applyBorder="1" applyAlignment="1">
      <alignment horizontal="center" vertical="center"/>
    </xf>
    <xf numFmtId="0" fontId="25" fillId="18" borderId="21" xfId="0" applyFont="1" applyFill="1" applyBorder="1" applyAlignment="1">
      <alignment horizontal="left" vertical="center" wrapText="1"/>
    </xf>
    <xf numFmtId="0" fontId="25" fillId="18" borderId="22" xfId="0" applyFont="1" applyFill="1" applyBorder="1" applyAlignment="1">
      <alignment horizontal="left" vertical="center" wrapText="1"/>
    </xf>
    <xf numFmtId="0" fontId="25" fillId="18" borderId="18" xfId="0" applyFont="1" applyFill="1" applyBorder="1" applyAlignment="1">
      <alignment horizontal="left" vertical="center"/>
    </xf>
    <xf numFmtId="0" fontId="26" fillId="22" borderId="18" xfId="0" applyFont="1" applyFill="1" applyBorder="1" applyAlignment="1">
      <alignment horizontal="center" vertical="center" wrapText="1"/>
    </xf>
    <xf numFmtId="0" fontId="25" fillId="22" borderId="32" xfId="0" applyFont="1" applyFill="1" applyBorder="1" applyAlignment="1">
      <alignment horizontal="center" vertical="center"/>
    </xf>
    <xf numFmtId="0" fontId="25" fillId="18" borderId="21" xfId="0" applyFont="1" applyFill="1" applyBorder="1" applyAlignment="1">
      <alignment horizontal="left" vertical="center"/>
    </xf>
    <xf numFmtId="0" fontId="25" fillId="18" borderId="22" xfId="0" applyFont="1" applyFill="1" applyBorder="1" applyAlignment="1">
      <alignment horizontal="left" vertical="center"/>
    </xf>
    <xf numFmtId="164" fontId="25" fillId="18" borderId="19" xfId="0" applyNumberFormat="1" applyFont="1" applyFill="1" applyBorder="1" applyAlignment="1">
      <alignment horizontal="center"/>
    </xf>
    <xf numFmtId="164" fontId="25" fillId="18" borderId="13" xfId="0" applyNumberFormat="1" applyFont="1" applyFill="1" applyBorder="1" applyAlignment="1">
      <alignment horizontal="center"/>
    </xf>
    <xf numFmtId="164" fontId="25" fillId="18" borderId="21" xfId="0" applyNumberFormat="1" applyFont="1" applyFill="1" applyBorder="1" applyAlignment="1">
      <alignment horizontal="center"/>
    </xf>
    <xf numFmtId="0" fontId="25" fillId="22" borderId="17" xfId="43" applyFont="1" applyFill="1" applyBorder="1" applyAlignment="1">
      <alignment horizontal="center"/>
    </xf>
    <xf numFmtId="0" fontId="25" fillId="22" borderId="18" xfId="43" applyFont="1" applyFill="1" applyBorder="1" applyAlignment="1">
      <alignment horizontal="center"/>
    </xf>
    <xf numFmtId="0" fontId="25" fillId="22" borderId="12" xfId="43" applyFont="1" applyFill="1" applyBorder="1" applyAlignment="1">
      <alignment horizontal="center"/>
    </xf>
    <xf numFmtId="0" fontId="27" fillId="0" borderId="0" xfId="0" applyFont="1" applyFill="1" applyAlignment="1">
      <alignment horizontal="center"/>
    </xf>
    <xf numFmtId="0" fontId="25" fillId="22" borderId="22" xfId="0" applyFont="1" applyFill="1" applyBorder="1" applyAlignment="1">
      <alignment horizontal="center" vertical="center"/>
    </xf>
  </cellXfs>
  <cellStyles count="132">
    <cellStyle name="$l0 Row" xfId="92" xr:uid="{00000000-0005-0000-0000-000000000000}"/>
    <cellStyle name="$l1 Row" xfId="93" xr:uid="{00000000-0005-0000-0000-000001000000}"/>
    <cellStyle name="20 % – Zvýraznění 1" xfId="1" builtinId="30" customBuiltin="1"/>
    <cellStyle name="20 % – Zvýraznění 2" xfId="2" builtinId="34" customBuiltin="1"/>
    <cellStyle name="20 % – Zvýraznění 3" xfId="3" builtinId="38" customBuiltin="1"/>
    <cellStyle name="20 % – Zvýraznění 4" xfId="4" builtinId="42" customBuiltin="1"/>
    <cellStyle name="20 % – Zvýraznění 5" xfId="5" builtinId="46" customBuiltin="1"/>
    <cellStyle name="20 % – Zvýraznění 6" xfId="6" builtinId="50" customBuiltin="1"/>
    <cellStyle name="40 % – Zvýraznění 1" xfId="7" builtinId="31" customBuiltin="1"/>
    <cellStyle name="40 % – Zvýraznění 2" xfId="8" builtinId="35" customBuiltin="1"/>
    <cellStyle name="40 % – Zvýraznění 3" xfId="9" builtinId="39" customBuiltin="1"/>
    <cellStyle name="40 % – Zvýraznění 4" xfId="10" builtinId="43" customBuiltin="1"/>
    <cellStyle name="40 % – Zvýraznění 5" xfId="11" builtinId="47" customBuiltin="1"/>
    <cellStyle name="40 % – Zvýraznění 6" xfId="12" builtinId="51" customBuiltin="1"/>
    <cellStyle name="60 % – Zvýraznění 1" xfId="13" builtinId="32" customBuiltin="1"/>
    <cellStyle name="60 % – Zvýraznění 2" xfId="14" builtinId="36" customBuiltin="1"/>
    <cellStyle name="60 % – Zvýraznění 3" xfId="15" builtinId="40" customBuiltin="1"/>
    <cellStyle name="60 % – Zvýraznění 4" xfId="16" builtinId="44" customBuiltin="1"/>
    <cellStyle name="60 % – Zvýraznění 5" xfId="17" builtinId="48" customBuiltin="1"/>
    <cellStyle name="60 % – Zvýraznění 6" xfId="18" builtinId="52" customBuiltin="1"/>
    <cellStyle name="Celkem 2" xfId="73" xr:uid="{00000000-0005-0000-0000-000014000000}"/>
    <cellStyle name="Datum" xfId="74" xr:uid="{00000000-0005-0000-0000-000015000000}"/>
    <cellStyle name="F2" xfId="75" xr:uid="{00000000-0005-0000-0000-000016000000}"/>
    <cellStyle name="F3" xfId="76" xr:uid="{00000000-0005-0000-0000-000017000000}"/>
    <cellStyle name="F4" xfId="77" xr:uid="{00000000-0005-0000-0000-000018000000}"/>
    <cellStyle name="F5" xfId="78" xr:uid="{00000000-0005-0000-0000-000019000000}"/>
    <cellStyle name="F6" xfId="79" xr:uid="{00000000-0005-0000-0000-00001A000000}"/>
    <cellStyle name="F7" xfId="80" xr:uid="{00000000-0005-0000-0000-00001B000000}"/>
    <cellStyle name="F8" xfId="81" xr:uid="{00000000-0005-0000-0000-00001C000000}"/>
    <cellStyle name="Finanční0" xfId="82" xr:uid="{00000000-0005-0000-0000-00001D000000}"/>
    <cellStyle name="Fixed" xfId="53" xr:uid="{00000000-0005-0000-0000-00001E000000}"/>
    <cellStyle name="HEADING1" xfId="83" xr:uid="{00000000-0005-0000-0000-00001F000000}"/>
    <cellStyle name="HEADING2" xfId="84" xr:uid="{00000000-0005-0000-0000-000020000000}"/>
    <cellStyle name="Hypertextový odkaz 2" xfId="46" xr:uid="{00000000-0005-0000-0000-000021000000}"/>
    <cellStyle name="Kontrolní buňka" xfId="20" builtinId="23" customBuiltin="1"/>
    <cellStyle name="Měna0" xfId="85" xr:uid="{00000000-0005-0000-0000-000024000000}"/>
    <cellStyle name="Nadpis 1" xfId="21" builtinId="16" customBuiltin="1"/>
    <cellStyle name="Nadpis 2" xfId="22" builtinId="17" customBuiltin="1"/>
    <cellStyle name="Nadpis 3" xfId="23" builtinId="18" customBuiltin="1"/>
    <cellStyle name="Nadpis 4" xfId="24" builtinId="19" customBuiltin="1"/>
    <cellStyle name="Název" xfId="25" builtinId="15" customBuiltin="1"/>
    <cellStyle name="Neutrální" xfId="26" builtinId="28" customBuiltin="1"/>
    <cellStyle name="normal" xfId="86" xr:uid="{00000000-0005-0000-0000-00002B000000}"/>
    <cellStyle name="Normální" xfId="0" builtinId="0"/>
    <cellStyle name="Normální 10" xfId="62" xr:uid="{00000000-0005-0000-0000-00002D000000}"/>
    <cellStyle name="Normální 10 2" xfId="119" xr:uid="{00000000-0005-0000-0000-00002E000000}"/>
    <cellStyle name="Normální 10 3" xfId="102" xr:uid="{00000000-0005-0000-0000-00002F000000}"/>
    <cellStyle name="Normální 11" xfId="72" xr:uid="{00000000-0005-0000-0000-000030000000}"/>
    <cellStyle name="Normální 12" xfId="90" xr:uid="{00000000-0005-0000-0000-000031000000}"/>
    <cellStyle name="Normální 12 2" xfId="95" xr:uid="{00000000-0005-0000-0000-000032000000}"/>
    <cellStyle name="Normální 12 2 2" xfId="127" xr:uid="{00000000-0005-0000-0000-000033000000}"/>
    <cellStyle name="Normální 12 3" xfId="110" xr:uid="{00000000-0005-0000-0000-000034000000}"/>
    <cellStyle name="Normální 13" xfId="94" xr:uid="{00000000-0005-0000-0000-000035000000}"/>
    <cellStyle name="Normální 13 2" xfId="129" xr:uid="{00000000-0005-0000-0000-000036000000}"/>
    <cellStyle name="Normální 13 3" xfId="112" xr:uid="{00000000-0005-0000-0000-000037000000}"/>
    <cellStyle name="Normální 19" xfId="131" xr:uid="{00000000-0005-0000-0000-000038000000}"/>
    <cellStyle name="Normální 2" xfId="43" xr:uid="{00000000-0005-0000-0000-000039000000}"/>
    <cellStyle name="Normální 2 2" xfId="50" xr:uid="{00000000-0005-0000-0000-00003A000000}"/>
    <cellStyle name="Normální 2 2 2" xfId="52" xr:uid="{00000000-0005-0000-0000-00003B000000}"/>
    <cellStyle name="Normální 2 3" xfId="56" xr:uid="{00000000-0005-0000-0000-00003C000000}"/>
    <cellStyle name="Normální 2 7" xfId="130" xr:uid="{00000000-0005-0000-0000-00003D000000}"/>
    <cellStyle name="Normální 3" xfId="45" xr:uid="{00000000-0005-0000-0000-00003E000000}"/>
    <cellStyle name="Normální 3 2" xfId="47" xr:uid="{00000000-0005-0000-0000-00003F000000}"/>
    <cellStyle name="Normální 4" xfId="48" xr:uid="{00000000-0005-0000-0000-000040000000}"/>
    <cellStyle name="Normální 4 2" xfId="63" xr:uid="{00000000-0005-0000-0000-000041000000}"/>
    <cellStyle name="Normální 4 2 2" xfId="120" xr:uid="{00000000-0005-0000-0000-000042000000}"/>
    <cellStyle name="Normální 4 2 3" xfId="103" xr:uid="{00000000-0005-0000-0000-000043000000}"/>
    <cellStyle name="Normální 4 3" xfId="113" xr:uid="{00000000-0005-0000-0000-000044000000}"/>
    <cellStyle name="Normální 4 4" xfId="96" xr:uid="{00000000-0005-0000-0000-000045000000}"/>
    <cellStyle name="Normální 5" xfId="51" xr:uid="{00000000-0005-0000-0000-000046000000}"/>
    <cellStyle name="Normální 5 2" xfId="54" xr:uid="{00000000-0005-0000-0000-000047000000}"/>
    <cellStyle name="Normální 5 2 2" xfId="66" xr:uid="{00000000-0005-0000-0000-000048000000}"/>
    <cellStyle name="Normální 5 2 2 2" xfId="122" xr:uid="{00000000-0005-0000-0000-000049000000}"/>
    <cellStyle name="Normální 5 2 2 3" xfId="105" xr:uid="{00000000-0005-0000-0000-00004A000000}"/>
    <cellStyle name="Normální 5 2 3" xfId="115" xr:uid="{00000000-0005-0000-0000-00004B000000}"/>
    <cellStyle name="Normální 5 2 4" xfId="98" xr:uid="{00000000-0005-0000-0000-00004C000000}"/>
    <cellStyle name="Normální 5 3" xfId="57" xr:uid="{00000000-0005-0000-0000-00004D000000}"/>
    <cellStyle name="Normální 5 4" xfId="65" xr:uid="{00000000-0005-0000-0000-00004E000000}"/>
    <cellStyle name="Normální 5 4 2" xfId="121" xr:uid="{00000000-0005-0000-0000-00004F000000}"/>
    <cellStyle name="Normální 5 4 3" xfId="104" xr:uid="{00000000-0005-0000-0000-000050000000}"/>
    <cellStyle name="Normální 5 5" xfId="114" xr:uid="{00000000-0005-0000-0000-000051000000}"/>
    <cellStyle name="Normální 5 6" xfId="97" xr:uid="{00000000-0005-0000-0000-000052000000}"/>
    <cellStyle name="Normální 6" xfId="55" xr:uid="{00000000-0005-0000-0000-000053000000}"/>
    <cellStyle name="Normální 6 2" xfId="68" xr:uid="{00000000-0005-0000-0000-000054000000}"/>
    <cellStyle name="Normální 7" xfId="58" xr:uid="{00000000-0005-0000-0000-000055000000}"/>
    <cellStyle name="Normální 7 2" xfId="61" xr:uid="{00000000-0005-0000-0000-000056000000}"/>
    <cellStyle name="Normální 7 3" xfId="69" xr:uid="{00000000-0005-0000-0000-000057000000}"/>
    <cellStyle name="Normální 7 3 2" xfId="124" xr:uid="{00000000-0005-0000-0000-000058000000}"/>
    <cellStyle name="Normální 7 3 3" xfId="107" xr:uid="{00000000-0005-0000-0000-000059000000}"/>
    <cellStyle name="Normální 7 4" xfId="116" xr:uid="{00000000-0005-0000-0000-00005A000000}"/>
    <cellStyle name="Normální 7 5" xfId="99" xr:uid="{00000000-0005-0000-0000-00005B000000}"/>
    <cellStyle name="Normální 8" xfId="59" xr:uid="{00000000-0005-0000-0000-00005C000000}"/>
    <cellStyle name="Normální 8 2" xfId="70" xr:uid="{00000000-0005-0000-0000-00005D000000}"/>
    <cellStyle name="Normální 8 2 2" xfId="125" xr:uid="{00000000-0005-0000-0000-00005E000000}"/>
    <cellStyle name="Normální 8 2 3" xfId="108" xr:uid="{00000000-0005-0000-0000-00005F000000}"/>
    <cellStyle name="Normální 8 3" xfId="117" xr:uid="{00000000-0005-0000-0000-000060000000}"/>
    <cellStyle name="Normální 8 4" xfId="100" xr:uid="{00000000-0005-0000-0000-000061000000}"/>
    <cellStyle name="Normální 9" xfId="60" xr:uid="{00000000-0005-0000-0000-000062000000}"/>
    <cellStyle name="Normální 9 2" xfId="71" xr:uid="{00000000-0005-0000-0000-000063000000}"/>
    <cellStyle name="Normální 9 2 2" xfId="126" xr:uid="{00000000-0005-0000-0000-000064000000}"/>
    <cellStyle name="Normální 9 2 3" xfId="109" xr:uid="{00000000-0005-0000-0000-000065000000}"/>
    <cellStyle name="Normální 9 3" xfId="118" xr:uid="{00000000-0005-0000-0000-000066000000}"/>
    <cellStyle name="Normální 9 4" xfId="101" xr:uid="{00000000-0005-0000-0000-000067000000}"/>
    <cellStyle name="normální_meszpr 12_2011-draft pro úpravy" xfId="42" xr:uid="{00000000-0005-0000-0000-000068000000}"/>
    <cellStyle name="Pevný" xfId="87" xr:uid="{00000000-0005-0000-0000-000069000000}"/>
    <cellStyle name="Poznámka" xfId="27" builtinId="10" customBuiltin="1"/>
    <cellStyle name="Procenta" xfId="41" builtinId="5"/>
    <cellStyle name="Procenta 2" xfId="44" xr:uid="{00000000-0005-0000-0000-00006C000000}"/>
    <cellStyle name="Procenta 2 2" xfId="49" xr:uid="{00000000-0005-0000-0000-00006D000000}"/>
    <cellStyle name="Procenta 2 3" xfId="64" xr:uid="{00000000-0005-0000-0000-00006E000000}"/>
    <cellStyle name="Procenta 3" xfId="67" xr:uid="{00000000-0005-0000-0000-00006F000000}"/>
    <cellStyle name="Procenta 3 2" xfId="91" xr:uid="{00000000-0005-0000-0000-000070000000}"/>
    <cellStyle name="Procenta 3 2 2" xfId="128" xr:uid="{00000000-0005-0000-0000-000071000000}"/>
    <cellStyle name="Procenta 3 2 3" xfId="111" xr:uid="{00000000-0005-0000-0000-000072000000}"/>
    <cellStyle name="Procenta 3 3" xfId="123" xr:uid="{00000000-0005-0000-0000-000073000000}"/>
    <cellStyle name="Procenta 3 4" xfId="106" xr:uid="{00000000-0005-0000-0000-000074000000}"/>
    <cellStyle name="Propojená buňka" xfId="28" builtinId="24" customBuiltin="1"/>
    <cellStyle name="Správně" xfId="29" builtinId="26" customBuiltin="1"/>
    <cellStyle name="Špatně" xfId="19" builtinId="27" customBuiltin="1"/>
    <cellStyle name="Text upozornění" xfId="30" builtinId="11" customBuiltin="1"/>
    <cellStyle name="Vstup" xfId="31" builtinId="20" customBuiltin="1"/>
    <cellStyle name="Výpočet" xfId="32" builtinId="22" customBuiltin="1"/>
    <cellStyle name="Výstup" xfId="33" builtinId="21" customBuiltin="1"/>
    <cellStyle name="Vysvětlující text" xfId="34" builtinId="53" customBuiltin="1"/>
    <cellStyle name="Záhlaví 1" xfId="88" xr:uid="{00000000-0005-0000-0000-00007C000000}"/>
    <cellStyle name="Záhlaví 2" xfId="89" xr:uid="{00000000-0005-0000-0000-00007D000000}"/>
    <cellStyle name="Zvýraznění 1" xfId="35" builtinId="29" customBuiltin="1"/>
    <cellStyle name="Zvýraznění 2" xfId="36" builtinId="33" customBuiltin="1"/>
    <cellStyle name="Zvýraznění 3" xfId="37" builtinId="37" customBuiltin="1"/>
    <cellStyle name="Zvýraznění 4" xfId="38" builtinId="41" customBuiltin="1"/>
    <cellStyle name="Zvýraznění 5" xfId="39" builtinId="45" customBuiltin="1"/>
    <cellStyle name="Zvýraznění 6" xfId="40" builtinId="49" customBuiltin="1"/>
  </cellStyles>
  <dxfs count="0"/>
  <tableStyles count="0" defaultTableStyle="TableStyleMedium2" defaultPivotStyle="PivotStyleLight16"/>
  <colors>
    <mruColors>
      <color rgb="FF00CC5C"/>
      <color rgb="FFD2CDAE"/>
      <color rgb="FFEBE600"/>
      <color rgb="FF6E4932"/>
      <color rgb="FFFF97FF"/>
      <color rgb="FFFFFF66"/>
      <color rgb="FFFFFF00"/>
      <color rgb="FFD9AAA9"/>
      <color rgb="FFC0504D"/>
      <color rgb="FF9E41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04.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106.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0.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44.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49.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54.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59.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64.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69.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74.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79.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85.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89.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95.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99.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'3'!$O$5</c:f>
              <c:strCache>
                <c:ptCount val="1"/>
              </c:strCache>
            </c:strRef>
          </c:tx>
          <c:invertIfNegative val="0"/>
          <c:cat>
            <c:numRef>
              <c:f>'3'!$P$4</c:f>
              <c:numCache>
                <c:formatCode>General</c:formatCode>
                <c:ptCount val="1"/>
              </c:numCache>
            </c:numRef>
          </c:cat>
          <c:val>
            <c:numRef>
              <c:f>'3'!$P$5</c:f>
              <c:numCache>
                <c:formatCode>General</c:formatCode>
                <c:ptCount val="1"/>
              </c:numCache>
            </c:numRef>
          </c:val>
          <c:extLst>
            <c:ext xmlns:c16="http://schemas.microsoft.com/office/drawing/2014/chart" uri="{C3380CC4-5D6E-409C-BE32-E72D297353CC}">
              <c16:uniqueId val="{00000000-0779-4755-AB24-EE4D7533CF30}"/>
            </c:ext>
          </c:extLst>
        </c:ser>
        <c:ser>
          <c:idx val="1"/>
          <c:order val="1"/>
          <c:tx>
            <c:strRef>
              <c:f>'3'!$O$6</c:f>
              <c:strCache>
                <c:ptCount val="1"/>
              </c:strCache>
            </c:strRef>
          </c:tx>
          <c:invertIfNegative val="0"/>
          <c:cat>
            <c:numRef>
              <c:f>'3'!$P$4</c:f>
              <c:numCache>
                <c:formatCode>General</c:formatCode>
                <c:ptCount val="1"/>
              </c:numCache>
            </c:numRef>
          </c:cat>
          <c:val>
            <c:numRef>
              <c:f>'3'!$P$6</c:f>
              <c:numCache>
                <c:formatCode>General</c:formatCode>
                <c:ptCount val="1"/>
              </c:numCache>
            </c:numRef>
          </c:val>
          <c:extLst>
            <c:ext xmlns:c16="http://schemas.microsoft.com/office/drawing/2014/chart" uri="{C3380CC4-5D6E-409C-BE32-E72D297353CC}">
              <c16:uniqueId val="{00000001-0779-4755-AB24-EE4D7533CF30}"/>
            </c:ext>
          </c:extLst>
        </c:ser>
        <c:ser>
          <c:idx val="2"/>
          <c:order val="2"/>
          <c:tx>
            <c:strRef>
              <c:f>'3'!$O$7</c:f>
              <c:strCache>
                <c:ptCount val="1"/>
              </c:strCache>
            </c:strRef>
          </c:tx>
          <c:invertIfNegative val="0"/>
          <c:cat>
            <c:numRef>
              <c:f>'3'!$P$4</c:f>
              <c:numCache>
                <c:formatCode>General</c:formatCode>
                <c:ptCount val="1"/>
              </c:numCache>
            </c:numRef>
          </c:cat>
          <c:val>
            <c:numRef>
              <c:f>'3'!$P$7</c:f>
              <c:numCache>
                <c:formatCode>0%</c:formatCode>
                <c:ptCount val="1"/>
              </c:numCache>
            </c:numRef>
          </c:val>
          <c:extLst>
            <c:ext xmlns:c16="http://schemas.microsoft.com/office/drawing/2014/chart" uri="{C3380CC4-5D6E-409C-BE32-E72D297353CC}">
              <c16:uniqueId val="{00000002-0779-4755-AB24-EE4D7533CF30}"/>
            </c:ext>
          </c:extLst>
        </c:ser>
        <c:ser>
          <c:idx val="3"/>
          <c:order val="3"/>
          <c:tx>
            <c:strRef>
              <c:f>'3'!$O$8</c:f>
              <c:strCache>
                <c:ptCount val="1"/>
              </c:strCache>
            </c:strRef>
          </c:tx>
          <c:invertIfNegative val="0"/>
          <c:cat>
            <c:numRef>
              <c:f>'3'!$P$4</c:f>
              <c:numCache>
                <c:formatCode>General</c:formatCode>
                <c:ptCount val="1"/>
              </c:numCache>
            </c:numRef>
          </c:cat>
          <c:val>
            <c:numRef>
              <c:f>'3'!$P$8</c:f>
              <c:numCache>
                <c:formatCode>0.0%</c:formatCode>
                <c:ptCount val="1"/>
              </c:numCache>
            </c:numRef>
          </c:val>
          <c:extLst>
            <c:ext xmlns:c16="http://schemas.microsoft.com/office/drawing/2014/chart" uri="{C3380CC4-5D6E-409C-BE32-E72D297353CC}">
              <c16:uniqueId val="{00000003-0779-4755-AB24-EE4D7533CF30}"/>
            </c:ext>
          </c:extLst>
        </c:ser>
        <c:ser>
          <c:idx val="4"/>
          <c:order val="4"/>
          <c:tx>
            <c:strRef>
              <c:f>'3'!$O$9</c:f>
              <c:strCache>
                <c:ptCount val="1"/>
              </c:strCache>
            </c:strRef>
          </c:tx>
          <c:invertIfNegative val="0"/>
          <c:cat>
            <c:numRef>
              <c:f>'3'!$P$4</c:f>
              <c:numCache>
                <c:formatCode>General</c:formatCode>
                <c:ptCount val="1"/>
              </c:numCache>
            </c:numRef>
          </c:cat>
          <c:val>
            <c:numRef>
              <c:f>'3'!$P$9</c:f>
              <c:numCache>
                <c:formatCode>0%</c:formatCode>
                <c:ptCount val="1"/>
              </c:numCache>
            </c:numRef>
          </c:val>
          <c:extLst>
            <c:ext xmlns:c16="http://schemas.microsoft.com/office/drawing/2014/chart" uri="{C3380CC4-5D6E-409C-BE32-E72D297353CC}">
              <c16:uniqueId val="{00000004-0779-4755-AB24-EE4D7533CF30}"/>
            </c:ext>
          </c:extLst>
        </c:ser>
        <c:ser>
          <c:idx val="5"/>
          <c:order val="5"/>
          <c:tx>
            <c:strRef>
              <c:f>'3'!$O$10</c:f>
              <c:strCache>
                <c:ptCount val="1"/>
              </c:strCache>
            </c:strRef>
          </c:tx>
          <c:invertIfNegative val="0"/>
          <c:cat>
            <c:numRef>
              <c:f>'3'!$P$4</c:f>
              <c:numCache>
                <c:formatCode>General</c:formatCode>
                <c:ptCount val="1"/>
              </c:numCache>
            </c:numRef>
          </c:cat>
          <c:val>
            <c:numRef>
              <c:f>'3'!$P$10</c:f>
              <c:numCache>
                <c:formatCode>0.0%</c:formatCode>
                <c:ptCount val="1"/>
              </c:numCache>
            </c:numRef>
          </c:val>
          <c:extLst>
            <c:ext xmlns:c16="http://schemas.microsoft.com/office/drawing/2014/chart" uri="{C3380CC4-5D6E-409C-BE32-E72D297353CC}">
              <c16:uniqueId val="{00000005-0779-4755-AB24-EE4D7533CF30}"/>
            </c:ext>
          </c:extLst>
        </c:ser>
        <c:dLbls>
          <c:showLegendKey val="0"/>
          <c:showVal val="0"/>
          <c:showCatName val="0"/>
          <c:showSerName val="0"/>
          <c:showPercent val="0"/>
          <c:showBubbleSize val="0"/>
        </c:dLbls>
        <c:gapWidth val="150"/>
        <c:axId val="237629824"/>
        <c:axId val="237632128"/>
      </c:barChart>
      <c:catAx>
        <c:axId val="237629824"/>
        <c:scaling>
          <c:orientation val="minMax"/>
        </c:scaling>
        <c:delete val="1"/>
        <c:axPos val="b"/>
        <c:numFmt formatCode="General" sourceLinked="1"/>
        <c:majorTickMark val="out"/>
        <c:minorTickMark val="none"/>
        <c:tickLblPos val="nextTo"/>
        <c:crossAx val="237632128"/>
        <c:crosses val="autoZero"/>
        <c:auto val="1"/>
        <c:lblAlgn val="ctr"/>
        <c:lblOffset val="100"/>
        <c:noMultiLvlLbl val="0"/>
      </c:catAx>
      <c:valAx>
        <c:axId val="237632128"/>
        <c:scaling>
          <c:orientation val="minMax"/>
        </c:scaling>
        <c:delete val="1"/>
        <c:axPos val="l"/>
        <c:numFmt formatCode="General" sourceLinked="1"/>
        <c:majorTickMark val="out"/>
        <c:minorTickMark val="none"/>
        <c:tickLblPos val="nextTo"/>
        <c:crossAx val="23762982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accent3">
                <a:lumMod val="75000"/>
              </a:schemeClr>
            </a:solidFill>
          </c:spPr>
          <c:invertIfNegative val="0"/>
          <c:cat>
            <c:numRef>
              <c:f>'4.1'!$P$7</c:f>
              <c:numCache>
                <c:formatCode>General</c:formatCode>
                <c:ptCount val="1"/>
              </c:numCache>
            </c:numRef>
          </c:cat>
          <c:val>
            <c:numRef>
              <c:f>'4.1'!$P$8</c:f>
              <c:numCache>
                <c:formatCode>0.0%</c:formatCode>
                <c:ptCount val="1"/>
              </c:numCache>
            </c:numRef>
          </c:val>
          <c:extLst>
            <c:ext xmlns:c16="http://schemas.microsoft.com/office/drawing/2014/chart" uri="{C3380CC4-5D6E-409C-BE32-E72D297353CC}">
              <c16:uniqueId val="{00000000-E1BD-4B1F-B424-250F2E255984}"/>
            </c:ext>
          </c:extLst>
        </c:ser>
        <c:ser>
          <c:idx val="1"/>
          <c:order val="1"/>
          <c:tx>
            <c:strRef>
              <c:f>'4.1'!$O$9</c:f>
              <c:strCache>
                <c:ptCount val="1"/>
              </c:strCache>
            </c:strRef>
          </c:tx>
          <c:spPr>
            <a:solidFill>
              <a:schemeClr val="bg2">
                <a:lumMod val="50000"/>
              </a:schemeClr>
            </a:solidFill>
          </c:spPr>
          <c:invertIfNegative val="0"/>
          <c:cat>
            <c:numRef>
              <c:f>'4.1'!$P$7</c:f>
              <c:numCache>
                <c:formatCode>General</c:formatCode>
                <c:ptCount val="1"/>
              </c:numCache>
            </c:numRef>
          </c:cat>
          <c:val>
            <c:numRef>
              <c:f>'4.1'!$P$9</c:f>
              <c:numCache>
                <c:formatCode>0.0%</c:formatCode>
                <c:ptCount val="1"/>
              </c:numCache>
            </c:numRef>
          </c:val>
          <c:extLst>
            <c:ext xmlns:c16="http://schemas.microsoft.com/office/drawing/2014/chart" uri="{C3380CC4-5D6E-409C-BE32-E72D297353CC}">
              <c16:uniqueId val="{00000001-E1BD-4B1F-B424-250F2E255984}"/>
            </c:ext>
          </c:extLst>
        </c:ser>
        <c:ser>
          <c:idx val="2"/>
          <c:order val="2"/>
          <c:tx>
            <c:strRef>
              <c:f>'4.1'!$O$10</c:f>
              <c:strCache>
                <c:ptCount val="1"/>
              </c:strCache>
            </c:strRef>
          </c:tx>
          <c:spPr>
            <a:solidFill>
              <a:schemeClr val="tx1"/>
            </a:solidFill>
          </c:spPr>
          <c:invertIfNegative val="0"/>
          <c:cat>
            <c:numRef>
              <c:f>'4.1'!$P$7</c:f>
              <c:numCache>
                <c:formatCode>General</c:formatCode>
                <c:ptCount val="1"/>
              </c:numCache>
            </c:numRef>
          </c:cat>
          <c:val>
            <c:numRef>
              <c:f>'4.1'!$P$10</c:f>
              <c:numCache>
                <c:formatCode>0.0%</c:formatCode>
                <c:ptCount val="1"/>
              </c:numCache>
            </c:numRef>
          </c:val>
          <c:extLst>
            <c:ext xmlns:c16="http://schemas.microsoft.com/office/drawing/2014/chart" uri="{C3380CC4-5D6E-409C-BE32-E72D297353CC}">
              <c16:uniqueId val="{00000002-E1BD-4B1F-B424-250F2E255984}"/>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c:ext xmlns:c16="http://schemas.microsoft.com/office/drawing/2014/chart" uri="{C3380CC4-5D6E-409C-BE32-E72D297353CC}">
              <c16:uniqueId val="{00000003-E1BD-4B1F-B424-250F2E255984}"/>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c:ext xmlns:c16="http://schemas.microsoft.com/office/drawing/2014/chart" uri="{C3380CC4-5D6E-409C-BE32-E72D297353CC}">
              <c16:uniqueId val="{00000004-E1BD-4B1F-B424-250F2E255984}"/>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c:ext xmlns:c16="http://schemas.microsoft.com/office/drawing/2014/chart" uri="{C3380CC4-5D6E-409C-BE32-E72D297353CC}">
              <c16:uniqueId val="{00000005-E1BD-4B1F-B424-250F2E255984}"/>
            </c:ext>
          </c:extLst>
        </c:ser>
        <c:ser>
          <c:idx val="6"/>
          <c:order val="6"/>
          <c:tx>
            <c:strRef>
              <c:f>'4.1'!$O$14</c:f>
              <c:strCache>
                <c:ptCount val="1"/>
              </c:strCache>
            </c:strRef>
          </c:tx>
          <c:spPr>
            <a:solidFill>
              <a:srgbClr val="6E4932"/>
            </a:solidFill>
          </c:spPr>
          <c:invertIfNegative val="0"/>
          <c:cat>
            <c:numRef>
              <c:f>'4.1'!$P$7</c:f>
              <c:numCache>
                <c:formatCode>General</c:formatCode>
                <c:ptCount val="1"/>
              </c:numCache>
            </c:numRef>
          </c:cat>
          <c:val>
            <c:numRef>
              <c:f>'4.1'!$P$14</c:f>
              <c:numCache>
                <c:formatCode>0.0%</c:formatCode>
                <c:ptCount val="1"/>
              </c:numCache>
            </c:numRef>
          </c:val>
          <c:extLst>
            <c:ext xmlns:c16="http://schemas.microsoft.com/office/drawing/2014/chart" uri="{C3380CC4-5D6E-409C-BE32-E72D297353CC}">
              <c16:uniqueId val="{00000006-E1BD-4B1F-B424-250F2E255984}"/>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c:ext xmlns:c16="http://schemas.microsoft.com/office/drawing/2014/chart" uri="{C3380CC4-5D6E-409C-BE32-E72D297353CC}">
              <c16:uniqueId val="{00000007-E1BD-4B1F-B424-250F2E255984}"/>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c:ext xmlns:c16="http://schemas.microsoft.com/office/drawing/2014/chart" uri="{C3380CC4-5D6E-409C-BE32-E72D297353CC}">
              <c16:uniqueId val="{00000008-E1BD-4B1F-B424-250F2E255984}"/>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c:ext xmlns:c16="http://schemas.microsoft.com/office/drawing/2014/chart" uri="{C3380CC4-5D6E-409C-BE32-E72D297353CC}">
              <c16:uniqueId val="{00000009-E1BD-4B1F-B424-250F2E255984}"/>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c:ext xmlns:c16="http://schemas.microsoft.com/office/drawing/2014/chart" uri="{C3380CC4-5D6E-409C-BE32-E72D297353CC}">
              <c16:uniqueId val="{0000000A-E1BD-4B1F-B424-250F2E255984}"/>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c:ext xmlns:c16="http://schemas.microsoft.com/office/drawing/2014/chart" uri="{C3380CC4-5D6E-409C-BE32-E72D297353CC}">
              <c16:uniqueId val="{0000000B-E1BD-4B1F-B424-250F2E255984}"/>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c:ext xmlns:c16="http://schemas.microsoft.com/office/drawing/2014/chart" uri="{C3380CC4-5D6E-409C-BE32-E72D297353CC}">
              <c16:uniqueId val="{0000000C-E1BD-4B1F-B424-250F2E255984}"/>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c:ext xmlns:c16="http://schemas.microsoft.com/office/drawing/2014/chart" uri="{C3380CC4-5D6E-409C-BE32-E72D297353CC}">
              <c16:uniqueId val="{0000000D-E1BD-4B1F-B424-250F2E255984}"/>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c:ext xmlns:c16="http://schemas.microsoft.com/office/drawing/2014/chart" uri="{C3380CC4-5D6E-409C-BE32-E72D297353CC}">
              <c16:uniqueId val="{0000000E-E1BD-4B1F-B424-250F2E255984}"/>
            </c:ext>
          </c:extLst>
        </c:ser>
        <c:ser>
          <c:idx val="15"/>
          <c:order val="15"/>
          <c:tx>
            <c:strRef>
              <c:f>'4.1'!$O$23</c:f>
              <c:strCache>
                <c:ptCount val="1"/>
              </c:strCache>
            </c:strRef>
          </c:tx>
          <c:spPr>
            <a:solidFill>
              <a:srgbClr val="EBE600"/>
            </a:solidFill>
          </c:spPr>
          <c:invertIfNegative val="0"/>
          <c:cat>
            <c:numRef>
              <c:f>'4.1'!$P$7</c:f>
              <c:numCache>
                <c:formatCode>General</c:formatCode>
                <c:ptCount val="1"/>
              </c:numCache>
            </c:numRef>
          </c:cat>
          <c:val>
            <c:numRef>
              <c:f>'4.1'!$P$23</c:f>
              <c:numCache>
                <c:formatCode>0.0%</c:formatCode>
                <c:ptCount val="1"/>
              </c:numCache>
            </c:numRef>
          </c:val>
          <c:extLst>
            <c:ext xmlns:c16="http://schemas.microsoft.com/office/drawing/2014/chart" uri="{C3380CC4-5D6E-409C-BE32-E72D297353CC}">
              <c16:uniqueId val="{0000000F-E1BD-4B1F-B424-250F2E255984}"/>
            </c:ext>
          </c:extLst>
        </c:ser>
        <c:dLbls>
          <c:showLegendKey val="0"/>
          <c:showVal val="0"/>
          <c:showCatName val="0"/>
          <c:showSerName val="0"/>
          <c:showPercent val="0"/>
          <c:showBubbleSize val="0"/>
        </c:dLbls>
        <c:gapWidth val="150"/>
        <c:axId val="198719360"/>
        <c:axId val="198720896"/>
      </c:barChart>
      <c:catAx>
        <c:axId val="198719360"/>
        <c:scaling>
          <c:orientation val="minMax"/>
        </c:scaling>
        <c:delete val="1"/>
        <c:axPos val="b"/>
        <c:numFmt formatCode="General" sourceLinked="1"/>
        <c:majorTickMark val="out"/>
        <c:minorTickMark val="none"/>
        <c:tickLblPos val="nextTo"/>
        <c:crossAx val="198720896"/>
        <c:crosses val="autoZero"/>
        <c:auto val="1"/>
        <c:lblAlgn val="ctr"/>
        <c:lblOffset val="100"/>
        <c:noMultiLvlLbl val="0"/>
      </c:catAx>
      <c:valAx>
        <c:axId val="198720896"/>
        <c:scaling>
          <c:orientation val="minMax"/>
        </c:scaling>
        <c:delete val="1"/>
        <c:axPos val="l"/>
        <c:numFmt formatCode="0.0%" sourceLinked="1"/>
        <c:majorTickMark val="out"/>
        <c:minorTickMark val="none"/>
        <c:tickLblPos val="nextTo"/>
        <c:crossAx val="19871936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024C-45BC-8ED7-34C4642B9CAB}"/>
              </c:ext>
            </c:extLst>
          </c:dPt>
          <c:cat>
            <c:numRef>
              <c:f>'8.13'!$O$27:$O$34</c:f>
              <c:numCache>
                <c:formatCode>#\ ##0.0</c:formatCode>
                <c:ptCount val="8"/>
              </c:numCache>
            </c:numRef>
          </c:cat>
          <c:val>
            <c:numRef>
              <c:f>'8.13'!$J$27:$J$34</c:f>
              <c:numCache>
                <c:formatCode>0.0</c:formatCode>
                <c:ptCount val="8"/>
              </c:numCache>
            </c:numRef>
          </c:val>
          <c:extLst>
            <c:ext xmlns:c16="http://schemas.microsoft.com/office/drawing/2014/chart" uri="{C3380CC4-5D6E-409C-BE32-E72D297353CC}">
              <c16:uniqueId val="{00000001-024C-45BC-8ED7-34C4642B9CAB}"/>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01133679603068"/>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'8.14'!$K$27</c:f>
              <c:strCache>
                <c:ptCount val="1"/>
                <c:pt idx="0">
                  <c:v>Průmysl</c:v>
                </c:pt>
              </c:strCache>
            </c:strRef>
          </c:tx>
          <c:invertIfNegative val="0"/>
          <c:cat>
            <c:strRef>
              <c:f>'8.14'!$L$26:$N$26</c:f>
              <c:strCache>
                <c:ptCount val="3"/>
                <c:pt idx="0">
                  <c:v>Říjen</c:v>
                </c:pt>
                <c:pt idx="1">
                  <c:v>Listopad</c:v>
                </c:pt>
                <c:pt idx="2">
                  <c:v>Prosinec</c:v>
                </c:pt>
              </c:strCache>
            </c:strRef>
          </c:cat>
          <c:val>
            <c:numRef>
              <c:f>'8.14'!$L$27:$N$27</c:f>
              <c:numCache>
                <c:formatCode>#\ ##0.0</c:formatCode>
                <c:ptCount val="3"/>
                <c:pt idx="0">
                  <c:v>151093.89500000002</c:v>
                </c:pt>
                <c:pt idx="1">
                  <c:v>196168.42</c:v>
                </c:pt>
                <c:pt idx="2">
                  <c:v>199160.427</c:v>
                </c:pt>
              </c:numCache>
            </c:numRef>
          </c:val>
          <c:extLst>
            <c:ext xmlns:c16="http://schemas.microsoft.com/office/drawing/2014/chart" uri="{C3380CC4-5D6E-409C-BE32-E72D297353CC}">
              <c16:uniqueId val="{00000000-AB33-409C-9EEE-61D87B1AC120}"/>
            </c:ext>
          </c:extLst>
        </c:ser>
        <c:ser>
          <c:idx val="1"/>
          <c:order val="1"/>
          <c:tx>
            <c:strRef>
              <c:f>'8.14'!$K$28</c:f>
              <c:strCache>
                <c:ptCount val="1"/>
                <c:pt idx="0">
                  <c:v>Energetika</c:v>
                </c:pt>
              </c:strCache>
            </c:strRef>
          </c:tx>
          <c:invertIfNegative val="0"/>
          <c:cat>
            <c:strRef>
              <c:f>'8.14'!$L$26:$N$26</c:f>
              <c:strCache>
                <c:ptCount val="3"/>
                <c:pt idx="0">
                  <c:v>Říjen</c:v>
                </c:pt>
                <c:pt idx="1">
                  <c:v>Listopad</c:v>
                </c:pt>
                <c:pt idx="2">
                  <c:v>Prosinec</c:v>
                </c:pt>
              </c:strCache>
            </c:strRef>
          </c:cat>
          <c:val>
            <c:numRef>
              <c:f>'8.14'!$L$28:$N$28</c:f>
              <c:numCache>
                <c:formatCode>#\ ##0.0</c:formatCode>
                <c:ptCount val="3"/>
                <c:pt idx="0">
                  <c:v>547.13400000000001</c:v>
                </c:pt>
                <c:pt idx="1">
                  <c:v>500.53899999999999</c:v>
                </c:pt>
                <c:pt idx="2">
                  <c:v>587.35299999999995</c:v>
                </c:pt>
              </c:numCache>
            </c:numRef>
          </c:val>
          <c:extLst>
            <c:ext xmlns:c16="http://schemas.microsoft.com/office/drawing/2014/chart" uri="{C3380CC4-5D6E-409C-BE32-E72D297353CC}">
              <c16:uniqueId val="{00000001-AB33-409C-9EEE-61D87B1AC120}"/>
            </c:ext>
          </c:extLst>
        </c:ser>
        <c:ser>
          <c:idx val="2"/>
          <c:order val="2"/>
          <c:tx>
            <c:strRef>
              <c:f>'8.14'!$K$29</c:f>
              <c:strCache>
                <c:ptCount val="1"/>
                <c:pt idx="0">
                  <c:v>Doprava</c:v>
                </c:pt>
              </c:strCache>
            </c:strRef>
          </c:tx>
          <c:invertIfNegative val="0"/>
          <c:cat>
            <c:strRef>
              <c:f>'8.14'!$L$26:$N$26</c:f>
              <c:strCache>
                <c:ptCount val="3"/>
                <c:pt idx="0">
                  <c:v>Říjen</c:v>
                </c:pt>
                <c:pt idx="1">
                  <c:v>Listopad</c:v>
                </c:pt>
                <c:pt idx="2">
                  <c:v>Prosinec</c:v>
                </c:pt>
              </c:strCache>
            </c:strRef>
          </c:cat>
          <c:val>
            <c:numRef>
              <c:f>'8.14'!$L$29:$N$29</c:f>
              <c:numCache>
                <c:formatCode>#\ ##0.0</c:formatCode>
                <c:ptCount val="3"/>
                <c:pt idx="0">
                  <c:v>881.56999999999994</c:v>
                </c:pt>
                <c:pt idx="1">
                  <c:v>1538.25</c:v>
                </c:pt>
                <c:pt idx="2">
                  <c:v>3068.84</c:v>
                </c:pt>
              </c:numCache>
            </c:numRef>
          </c:val>
          <c:extLst>
            <c:ext xmlns:c16="http://schemas.microsoft.com/office/drawing/2014/chart" uri="{C3380CC4-5D6E-409C-BE32-E72D297353CC}">
              <c16:uniqueId val="{00000002-AB33-409C-9EEE-61D87B1AC120}"/>
            </c:ext>
          </c:extLst>
        </c:ser>
        <c:ser>
          <c:idx val="3"/>
          <c:order val="3"/>
          <c:tx>
            <c:strRef>
              <c:f>'8.14'!$K$30</c:f>
              <c:strCache>
                <c:ptCount val="1"/>
                <c:pt idx="0">
                  <c:v>Stavebnictví</c:v>
                </c:pt>
              </c:strCache>
            </c:strRef>
          </c:tx>
          <c:invertIfNegative val="0"/>
          <c:cat>
            <c:strRef>
              <c:f>'8.14'!$L$26:$N$26</c:f>
              <c:strCache>
                <c:ptCount val="3"/>
                <c:pt idx="0">
                  <c:v>Říjen</c:v>
                </c:pt>
                <c:pt idx="1">
                  <c:v>Listopad</c:v>
                </c:pt>
                <c:pt idx="2">
                  <c:v>Prosinec</c:v>
                </c:pt>
              </c:strCache>
            </c:strRef>
          </c:cat>
          <c:val>
            <c:numRef>
              <c:f>'8.14'!$L$30:$N$30</c:f>
              <c:numCache>
                <c:formatCode>#\ ##0.0</c:formatCode>
                <c:ptCount val="3"/>
                <c:pt idx="0">
                  <c:v>890.05899999999997</c:v>
                </c:pt>
                <c:pt idx="1">
                  <c:v>1783.326</c:v>
                </c:pt>
                <c:pt idx="2">
                  <c:v>2735.009</c:v>
                </c:pt>
              </c:numCache>
            </c:numRef>
          </c:val>
          <c:extLst>
            <c:ext xmlns:c16="http://schemas.microsoft.com/office/drawing/2014/chart" uri="{C3380CC4-5D6E-409C-BE32-E72D297353CC}">
              <c16:uniqueId val="{00000003-AB33-409C-9EEE-61D87B1AC120}"/>
            </c:ext>
          </c:extLst>
        </c:ser>
        <c:ser>
          <c:idx val="4"/>
          <c:order val="4"/>
          <c:tx>
            <c:strRef>
              <c:f>'8.14'!$K$31</c:f>
              <c:strCache>
                <c:ptCount val="1"/>
                <c:pt idx="0">
                  <c:v>Zemědělství a lesnictví</c:v>
                </c:pt>
              </c:strCache>
            </c:strRef>
          </c:tx>
          <c:invertIfNegative val="0"/>
          <c:cat>
            <c:strRef>
              <c:f>'8.14'!$L$26:$N$26</c:f>
              <c:strCache>
                <c:ptCount val="3"/>
                <c:pt idx="0">
                  <c:v>Říjen</c:v>
                </c:pt>
                <c:pt idx="1">
                  <c:v>Listopad</c:v>
                </c:pt>
                <c:pt idx="2">
                  <c:v>Prosinec</c:v>
                </c:pt>
              </c:strCache>
            </c:strRef>
          </c:cat>
          <c:val>
            <c:numRef>
              <c:f>'8.14'!$L$31:$N$31</c:f>
              <c:numCache>
                <c:formatCode>#\ ##0.0</c:formatCode>
                <c:ptCount val="3"/>
                <c:pt idx="0">
                  <c:v>897.24</c:v>
                </c:pt>
                <c:pt idx="1">
                  <c:v>616.20000000000005</c:v>
                </c:pt>
                <c:pt idx="2">
                  <c:v>1052</c:v>
                </c:pt>
              </c:numCache>
            </c:numRef>
          </c:val>
          <c:extLst>
            <c:ext xmlns:c16="http://schemas.microsoft.com/office/drawing/2014/chart" uri="{C3380CC4-5D6E-409C-BE32-E72D297353CC}">
              <c16:uniqueId val="{00000004-AB33-409C-9EEE-61D87B1AC120}"/>
            </c:ext>
          </c:extLst>
        </c:ser>
        <c:ser>
          <c:idx val="5"/>
          <c:order val="5"/>
          <c:tx>
            <c:strRef>
              <c:f>'8.14'!$K$32</c:f>
              <c:strCache>
                <c:ptCount val="1"/>
                <c:pt idx="0">
                  <c:v>Domácnosti</c:v>
                </c:pt>
              </c:strCache>
            </c:strRef>
          </c:tx>
          <c:invertIfNegative val="0"/>
          <c:cat>
            <c:strRef>
              <c:f>'8.14'!$L$26:$N$26</c:f>
              <c:strCache>
                <c:ptCount val="3"/>
                <c:pt idx="0">
                  <c:v>Říjen</c:v>
                </c:pt>
                <c:pt idx="1">
                  <c:v>Listopad</c:v>
                </c:pt>
                <c:pt idx="2">
                  <c:v>Prosinec</c:v>
                </c:pt>
              </c:strCache>
            </c:strRef>
          </c:cat>
          <c:val>
            <c:numRef>
              <c:f>'8.14'!$L$32:$N$32</c:f>
              <c:numCache>
                <c:formatCode>#\ ##0.0</c:formatCode>
                <c:ptCount val="3"/>
                <c:pt idx="0">
                  <c:v>95465.857000000018</c:v>
                </c:pt>
                <c:pt idx="1">
                  <c:v>146928.32800000001</c:v>
                </c:pt>
                <c:pt idx="2">
                  <c:v>201384.61599999998</c:v>
                </c:pt>
              </c:numCache>
            </c:numRef>
          </c:val>
          <c:extLst>
            <c:ext xmlns:c16="http://schemas.microsoft.com/office/drawing/2014/chart" uri="{C3380CC4-5D6E-409C-BE32-E72D297353CC}">
              <c16:uniqueId val="{00000005-AB33-409C-9EEE-61D87B1AC120}"/>
            </c:ext>
          </c:extLst>
        </c:ser>
        <c:ser>
          <c:idx val="6"/>
          <c:order val="6"/>
          <c:tx>
            <c:strRef>
              <c:f>'8.14'!$K$33</c:f>
              <c:strCache>
                <c:ptCount val="1"/>
                <c:pt idx="0">
                  <c:v>Obchod, služby, školství, zdravotnictví</c:v>
                </c:pt>
              </c:strCache>
            </c:strRef>
          </c:tx>
          <c:invertIfNegative val="0"/>
          <c:cat>
            <c:strRef>
              <c:f>'8.14'!$L$26:$N$26</c:f>
              <c:strCache>
                <c:ptCount val="3"/>
                <c:pt idx="0">
                  <c:v>Říjen</c:v>
                </c:pt>
                <c:pt idx="1">
                  <c:v>Listopad</c:v>
                </c:pt>
                <c:pt idx="2">
                  <c:v>Prosinec</c:v>
                </c:pt>
              </c:strCache>
            </c:strRef>
          </c:cat>
          <c:val>
            <c:numRef>
              <c:f>'8.14'!$L$33:$N$33</c:f>
              <c:numCache>
                <c:formatCode>#\ ##0.0</c:formatCode>
                <c:ptCount val="3"/>
                <c:pt idx="0">
                  <c:v>47997.701000000008</c:v>
                </c:pt>
                <c:pt idx="1">
                  <c:v>66960.028999999995</c:v>
                </c:pt>
                <c:pt idx="2">
                  <c:v>101761.913</c:v>
                </c:pt>
              </c:numCache>
            </c:numRef>
          </c:val>
          <c:extLst>
            <c:ext xmlns:c16="http://schemas.microsoft.com/office/drawing/2014/chart" uri="{C3380CC4-5D6E-409C-BE32-E72D297353CC}">
              <c16:uniqueId val="{00000006-AB33-409C-9EEE-61D87B1AC120}"/>
            </c:ext>
          </c:extLst>
        </c:ser>
        <c:ser>
          <c:idx val="7"/>
          <c:order val="7"/>
          <c:tx>
            <c:strRef>
              <c:f>'8.14'!$K$34</c:f>
              <c:strCache>
                <c:ptCount val="1"/>
                <c:pt idx="0">
                  <c:v>Ostatní</c:v>
                </c:pt>
              </c:strCache>
            </c:strRef>
          </c:tx>
          <c:invertIfNegative val="0"/>
          <c:cat>
            <c:strRef>
              <c:f>'8.14'!$L$26:$N$26</c:f>
              <c:strCache>
                <c:ptCount val="3"/>
                <c:pt idx="0">
                  <c:v>Říjen</c:v>
                </c:pt>
                <c:pt idx="1">
                  <c:v>Listopad</c:v>
                </c:pt>
                <c:pt idx="2">
                  <c:v>Prosinec</c:v>
                </c:pt>
              </c:strCache>
            </c:strRef>
          </c:cat>
          <c:val>
            <c:numRef>
              <c:f>'8.14'!$L$34:$N$34</c:f>
              <c:numCache>
                <c:formatCode>#\ ##0.0</c:formatCode>
                <c:ptCount val="3"/>
                <c:pt idx="0">
                  <c:v>240.39400000000001</c:v>
                </c:pt>
                <c:pt idx="1">
                  <c:v>470.14600000000002</c:v>
                </c:pt>
                <c:pt idx="2">
                  <c:v>647.70800000000008</c:v>
                </c:pt>
              </c:numCache>
            </c:numRef>
          </c:val>
          <c:extLst>
            <c:ext xmlns:c16="http://schemas.microsoft.com/office/drawing/2014/chart" uri="{C3380CC4-5D6E-409C-BE32-E72D297353CC}">
              <c16:uniqueId val="{00000007-AB33-409C-9EEE-61D87B1AC120}"/>
            </c:ext>
          </c:extLst>
        </c:ser>
        <c:dLbls>
          <c:showLegendKey val="0"/>
          <c:showVal val="0"/>
          <c:showCatName val="0"/>
          <c:showSerName val="0"/>
          <c:showPercent val="0"/>
          <c:showBubbleSize val="0"/>
        </c:dLbls>
        <c:gapWidth val="150"/>
        <c:overlap val="100"/>
        <c:axId val="166945152"/>
        <c:axId val="166946688"/>
      </c:barChart>
      <c:catAx>
        <c:axId val="166945152"/>
        <c:scaling>
          <c:orientation val="minMax"/>
        </c:scaling>
        <c:delete val="0"/>
        <c:axPos val="b"/>
        <c:numFmt formatCode="General" sourceLinked="1"/>
        <c:majorTickMark val="none"/>
        <c:minorTickMark val="none"/>
        <c:tickLblPos val="nextTo"/>
        <c:txPr>
          <a:bodyPr/>
          <a:lstStyle/>
          <a:p>
            <a:pPr>
              <a:defRPr sz="900"/>
            </a:pPr>
            <a:endParaRPr lang="cs-CZ"/>
          </a:p>
        </c:txPr>
        <c:crossAx val="166946688"/>
        <c:crosses val="autoZero"/>
        <c:auto val="1"/>
        <c:lblAlgn val="ctr"/>
        <c:lblOffset val="100"/>
        <c:noMultiLvlLbl val="0"/>
      </c:catAx>
      <c:valAx>
        <c:axId val="16694668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694515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'8.14'!$L$39</c:f>
              <c:strCache>
                <c:ptCount val="1"/>
                <c:pt idx="0">
                  <c:v>Instalovaný výkon</c:v>
                </c:pt>
              </c:strCache>
            </c:strRef>
          </c:tx>
          <c:invertIfNegative val="0"/>
          <c:val>
            <c:numRef>
              <c:f>'8.14'!$M$39</c:f>
              <c:numCache>
                <c:formatCode>0.0%</c:formatCode>
                <c:ptCount val="1"/>
                <c:pt idx="0">
                  <c:v>3.4162951982693174E-2</c:v>
                </c:pt>
              </c:numCache>
            </c:numRef>
          </c:val>
          <c:extLst>
            <c:ext xmlns:c16="http://schemas.microsoft.com/office/drawing/2014/chart" uri="{C3380CC4-5D6E-409C-BE32-E72D297353CC}">
              <c16:uniqueId val="{00000000-1F28-406A-A008-3492E7159D5D}"/>
            </c:ext>
          </c:extLst>
        </c:ser>
        <c:ser>
          <c:idx val="1"/>
          <c:order val="1"/>
          <c:tx>
            <c:strRef>
              <c:f>'8.14'!$L$40</c:f>
              <c:strCache>
                <c:ptCount val="1"/>
                <c:pt idx="0">
                  <c:v>Výroba tepla brutto</c:v>
                </c:pt>
              </c:strCache>
            </c:strRef>
          </c:tx>
          <c:invertIfNegative val="0"/>
          <c:val>
            <c:numRef>
              <c:f>'8.14'!$M$40</c:f>
              <c:numCache>
                <c:formatCode>0.0%</c:formatCode>
                <c:ptCount val="1"/>
                <c:pt idx="0">
                  <c:v>4.4612513733672553E-2</c:v>
                </c:pt>
              </c:numCache>
            </c:numRef>
          </c:val>
          <c:extLst>
            <c:ext xmlns:c16="http://schemas.microsoft.com/office/drawing/2014/chart" uri="{C3380CC4-5D6E-409C-BE32-E72D297353CC}">
              <c16:uniqueId val="{00000001-1F28-406A-A008-3492E7159D5D}"/>
            </c:ext>
          </c:extLst>
        </c:ser>
        <c:ser>
          <c:idx val="2"/>
          <c:order val="2"/>
          <c:tx>
            <c:strRef>
              <c:f>'8.14'!$L$41</c:f>
              <c:strCache>
                <c:ptCount val="1"/>
                <c:pt idx="0">
                  <c:v>Dodávky tepla</c:v>
                </c:pt>
              </c:strCache>
            </c:strRef>
          </c:tx>
          <c:invertIfNegative val="0"/>
          <c:val>
            <c:numRef>
              <c:f>'8.14'!$M$41</c:f>
              <c:numCache>
                <c:formatCode>0.0%</c:formatCode>
                <c:ptCount val="1"/>
                <c:pt idx="0">
                  <c:v>4.2713592021063986E-2</c:v>
                </c:pt>
              </c:numCache>
            </c:numRef>
          </c:val>
          <c:extLst>
            <c:ext xmlns:c16="http://schemas.microsoft.com/office/drawing/2014/chart" uri="{C3380CC4-5D6E-409C-BE32-E72D297353CC}">
              <c16:uniqueId val="{00000002-1F28-406A-A008-3492E7159D5D}"/>
            </c:ext>
          </c:extLst>
        </c:ser>
        <c:dLbls>
          <c:showLegendKey val="0"/>
          <c:showVal val="0"/>
          <c:showCatName val="0"/>
          <c:showSerName val="0"/>
          <c:showPercent val="0"/>
          <c:showBubbleSize val="0"/>
        </c:dLbls>
        <c:gapWidth val="150"/>
        <c:axId val="166998400"/>
        <c:axId val="166999936"/>
      </c:barChart>
      <c:catAx>
        <c:axId val="166998400"/>
        <c:scaling>
          <c:orientation val="maxMin"/>
        </c:scaling>
        <c:delete val="0"/>
        <c:axPos val="l"/>
        <c:numFmt formatCode="General" sourceLinked="1"/>
        <c:majorTickMark val="none"/>
        <c:minorTickMark val="none"/>
        <c:tickLblPos val="none"/>
        <c:crossAx val="166999936"/>
        <c:crosses val="autoZero"/>
        <c:auto val="1"/>
        <c:lblAlgn val="ctr"/>
        <c:lblOffset val="100"/>
        <c:noMultiLvlLbl val="0"/>
      </c:catAx>
      <c:valAx>
        <c:axId val="16699993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66998400"/>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476395939086295"/>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'8.14'!$K$10</c:f>
              <c:strCache>
                <c:ptCount val="1"/>
                <c:pt idx="0">
                  <c:v>Biomasa</c:v>
                </c:pt>
              </c:strCache>
            </c:strRef>
          </c:tx>
          <c:spPr>
            <a:solidFill>
              <a:schemeClr val="accent3">
                <a:lumMod val="75000"/>
              </a:schemeClr>
            </a:solidFill>
          </c:spPr>
          <c:invertIfNegative val="0"/>
          <c:cat>
            <c:strRef>
              <c:f>'8.14'!$L$9:$N$9</c:f>
              <c:strCache>
                <c:ptCount val="3"/>
                <c:pt idx="0">
                  <c:v>Říjen</c:v>
                </c:pt>
                <c:pt idx="1">
                  <c:v>Listopad</c:v>
                </c:pt>
                <c:pt idx="2">
                  <c:v>Prosinec</c:v>
                </c:pt>
              </c:strCache>
            </c:strRef>
          </c:cat>
          <c:val>
            <c:numRef>
              <c:f>'8.14'!$L$10:$N$10</c:f>
              <c:numCache>
                <c:formatCode>#\ ##0.0</c:formatCode>
                <c:ptCount val="3"/>
                <c:pt idx="0">
                  <c:v>33087.807999999997</c:v>
                </c:pt>
                <c:pt idx="1">
                  <c:v>44340.889000000003</c:v>
                </c:pt>
                <c:pt idx="2">
                  <c:v>51542.275000000001</c:v>
                </c:pt>
              </c:numCache>
            </c:numRef>
          </c:val>
          <c:extLst>
            <c:ext xmlns:c16="http://schemas.microsoft.com/office/drawing/2014/chart" uri="{C3380CC4-5D6E-409C-BE32-E72D297353CC}">
              <c16:uniqueId val="{00000000-DB17-4C16-A5EC-73CBA5CB39C7}"/>
            </c:ext>
          </c:extLst>
        </c:ser>
        <c:ser>
          <c:idx val="1"/>
          <c:order val="1"/>
          <c:tx>
            <c:strRef>
              <c:f>'8.14'!$K$11</c:f>
              <c:strCache>
                <c:ptCount val="1"/>
                <c:pt idx="0">
                  <c:v>Bioplyn</c:v>
                </c:pt>
              </c:strCache>
            </c:strRef>
          </c:tx>
          <c:spPr>
            <a:solidFill>
              <a:schemeClr val="bg2">
                <a:lumMod val="50000"/>
              </a:schemeClr>
            </a:solidFill>
          </c:spPr>
          <c:invertIfNegative val="0"/>
          <c:cat>
            <c:strRef>
              <c:f>'8.14'!$L$9:$N$9</c:f>
              <c:strCache>
                <c:ptCount val="3"/>
                <c:pt idx="0">
                  <c:v>Říjen</c:v>
                </c:pt>
                <c:pt idx="1">
                  <c:v>Listopad</c:v>
                </c:pt>
                <c:pt idx="2">
                  <c:v>Prosinec</c:v>
                </c:pt>
              </c:strCache>
            </c:strRef>
          </c:cat>
          <c:val>
            <c:numRef>
              <c:f>'8.14'!$L$11:$N$11</c:f>
              <c:numCache>
                <c:formatCode>#\ ##0.0</c:formatCode>
                <c:ptCount val="3"/>
                <c:pt idx="0">
                  <c:v>1262.1199999999999</c:v>
                </c:pt>
                <c:pt idx="1">
                  <c:v>898.72</c:v>
                </c:pt>
                <c:pt idx="2">
                  <c:v>701.49</c:v>
                </c:pt>
              </c:numCache>
            </c:numRef>
          </c:val>
          <c:extLst>
            <c:ext xmlns:c16="http://schemas.microsoft.com/office/drawing/2014/chart" uri="{C3380CC4-5D6E-409C-BE32-E72D297353CC}">
              <c16:uniqueId val="{00000001-DB17-4C16-A5EC-73CBA5CB39C7}"/>
            </c:ext>
          </c:extLst>
        </c:ser>
        <c:ser>
          <c:idx val="2"/>
          <c:order val="2"/>
          <c:tx>
            <c:strRef>
              <c:f>'8.14'!$K$12</c:f>
              <c:strCache>
                <c:ptCount val="1"/>
                <c:pt idx="0">
                  <c:v>Černé uhlí</c:v>
                </c:pt>
              </c:strCache>
            </c:strRef>
          </c:tx>
          <c:spPr>
            <a:solidFill>
              <a:schemeClr val="tx1"/>
            </a:solidFill>
          </c:spPr>
          <c:invertIfNegative val="0"/>
          <c:cat>
            <c:strRef>
              <c:f>'8.14'!$L$9:$N$9</c:f>
              <c:strCache>
                <c:ptCount val="3"/>
                <c:pt idx="0">
                  <c:v>Říjen</c:v>
                </c:pt>
                <c:pt idx="1">
                  <c:v>Listopad</c:v>
                </c:pt>
                <c:pt idx="2">
                  <c:v>Prosinec</c:v>
                </c:pt>
              </c:strCache>
            </c:strRef>
          </c:cat>
          <c:val>
            <c:numRef>
              <c:f>'8.14'!$L$12:$N$12</c:f>
              <c:numCache>
                <c:formatCode>#\ ##0.0</c:formatCode>
                <c:ptCount val="3"/>
                <c:pt idx="0">
                  <c:v>12174.37</c:v>
                </c:pt>
                <c:pt idx="1">
                  <c:v>8070</c:v>
                </c:pt>
                <c:pt idx="2">
                  <c:v>19879</c:v>
                </c:pt>
              </c:numCache>
            </c:numRef>
          </c:val>
          <c:extLst>
            <c:ext xmlns:c16="http://schemas.microsoft.com/office/drawing/2014/chart" uri="{C3380CC4-5D6E-409C-BE32-E72D297353CC}">
              <c16:uniqueId val="{00000002-DB17-4C16-A5EC-73CBA5CB39C7}"/>
            </c:ext>
          </c:extLst>
        </c:ser>
        <c:ser>
          <c:idx val="3"/>
          <c:order val="3"/>
          <c:tx>
            <c:strRef>
              <c:f>'8.14'!$K$13</c:f>
              <c:strCache>
                <c:ptCount val="1"/>
                <c:pt idx="0">
                  <c:v>Elektrická energie</c:v>
                </c:pt>
              </c:strCache>
            </c:strRef>
          </c:tx>
          <c:invertIfNegative val="0"/>
          <c:cat>
            <c:strRef>
              <c:f>'8.14'!$L$9:$N$9</c:f>
              <c:strCache>
                <c:ptCount val="3"/>
                <c:pt idx="0">
                  <c:v>Říjen</c:v>
                </c:pt>
                <c:pt idx="1">
                  <c:v>Listopad</c:v>
                </c:pt>
                <c:pt idx="2">
                  <c:v>Prosinec</c:v>
                </c:pt>
              </c:strCache>
            </c:strRef>
          </c:cat>
          <c:val>
            <c:numRef>
              <c:f>'8.14'!$L$13:$N$13</c:f>
              <c:numCache>
                <c:formatCode>#\ ##0.0</c:formatCode>
                <c:ptCount val="3"/>
                <c:pt idx="0">
                  <c:v>5.4</c:v>
                </c:pt>
                <c:pt idx="1">
                  <c:v>0</c:v>
                </c:pt>
                <c:pt idx="2">
                  <c:v>0</c:v>
                </c:pt>
              </c:numCache>
            </c:numRef>
          </c:val>
          <c:extLst>
            <c:ext xmlns:c16="http://schemas.microsoft.com/office/drawing/2014/chart" uri="{C3380CC4-5D6E-409C-BE32-E72D297353CC}">
              <c16:uniqueId val="{00000003-DB17-4C16-A5EC-73CBA5CB39C7}"/>
            </c:ext>
          </c:extLst>
        </c:ser>
        <c:ser>
          <c:idx val="4"/>
          <c:order val="4"/>
          <c:tx>
            <c:strRef>
              <c:f>'8.14'!$K$14</c:f>
              <c:strCache>
                <c:ptCount val="1"/>
                <c:pt idx="0">
                  <c:v>Energie prostředí (tepelné čerpadlo)</c:v>
                </c:pt>
              </c:strCache>
            </c:strRef>
          </c:tx>
          <c:invertIfNegative val="0"/>
          <c:cat>
            <c:strRef>
              <c:f>'8.14'!$L$9:$N$9</c:f>
              <c:strCache>
                <c:ptCount val="3"/>
                <c:pt idx="0">
                  <c:v>Říjen</c:v>
                </c:pt>
                <c:pt idx="1">
                  <c:v>Listopad</c:v>
                </c:pt>
                <c:pt idx="2">
                  <c:v>Prosinec</c:v>
                </c:pt>
              </c:strCache>
            </c:strRef>
          </c:cat>
          <c:val>
            <c:numRef>
              <c:f>'8.14'!$L$14:$N$14</c:f>
              <c:numCache>
                <c:formatCode>#\ ##0.0</c:formatCode>
                <c:ptCount val="3"/>
                <c:pt idx="0">
                  <c:v>0</c:v>
                </c:pt>
                <c:pt idx="1">
                  <c:v>0</c:v>
                </c:pt>
                <c:pt idx="2">
                  <c:v>0</c:v>
                </c:pt>
              </c:numCache>
            </c:numRef>
          </c:val>
          <c:extLst>
            <c:ext xmlns:c16="http://schemas.microsoft.com/office/drawing/2014/chart" uri="{C3380CC4-5D6E-409C-BE32-E72D297353CC}">
              <c16:uniqueId val="{00000004-DB17-4C16-A5EC-73CBA5CB39C7}"/>
            </c:ext>
          </c:extLst>
        </c:ser>
        <c:ser>
          <c:idx val="5"/>
          <c:order val="5"/>
          <c:tx>
            <c:strRef>
              <c:f>'8.14'!$K$15</c:f>
              <c:strCache>
                <c:ptCount val="1"/>
                <c:pt idx="0">
                  <c:v>Energie Slunce (solární kolektor)</c:v>
                </c:pt>
              </c:strCache>
            </c:strRef>
          </c:tx>
          <c:invertIfNegative val="0"/>
          <c:cat>
            <c:strRef>
              <c:f>'8.14'!$L$9:$N$9</c:f>
              <c:strCache>
                <c:ptCount val="3"/>
                <c:pt idx="0">
                  <c:v>Říjen</c:v>
                </c:pt>
                <c:pt idx="1">
                  <c:v>Listopad</c:v>
                </c:pt>
                <c:pt idx="2">
                  <c:v>Prosinec</c:v>
                </c:pt>
              </c:strCache>
            </c:strRef>
          </c:cat>
          <c:val>
            <c:numRef>
              <c:f>'8.14'!$L$15:$N$15</c:f>
              <c:numCache>
                <c:formatCode>#\ ##0.0</c:formatCode>
                <c:ptCount val="3"/>
                <c:pt idx="0">
                  <c:v>0</c:v>
                </c:pt>
                <c:pt idx="1">
                  <c:v>0</c:v>
                </c:pt>
                <c:pt idx="2">
                  <c:v>0</c:v>
                </c:pt>
              </c:numCache>
            </c:numRef>
          </c:val>
          <c:extLst>
            <c:ext xmlns:c16="http://schemas.microsoft.com/office/drawing/2014/chart" uri="{C3380CC4-5D6E-409C-BE32-E72D297353CC}">
              <c16:uniqueId val="{00000005-DB17-4C16-A5EC-73CBA5CB39C7}"/>
            </c:ext>
          </c:extLst>
        </c:ser>
        <c:ser>
          <c:idx val="6"/>
          <c:order val="6"/>
          <c:tx>
            <c:strRef>
              <c:f>'8.14'!$K$16</c:f>
              <c:strCache>
                <c:ptCount val="1"/>
                <c:pt idx="0">
                  <c:v>Hnědé uhlí</c:v>
                </c:pt>
              </c:strCache>
            </c:strRef>
          </c:tx>
          <c:spPr>
            <a:solidFill>
              <a:srgbClr val="6E4932"/>
            </a:solidFill>
          </c:spPr>
          <c:invertIfNegative val="0"/>
          <c:cat>
            <c:strRef>
              <c:f>'8.14'!$L$9:$N$9</c:f>
              <c:strCache>
                <c:ptCount val="3"/>
                <c:pt idx="0">
                  <c:v>Říjen</c:v>
                </c:pt>
                <c:pt idx="1">
                  <c:v>Listopad</c:v>
                </c:pt>
                <c:pt idx="2">
                  <c:v>Prosinec</c:v>
                </c:pt>
              </c:strCache>
            </c:strRef>
          </c:cat>
          <c:val>
            <c:numRef>
              <c:f>'8.14'!$L$16:$N$16</c:f>
              <c:numCache>
                <c:formatCode>#\ ##0.0</c:formatCode>
                <c:ptCount val="3"/>
                <c:pt idx="0">
                  <c:v>174195.30900000001</c:v>
                </c:pt>
                <c:pt idx="1">
                  <c:v>249843.87400000001</c:v>
                </c:pt>
                <c:pt idx="2">
                  <c:v>289834.56700000004</c:v>
                </c:pt>
              </c:numCache>
            </c:numRef>
          </c:val>
          <c:extLst>
            <c:ext xmlns:c16="http://schemas.microsoft.com/office/drawing/2014/chart" uri="{C3380CC4-5D6E-409C-BE32-E72D297353CC}">
              <c16:uniqueId val="{00000006-DB17-4C16-A5EC-73CBA5CB39C7}"/>
            </c:ext>
          </c:extLst>
        </c:ser>
        <c:ser>
          <c:idx val="7"/>
          <c:order val="7"/>
          <c:tx>
            <c:strRef>
              <c:f>'8.14'!$K$17</c:f>
              <c:strCache>
                <c:ptCount val="1"/>
                <c:pt idx="0">
                  <c:v>Jaderné palivo</c:v>
                </c:pt>
              </c:strCache>
            </c:strRef>
          </c:tx>
          <c:invertIfNegative val="0"/>
          <c:cat>
            <c:strRef>
              <c:f>'8.14'!$L$9:$N$9</c:f>
              <c:strCache>
                <c:ptCount val="3"/>
                <c:pt idx="0">
                  <c:v>Říjen</c:v>
                </c:pt>
                <c:pt idx="1">
                  <c:v>Listopad</c:v>
                </c:pt>
                <c:pt idx="2">
                  <c:v>Prosinec</c:v>
                </c:pt>
              </c:strCache>
            </c:strRef>
          </c:cat>
          <c:val>
            <c:numRef>
              <c:f>'8.14'!$L$17:$N$17</c:f>
              <c:numCache>
                <c:formatCode>#\ ##0.0</c:formatCode>
                <c:ptCount val="3"/>
                <c:pt idx="0">
                  <c:v>0</c:v>
                </c:pt>
                <c:pt idx="1">
                  <c:v>0</c:v>
                </c:pt>
                <c:pt idx="2">
                  <c:v>0</c:v>
                </c:pt>
              </c:numCache>
            </c:numRef>
          </c:val>
          <c:extLst>
            <c:ext xmlns:c16="http://schemas.microsoft.com/office/drawing/2014/chart" uri="{C3380CC4-5D6E-409C-BE32-E72D297353CC}">
              <c16:uniqueId val="{00000007-DB17-4C16-A5EC-73CBA5CB39C7}"/>
            </c:ext>
          </c:extLst>
        </c:ser>
        <c:ser>
          <c:idx val="8"/>
          <c:order val="8"/>
          <c:tx>
            <c:strRef>
              <c:f>'8.14'!$K$18</c:f>
              <c:strCache>
                <c:ptCount val="1"/>
                <c:pt idx="0">
                  <c:v>Koks</c:v>
                </c:pt>
              </c:strCache>
            </c:strRef>
          </c:tx>
          <c:invertIfNegative val="0"/>
          <c:cat>
            <c:strRef>
              <c:f>'8.14'!$L$9:$N$9</c:f>
              <c:strCache>
                <c:ptCount val="3"/>
                <c:pt idx="0">
                  <c:v>Říjen</c:v>
                </c:pt>
                <c:pt idx="1">
                  <c:v>Listopad</c:v>
                </c:pt>
                <c:pt idx="2">
                  <c:v>Prosinec</c:v>
                </c:pt>
              </c:strCache>
            </c:strRef>
          </c:cat>
          <c:val>
            <c:numRef>
              <c:f>'8.14'!$L$18:$N$18</c:f>
              <c:numCache>
                <c:formatCode>#\ ##0.0</c:formatCode>
                <c:ptCount val="3"/>
                <c:pt idx="0">
                  <c:v>0</c:v>
                </c:pt>
                <c:pt idx="1">
                  <c:v>0</c:v>
                </c:pt>
                <c:pt idx="2">
                  <c:v>0</c:v>
                </c:pt>
              </c:numCache>
            </c:numRef>
          </c:val>
          <c:extLst>
            <c:ext xmlns:c16="http://schemas.microsoft.com/office/drawing/2014/chart" uri="{C3380CC4-5D6E-409C-BE32-E72D297353CC}">
              <c16:uniqueId val="{00000008-DB17-4C16-A5EC-73CBA5CB39C7}"/>
            </c:ext>
          </c:extLst>
        </c:ser>
        <c:ser>
          <c:idx val="9"/>
          <c:order val="9"/>
          <c:tx>
            <c:strRef>
              <c:f>'8.14'!$K$19</c:f>
              <c:strCache>
                <c:ptCount val="1"/>
                <c:pt idx="0">
                  <c:v>Odpadní teplo</c:v>
                </c:pt>
              </c:strCache>
            </c:strRef>
          </c:tx>
          <c:invertIfNegative val="0"/>
          <c:cat>
            <c:strRef>
              <c:f>'8.14'!$L$9:$N$9</c:f>
              <c:strCache>
                <c:ptCount val="3"/>
                <c:pt idx="0">
                  <c:v>Říjen</c:v>
                </c:pt>
                <c:pt idx="1">
                  <c:v>Listopad</c:v>
                </c:pt>
                <c:pt idx="2">
                  <c:v>Prosinec</c:v>
                </c:pt>
              </c:strCache>
            </c:strRef>
          </c:cat>
          <c:val>
            <c:numRef>
              <c:f>'8.14'!$L$19:$N$19</c:f>
              <c:numCache>
                <c:formatCode>#\ ##0.0</c:formatCode>
                <c:ptCount val="3"/>
                <c:pt idx="0">
                  <c:v>494</c:v>
                </c:pt>
                <c:pt idx="1">
                  <c:v>633</c:v>
                </c:pt>
                <c:pt idx="2">
                  <c:v>0</c:v>
                </c:pt>
              </c:numCache>
            </c:numRef>
          </c:val>
          <c:extLst>
            <c:ext xmlns:c16="http://schemas.microsoft.com/office/drawing/2014/chart" uri="{C3380CC4-5D6E-409C-BE32-E72D297353CC}">
              <c16:uniqueId val="{00000009-DB17-4C16-A5EC-73CBA5CB39C7}"/>
            </c:ext>
          </c:extLst>
        </c:ser>
        <c:ser>
          <c:idx val="10"/>
          <c:order val="10"/>
          <c:tx>
            <c:strRef>
              <c:f>'8.14'!$K$20</c:f>
              <c:strCache>
                <c:ptCount val="1"/>
                <c:pt idx="0">
                  <c:v>Ostatní kapalná paliva</c:v>
                </c:pt>
              </c:strCache>
            </c:strRef>
          </c:tx>
          <c:invertIfNegative val="0"/>
          <c:cat>
            <c:strRef>
              <c:f>'8.14'!$L$9:$N$9</c:f>
              <c:strCache>
                <c:ptCount val="3"/>
                <c:pt idx="0">
                  <c:v>Říjen</c:v>
                </c:pt>
                <c:pt idx="1">
                  <c:v>Listopad</c:v>
                </c:pt>
                <c:pt idx="2">
                  <c:v>Prosinec</c:v>
                </c:pt>
              </c:strCache>
            </c:strRef>
          </c:cat>
          <c:val>
            <c:numRef>
              <c:f>'8.14'!$L$20:$N$20</c:f>
              <c:numCache>
                <c:formatCode>#\ ##0.0</c:formatCode>
                <c:ptCount val="3"/>
                <c:pt idx="0">
                  <c:v>1337</c:v>
                </c:pt>
                <c:pt idx="1">
                  <c:v>3371</c:v>
                </c:pt>
                <c:pt idx="2">
                  <c:v>3495</c:v>
                </c:pt>
              </c:numCache>
            </c:numRef>
          </c:val>
          <c:extLst>
            <c:ext xmlns:c16="http://schemas.microsoft.com/office/drawing/2014/chart" uri="{C3380CC4-5D6E-409C-BE32-E72D297353CC}">
              <c16:uniqueId val="{0000000A-DB17-4C16-A5EC-73CBA5CB39C7}"/>
            </c:ext>
          </c:extLst>
        </c:ser>
        <c:ser>
          <c:idx val="11"/>
          <c:order val="11"/>
          <c:tx>
            <c:strRef>
              <c:f>'8.14'!$K$21</c:f>
              <c:strCache>
                <c:ptCount val="1"/>
                <c:pt idx="0">
                  <c:v>Ostatní pevná paliva</c:v>
                </c:pt>
              </c:strCache>
            </c:strRef>
          </c:tx>
          <c:invertIfNegative val="0"/>
          <c:cat>
            <c:strRef>
              <c:f>'8.14'!$L$9:$N$9</c:f>
              <c:strCache>
                <c:ptCount val="3"/>
                <c:pt idx="0">
                  <c:v>Říjen</c:v>
                </c:pt>
                <c:pt idx="1">
                  <c:v>Listopad</c:v>
                </c:pt>
                <c:pt idx="2">
                  <c:v>Prosinec</c:v>
                </c:pt>
              </c:strCache>
            </c:strRef>
          </c:cat>
          <c:val>
            <c:numRef>
              <c:f>'8.14'!$L$21:$N$21</c:f>
              <c:numCache>
                <c:formatCode>#\ ##0.0</c:formatCode>
                <c:ptCount val="3"/>
                <c:pt idx="0">
                  <c:v>2050.8000000000002</c:v>
                </c:pt>
                <c:pt idx="1">
                  <c:v>2688.6</c:v>
                </c:pt>
                <c:pt idx="2">
                  <c:v>2651.8</c:v>
                </c:pt>
              </c:numCache>
            </c:numRef>
          </c:val>
          <c:extLst>
            <c:ext xmlns:c16="http://schemas.microsoft.com/office/drawing/2014/chart" uri="{C3380CC4-5D6E-409C-BE32-E72D297353CC}">
              <c16:uniqueId val="{0000000B-DB17-4C16-A5EC-73CBA5CB39C7}"/>
            </c:ext>
          </c:extLst>
        </c:ser>
        <c:ser>
          <c:idx val="12"/>
          <c:order val="12"/>
          <c:tx>
            <c:strRef>
              <c:f>'8.14'!$K$22</c:f>
              <c:strCache>
                <c:ptCount val="1"/>
                <c:pt idx="0">
                  <c:v>Ostatní plyny</c:v>
                </c:pt>
              </c:strCache>
            </c:strRef>
          </c:tx>
          <c:invertIfNegative val="0"/>
          <c:cat>
            <c:strRef>
              <c:f>'8.14'!$L$9:$N$9</c:f>
              <c:strCache>
                <c:ptCount val="3"/>
                <c:pt idx="0">
                  <c:v>Říjen</c:v>
                </c:pt>
                <c:pt idx="1">
                  <c:v>Listopad</c:v>
                </c:pt>
                <c:pt idx="2">
                  <c:v>Prosinec</c:v>
                </c:pt>
              </c:strCache>
            </c:strRef>
          </c:cat>
          <c:val>
            <c:numRef>
              <c:f>'8.14'!$L$22:$N$22</c:f>
              <c:numCache>
                <c:formatCode>#\ ##0.0</c:formatCode>
                <c:ptCount val="3"/>
                <c:pt idx="0">
                  <c:v>12726</c:v>
                </c:pt>
                <c:pt idx="1">
                  <c:v>16231</c:v>
                </c:pt>
                <c:pt idx="2">
                  <c:v>15086</c:v>
                </c:pt>
              </c:numCache>
            </c:numRef>
          </c:val>
          <c:extLst>
            <c:ext xmlns:c16="http://schemas.microsoft.com/office/drawing/2014/chart" uri="{C3380CC4-5D6E-409C-BE32-E72D297353CC}">
              <c16:uniqueId val="{0000000C-DB17-4C16-A5EC-73CBA5CB39C7}"/>
            </c:ext>
          </c:extLst>
        </c:ser>
        <c:ser>
          <c:idx val="13"/>
          <c:order val="13"/>
          <c:tx>
            <c:strRef>
              <c:f>'8.14'!$K$23</c:f>
              <c:strCache>
                <c:ptCount val="1"/>
                <c:pt idx="0">
                  <c:v>Ostatní</c:v>
                </c:pt>
              </c:strCache>
            </c:strRef>
          </c:tx>
          <c:invertIfNegative val="0"/>
          <c:cat>
            <c:strRef>
              <c:f>'8.14'!$L$9:$N$9</c:f>
              <c:strCache>
                <c:ptCount val="3"/>
                <c:pt idx="0">
                  <c:v>Říjen</c:v>
                </c:pt>
                <c:pt idx="1">
                  <c:v>Listopad</c:v>
                </c:pt>
                <c:pt idx="2">
                  <c:v>Prosinec</c:v>
                </c:pt>
              </c:strCache>
            </c:strRef>
          </c:cat>
          <c:val>
            <c:numRef>
              <c:f>'8.14'!$L$23:$N$23</c:f>
              <c:numCache>
                <c:formatCode>#\ ##0.0</c:formatCode>
                <c:ptCount val="3"/>
                <c:pt idx="0">
                  <c:v>0</c:v>
                </c:pt>
                <c:pt idx="1">
                  <c:v>0</c:v>
                </c:pt>
                <c:pt idx="2">
                  <c:v>0</c:v>
                </c:pt>
              </c:numCache>
            </c:numRef>
          </c:val>
          <c:extLst>
            <c:ext xmlns:c16="http://schemas.microsoft.com/office/drawing/2014/chart" uri="{C3380CC4-5D6E-409C-BE32-E72D297353CC}">
              <c16:uniqueId val="{0000000D-DB17-4C16-A5EC-73CBA5CB39C7}"/>
            </c:ext>
          </c:extLst>
        </c:ser>
        <c:ser>
          <c:idx val="14"/>
          <c:order val="14"/>
          <c:tx>
            <c:strRef>
              <c:f>'8.14'!$K$24</c:f>
              <c:strCache>
                <c:ptCount val="1"/>
                <c:pt idx="0">
                  <c:v>Topné oleje</c:v>
                </c:pt>
              </c:strCache>
            </c:strRef>
          </c:tx>
          <c:invertIfNegative val="0"/>
          <c:cat>
            <c:strRef>
              <c:f>'8.14'!$L$9:$N$9</c:f>
              <c:strCache>
                <c:ptCount val="3"/>
                <c:pt idx="0">
                  <c:v>Říjen</c:v>
                </c:pt>
                <c:pt idx="1">
                  <c:v>Listopad</c:v>
                </c:pt>
                <c:pt idx="2">
                  <c:v>Prosinec</c:v>
                </c:pt>
              </c:strCache>
            </c:strRef>
          </c:cat>
          <c:val>
            <c:numRef>
              <c:f>'8.14'!$L$24:$N$24</c:f>
              <c:numCache>
                <c:formatCode>#\ ##0.0</c:formatCode>
                <c:ptCount val="3"/>
                <c:pt idx="0">
                  <c:v>25.38</c:v>
                </c:pt>
                <c:pt idx="1">
                  <c:v>8.14</c:v>
                </c:pt>
                <c:pt idx="2">
                  <c:v>81.47</c:v>
                </c:pt>
              </c:numCache>
            </c:numRef>
          </c:val>
          <c:extLst>
            <c:ext xmlns:c16="http://schemas.microsoft.com/office/drawing/2014/chart" uri="{C3380CC4-5D6E-409C-BE32-E72D297353CC}">
              <c16:uniqueId val="{0000000E-DB17-4C16-A5EC-73CBA5CB39C7}"/>
            </c:ext>
          </c:extLst>
        </c:ser>
        <c:ser>
          <c:idx val="15"/>
          <c:order val="15"/>
          <c:tx>
            <c:strRef>
              <c:f>'8.14'!$K$25</c:f>
              <c:strCache>
                <c:ptCount val="1"/>
                <c:pt idx="0">
                  <c:v>Zemní plyn</c:v>
                </c:pt>
              </c:strCache>
            </c:strRef>
          </c:tx>
          <c:spPr>
            <a:solidFill>
              <a:srgbClr val="EBE600"/>
            </a:solidFill>
          </c:spPr>
          <c:invertIfNegative val="0"/>
          <c:cat>
            <c:strRef>
              <c:f>'8.14'!$L$9:$N$9</c:f>
              <c:strCache>
                <c:ptCount val="3"/>
                <c:pt idx="0">
                  <c:v>Říjen</c:v>
                </c:pt>
                <c:pt idx="1">
                  <c:v>Listopad</c:v>
                </c:pt>
                <c:pt idx="2">
                  <c:v>Prosinec</c:v>
                </c:pt>
              </c:strCache>
            </c:strRef>
          </c:cat>
          <c:val>
            <c:numRef>
              <c:f>'8.14'!$L$25:$N$25</c:f>
              <c:numCache>
                <c:formatCode>#\ ##0.0</c:formatCode>
                <c:ptCount val="3"/>
                <c:pt idx="0">
                  <c:v>65281.09986910873</c:v>
                </c:pt>
                <c:pt idx="1">
                  <c:v>93657.977179629685</c:v>
                </c:pt>
                <c:pt idx="2">
                  <c:v>132622.74368926731</c:v>
                </c:pt>
              </c:numCache>
            </c:numRef>
          </c:val>
          <c:extLst>
            <c:ext xmlns:c16="http://schemas.microsoft.com/office/drawing/2014/chart" uri="{C3380CC4-5D6E-409C-BE32-E72D297353CC}">
              <c16:uniqueId val="{0000000F-DB17-4C16-A5EC-73CBA5CB39C7}"/>
            </c:ext>
          </c:extLst>
        </c:ser>
        <c:dLbls>
          <c:showLegendKey val="0"/>
          <c:showVal val="0"/>
          <c:showCatName val="0"/>
          <c:showSerName val="0"/>
          <c:showPercent val="0"/>
          <c:showBubbleSize val="0"/>
        </c:dLbls>
        <c:gapWidth val="150"/>
        <c:overlap val="100"/>
        <c:axId val="167489920"/>
        <c:axId val="167491456"/>
      </c:barChart>
      <c:catAx>
        <c:axId val="167489920"/>
        <c:scaling>
          <c:orientation val="minMax"/>
        </c:scaling>
        <c:delete val="0"/>
        <c:axPos val="b"/>
        <c:numFmt formatCode="General" sourceLinked="1"/>
        <c:majorTickMark val="none"/>
        <c:minorTickMark val="none"/>
        <c:tickLblPos val="nextTo"/>
        <c:txPr>
          <a:bodyPr/>
          <a:lstStyle/>
          <a:p>
            <a:pPr>
              <a:defRPr sz="900"/>
            </a:pPr>
            <a:endParaRPr lang="cs-CZ"/>
          </a:p>
        </c:txPr>
        <c:crossAx val="167491456"/>
        <c:crosses val="autoZero"/>
        <c:auto val="1"/>
        <c:lblAlgn val="ctr"/>
        <c:lblOffset val="100"/>
        <c:noMultiLvlLbl val="0"/>
      </c:catAx>
      <c:valAx>
        <c:axId val="1674914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748992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991A-4203-9B27-61F99E6DBCFB}"/>
              </c:ext>
            </c:extLst>
          </c:dPt>
          <c:dPt>
            <c:idx val="1"/>
            <c:bubble3D val="0"/>
            <c:spPr>
              <a:solidFill>
                <a:srgbClr val="EEECE1">
                  <a:lumMod val="50000"/>
                </a:srgbClr>
              </a:solidFill>
            </c:spPr>
            <c:extLst>
              <c:ext xmlns:c16="http://schemas.microsoft.com/office/drawing/2014/chart" uri="{C3380CC4-5D6E-409C-BE32-E72D297353CC}">
                <c16:uniqueId val="{00000003-991A-4203-9B27-61F99E6DBCFB}"/>
              </c:ext>
            </c:extLst>
          </c:dPt>
          <c:dPt>
            <c:idx val="2"/>
            <c:bubble3D val="0"/>
            <c:spPr>
              <a:solidFill>
                <a:sysClr val="windowText" lastClr="000000"/>
              </a:solidFill>
            </c:spPr>
            <c:extLst>
              <c:ext xmlns:c16="http://schemas.microsoft.com/office/drawing/2014/chart" uri="{C3380CC4-5D6E-409C-BE32-E72D297353CC}">
                <c16:uniqueId val="{00000005-991A-4203-9B27-61F99E6DBCFB}"/>
              </c:ext>
            </c:extLst>
          </c:dPt>
          <c:dPt>
            <c:idx val="5"/>
            <c:bubble3D val="0"/>
            <c:extLst>
              <c:ext xmlns:c16="http://schemas.microsoft.com/office/drawing/2014/chart" uri="{C3380CC4-5D6E-409C-BE32-E72D297353CC}">
                <c16:uniqueId val="{00000006-991A-4203-9B27-61F99E6DBCFB}"/>
              </c:ext>
            </c:extLst>
          </c:dPt>
          <c:dPt>
            <c:idx val="6"/>
            <c:bubble3D val="0"/>
            <c:spPr>
              <a:solidFill>
                <a:srgbClr val="6E4932"/>
              </a:solidFill>
            </c:spPr>
            <c:extLst>
              <c:ext xmlns:c16="http://schemas.microsoft.com/office/drawing/2014/chart" uri="{C3380CC4-5D6E-409C-BE32-E72D297353CC}">
                <c16:uniqueId val="{00000008-991A-4203-9B27-61F99E6DBCFB}"/>
              </c:ext>
            </c:extLst>
          </c:dPt>
          <c:dPt>
            <c:idx val="7"/>
            <c:bubble3D val="0"/>
            <c:extLst>
              <c:ext xmlns:c16="http://schemas.microsoft.com/office/drawing/2014/chart" uri="{C3380CC4-5D6E-409C-BE32-E72D297353CC}">
                <c16:uniqueId val="{00000009-991A-4203-9B27-61F99E6DBCFB}"/>
              </c:ext>
            </c:extLst>
          </c:dPt>
          <c:dPt>
            <c:idx val="15"/>
            <c:bubble3D val="0"/>
            <c:spPr>
              <a:solidFill>
                <a:srgbClr val="EBE600"/>
              </a:solidFill>
            </c:spPr>
            <c:extLst>
              <c:ext xmlns:c16="http://schemas.microsoft.com/office/drawing/2014/chart" uri="{C3380CC4-5D6E-409C-BE32-E72D297353CC}">
                <c16:uniqueId val="{0000000B-991A-4203-9B27-61F99E6DBCFB}"/>
              </c:ext>
            </c:extLst>
          </c:dPt>
          <c:cat>
            <c:numRef>
              <c:f>'8.14'!$O$10:$O$25</c:f>
              <c:numCache>
                <c:formatCode>0.0%</c:formatCode>
                <c:ptCount val="16"/>
              </c:numCache>
            </c:numRef>
          </c:cat>
          <c:val>
            <c:numRef>
              <c:f>'8.14'!$J$10:$J$25</c:f>
              <c:numCache>
                <c:formatCode>0.0</c:formatCode>
                <c:ptCount val="16"/>
              </c:numCache>
            </c:numRef>
          </c:val>
          <c:extLst>
            <c:ext xmlns:c16="http://schemas.microsoft.com/office/drawing/2014/chart" uri="{C3380CC4-5D6E-409C-BE32-E72D297353CC}">
              <c16:uniqueId val="{0000000C-991A-4203-9B27-61F99E6DBCFB}"/>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0CD2-4D39-91EB-F12191D3D3D4}"/>
              </c:ext>
            </c:extLst>
          </c:dPt>
          <c:cat>
            <c:numRef>
              <c:f>'8.14'!$O$27:$O$34</c:f>
              <c:numCache>
                <c:formatCode>#\ ##0.0</c:formatCode>
                <c:ptCount val="8"/>
              </c:numCache>
            </c:numRef>
          </c:cat>
          <c:val>
            <c:numRef>
              <c:f>'8.14'!$J$27:$J$34</c:f>
              <c:numCache>
                <c:formatCode>0.0</c:formatCode>
                <c:ptCount val="8"/>
              </c:numCache>
            </c:numRef>
          </c:val>
          <c:extLst>
            <c:ext xmlns:c16="http://schemas.microsoft.com/office/drawing/2014/chart" uri="{C3380CC4-5D6E-409C-BE32-E72D297353CC}">
              <c16:uniqueId val="{00000001-0CD2-4D39-91EB-F12191D3D3D4}"/>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'4.1'!$O$8</c:f>
              <c:strCache>
                <c:ptCount val="1"/>
              </c:strCache>
            </c:strRef>
          </c:tx>
          <c:spPr>
            <a:solidFill>
              <a:schemeClr val="accent3">
                <a:lumMod val="75000"/>
              </a:schemeClr>
            </a:solidFill>
          </c:spPr>
          <c:invertIfNegative val="0"/>
          <c:cat>
            <c:numRef>
              <c:f>'4.1'!$P$7</c:f>
              <c:numCache>
                <c:formatCode>General</c:formatCode>
                <c:ptCount val="1"/>
              </c:numCache>
            </c:numRef>
          </c:cat>
          <c:val>
            <c:numRef>
              <c:f>'4.1'!$P$8</c:f>
              <c:numCache>
                <c:formatCode>0.0%</c:formatCode>
                <c:ptCount val="1"/>
              </c:numCache>
            </c:numRef>
          </c:val>
          <c:extLst>
            <c:ext xmlns:c16="http://schemas.microsoft.com/office/drawing/2014/chart" uri="{C3380CC4-5D6E-409C-BE32-E72D297353CC}">
              <c16:uniqueId val="{00000000-8E60-46B5-A6F6-F6181C57A585}"/>
            </c:ext>
          </c:extLst>
        </c:ser>
        <c:ser>
          <c:idx val="1"/>
          <c:order val="1"/>
          <c:tx>
            <c:strRef>
              <c:f>'4.1'!$O$9</c:f>
              <c:strCache>
                <c:ptCount val="1"/>
              </c:strCache>
            </c:strRef>
          </c:tx>
          <c:spPr>
            <a:solidFill>
              <a:schemeClr val="bg2">
                <a:lumMod val="50000"/>
              </a:schemeClr>
            </a:solidFill>
          </c:spPr>
          <c:invertIfNegative val="0"/>
          <c:cat>
            <c:numRef>
              <c:f>'4.1'!$P$7</c:f>
              <c:numCache>
                <c:formatCode>General</c:formatCode>
                <c:ptCount val="1"/>
              </c:numCache>
            </c:numRef>
          </c:cat>
          <c:val>
            <c:numRef>
              <c:f>'4.1'!$P$9</c:f>
              <c:numCache>
                <c:formatCode>0.0%</c:formatCode>
                <c:ptCount val="1"/>
              </c:numCache>
            </c:numRef>
          </c:val>
          <c:extLst>
            <c:ext xmlns:c16="http://schemas.microsoft.com/office/drawing/2014/chart" uri="{C3380CC4-5D6E-409C-BE32-E72D297353CC}">
              <c16:uniqueId val="{00000001-8E60-46B5-A6F6-F6181C57A585}"/>
            </c:ext>
          </c:extLst>
        </c:ser>
        <c:ser>
          <c:idx val="2"/>
          <c:order val="2"/>
          <c:tx>
            <c:strRef>
              <c:f>'4.1'!$O$10</c:f>
              <c:strCache>
                <c:ptCount val="1"/>
              </c:strCache>
            </c:strRef>
          </c:tx>
          <c:spPr>
            <a:solidFill>
              <a:schemeClr val="tx1"/>
            </a:solidFill>
          </c:spPr>
          <c:invertIfNegative val="0"/>
          <c:cat>
            <c:numRef>
              <c:f>'4.1'!$P$7</c:f>
              <c:numCache>
                <c:formatCode>General</c:formatCode>
                <c:ptCount val="1"/>
              </c:numCache>
            </c:numRef>
          </c:cat>
          <c:val>
            <c:numRef>
              <c:f>'4.1'!$P$10</c:f>
              <c:numCache>
                <c:formatCode>0.0%</c:formatCode>
                <c:ptCount val="1"/>
              </c:numCache>
            </c:numRef>
          </c:val>
          <c:extLst>
            <c:ext xmlns:c16="http://schemas.microsoft.com/office/drawing/2014/chart" uri="{C3380CC4-5D6E-409C-BE32-E72D297353CC}">
              <c16:uniqueId val="{00000002-8E60-46B5-A6F6-F6181C57A585}"/>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c:ext xmlns:c16="http://schemas.microsoft.com/office/drawing/2014/chart" uri="{C3380CC4-5D6E-409C-BE32-E72D297353CC}">
              <c16:uniqueId val="{00000003-8E60-46B5-A6F6-F6181C57A585}"/>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c:ext xmlns:c16="http://schemas.microsoft.com/office/drawing/2014/chart" uri="{C3380CC4-5D6E-409C-BE32-E72D297353CC}">
              <c16:uniqueId val="{00000004-8E60-46B5-A6F6-F6181C57A585}"/>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c:ext xmlns:c16="http://schemas.microsoft.com/office/drawing/2014/chart" uri="{C3380CC4-5D6E-409C-BE32-E72D297353CC}">
              <c16:uniqueId val="{00000005-8E60-46B5-A6F6-F6181C57A585}"/>
            </c:ext>
          </c:extLst>
        </c:ser>
        <c:ser>
          <c:idx val="6"/>
          <c:order val="6"/>
          <c:tx>
            <c:strRef>
              <c:f>'4.1'!$O$14</c:f>
              <c:strCache>
                <c:ptCount val="1"/>
              </c:strCache>
            </c:strRef>
          </c:tx>
          <c:spPr>
            <a:solidFill>
              <a:srgbClr val="6E4932"/>
            </a:solidFill>
          </c:spPr>
          <c:invertIfNegative val="0"/>
          <c:cat>
            <c:numRef>
              <c:f>'4.1'!$P$7</c:f>
              <c:numCache>
                <c:formatCode>General</c:formatCode>
                <c:ptCount val="1"/>
              </c:numCache>
            </c:numRef>
          </c:cat>
          <c:val>
            <c:numRef>
              <c:f>'4.1'!$P$14</c:f>
              <c:numCache>
                <c:formatCode>0.0%</c:formatCode>
                <c:ptCount val="1"/>
              </c:numCache>
            </c:numRef>
          </c:val>
          <c:extLst>
            <c:ext xmlns:c16="http://schemas.microsoft.com/office/drawing/2014/chart" uri="{C3380CC4-5D6E-409C-BE32-E72D297353CC}">
              <c16:uniqueId val="{00000006-8E60-46B5-A6F6-F6181C57A585}"/>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c:ext xmlns:c16="http://schemas.microsoft.com/office/drawing/2014/chart" uri="{C3380CC4-5D6E-409C-BE32-E72D297353CC}">
              <c16:uniqueId val="{00000007-8E60-46B5-A6F6-F6181C57A585}"/>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c:ext xmlns:c16="http://schemas.microsoft.com/office/drawing/2014/chart" uri="{C3380CC4-5D6E-409C-BE32-E72D297353CC}">
              <c16:uniqueId val="{00000008-8E60-46B5-A6F6-F6181C57A585}"/>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c:ext xmlns:c16="http://schemas.microsoft.com/office/drawing/2014/chart" uri="{C3380CC4-5D6E-409C-BE32-E72D297353CC}">
              <c16:uniqueId val="{00000009-8E60-46B5-A6F6-F6181C57A585}"/>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c:ext xmlns:c16="http://schemas.microsoft.com/office/drawing/2014/chart" uri="{C3380CC4-5D6E-409C-BE32-E72D297353CC}">
              <c16:uniqueId val="{0000000A-8E60-46B5-A6F6-F6181C57A585}"/>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c:ext xmlns:c16="http://schemas.microsoft.com/office/drawing/2014/chart" uri="{C3380CC4-5D6E-409C-BE32-E72D297353CC}">
              <c16:uniqueId val="{0000000B-8E60-46B5-A6F6-F6181C57A585}"/>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c:ext xmlns:c16="http://schemas.microsoft.com/office/drawing/2014/chart" uri="{C3380CC4-5D6E-409C-BE32-E72D297353CC}">
              <c16:uniqueId val="{0000000C-8E60-46B5-A6F6-F6181C57A585}"/>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c:ext xmlns:c16="http://schemas.microsoft.com/office/drawing/2014/chart" uri="{C3380CC4-5D6E-409C-BE32-E72D297353CC}">
              <c16:uniqueId val="{0000000D-8E60-46B5-A6F6-F6181C57A585}"/>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c:ext xmlns:c16="http://schemas.microsoft.com/office/drawing/2014/chart" uri="{C3380CC4-5D6E-409C-BE32-E72D297353CC}">
              <c16:uniqueId val="{0000000E-8E60-46B5-A6F6-F6181C57A585}"/>
            </c:ext>
          </c:extLst>
        </c:ser>
        <c:ser>
          <c:idx val="15"/>
          <c:order val="15"/>
          <c:tx>
            <c:strRef>
              <c:f>'4.1'!$O$23</c:f>
              <c:strCache>
                <c:ptCount val="1"/>
              </c:strCache>
            </c:strRef>
          </c:tx>
          <c:spPr>
            <a:solidFill>
              <a:srgbClr val="EBE600"/>
            </a:solidFill>
          </c:spPr>
          <c:invertIfNegative val="0"/>
          <c:cat>
            <c:numRef>
              <c:f>'4.1'!$P$7</c:f>
              <c:numCache>
                <c:formatCode>General</c:formatCode>
                <c:ptCount val="1"/>
              </c:numCache>
            </c:numRef>
          </c:cat>
          <c:val>
            <c:numRef>
              <c:f>'4.1'!$P$23</c:f>
              <c:numCache>
                <c:formatCode>0.0%</c:formatCode>
                <c:ptCount val="1"/>
              </c:numCache>
            </c:numRef>
          </c:val>
          <c:extLst>
            <c:ext xmlns:c16="http://schemas.microsoft.com/office/drawing/2014/chart" uri="{C3380CC4-5D6E-409C-BE32-E72D297353CC}">
              <c16:uniqueId val="{0000000F-8E60-46B5-A6F6-F6181C57A585}"/>
            </c:ext>
          </c:extLst>
        </c:ser>
        <c:dLbls>
          <c:showLegendKey val="0"/>
          <c:showVal val="0"/>
          <c:showCatName val="0"/>
          <c:showSerName val="0"/>
          <c:showPercent val="0"/>
          <c:showBubbleSize val="0"/>
        </c:dLbls>
        <c:gapWidth val="150"/>
        <c:axId val="165145216"/>
        <c:axId val="165216640"/>
      </c:barChart>
      <c:catAx>
        <c:axId val="165145216"/>
        <c:scaling>
          <c:orientation val="minMax"/>
        </c:scaling>
        <c:delete val="1"/>
        <c:axPos val="b"/>
        <c:numFmt formatCode="General" sourceLinked="1"/>
        <c:majorTickMark val="out"/>
        <c:minorTickMark val="none"/>
        <c:tickLblPos val="nextTo"/>
        <c:crossAx val="165216640"/>
        <c:crosses val="autoZero"/>
        <c:auto val="1"/>
        <c:lblAlgn val="ctr"/>
        <c:lblOffset val="100"/>
        <c:noMultiLvlLbl val="0"/>
      </c:catAx>
      <c:valAx>
        <c:axId val="165216640"/>
        <c:scaling>
          <c:orientation val="minMax"/>
        </c:scaling>
        <c:delete val="1"/>
        <c:axPos val="l"/>
        <c:numFmt formatCode="0.0%" sourceLinked="1"/>
        <c:majorTickMark val="out"/>
        <c:minorTickMark val="none"/>
        <c:tickLblPos val="nextTo"/>
        <c:crossAx val="16514521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netto a výroba tepla z KVET podle paliv (TJ)</a:t>
            </a:r>
          </a:p>
        </c:rich>
      </c:tx>
      <c:overlay val="0"/>
    </c:title>
    <c:autoTitleDeleted val="0"/>
    <c:plotArea>
      <c:layout/>
      <c:barChart>
        <c:barDir val="col"/>
        <c:grouping val="stacked"/>
        <c:varyColors val="0"/>
        <c:ser>
          <c:idx val="0"/>
          <c:order val="0"/>
          <c:tx>
            <c:strRef>
              <c:f>'9'!$A$6</c:f>
              <c:strCache>
                <c:ptCount val="1"/>
                <c:pt idx="0">
                  <c:v>Biomasa</c:v>
                </c:pt>
              </c:strCache>
            </c:strRef>
          </c:tx>
          <c:spPr>
            <a:solidFill>
              <a:schemeClr val="accent3">
                <a:lumMod val="75000"/>
              </a:schemeClr>
            </a:solidFill>
          </c:spPr>
          <c:invertIfNegative val="0"/>
          <c:cat>
            <c:multiLvlStrRef>
              <c:f>'9'!$O$3:$T$4</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('9'!$B$6:$C$6,'9'!$E$6:$F$6,'9'!$H$6:$I$6)</c:f>
              <c:numCache>
                <c:formatCode>#\ ##0.0</c:formatCode>
                <c:ptCount val="6"/>
                <c:pt idx="0">
                  <c:v>1506.6719729999995</c:v>
                </c:pt>
                <c:pt idx="1">
                  <c:v>1046.0624069999999</c:v>
                </c:pt>
                <c:pt idx="2">
                  <c:v>2116.9125570000001</c:v>
                </c:pt>
                <c:pt idx="3">
                  <c:v>1507.238053</c:v>
                </c:pt>
                <c:pt idx="4">
                  <c:v>2195.2071000000001</c:v>
                </c:pt>
                <c:pt idx="5">
                  <c:v>1533.0497930000001</c:v>
                </c:pt>
              </c:numCache>
            </c:numRef>
          </c:val>
          <c:extLst>
            <c:ext xmlns:c16="http://schemas.microsoft.com/office/drawing/2014/chart" uri="{C3380CC4-5D6E-409C-BE32-E72D297353CC}">
              <c16:uniqueId val="{00000000-712B-4D9F-9B14-7755BA9103BC}"/>
            </c:ext>
          </c:extLst>
        </c:ser>
        <c:ser>
          <c:idx val="1"/>
          <c:order val="1"/>
          <c:tx>
            <c:strRef>
              <c:f>'9'!$A$7</c:f>
              <c:strCache>
                <c:ptCount val="1"/>
                <c:pt idx="0">
                  <c:v>Bioplyn</c:v>
                </c:pt>
              </c:strCache>
            </c:strRef>
          </c:tx>
          <c:spPr>
            <a:solidFill>
              <a:schemeClr val="bg2">
                <a:lumMod val="50000"/>
              </a:schemeClr>
            </a:solidFill>
          </c:spPr>
          <c:invertIfNegative val="0"/>
          <c:cat>
            <c:multiLvlStrRef>
              <c:f>'9'!$O$3:$T$4</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('9'!$B$7:$C$7,'9'!$E$7:$F$7,'9'!$H$7:$I$7)</c:f>
              <c:numCache>
                <c:formatCode>#\ ##0.0</c:formatCode>
                <c:ptCount val="6"/>
                <c:pt idx="0">
                  <c:v>188.94948900000006</c:v>
                </c:pt>
                <c:pt idx="1">
                  <c:v>180.09600799999998</c:v>
                </c:pt>
                <c:pt idx="2">
                  <c:v>210.191507</c:v>
                </c:pt>
                <c:pt idx="3">
                  <c:v>198.98012000000006</c:v>
                </c:pt>
                <c:pt idx="4">
                  <c:v>229.64565100000007</c:v>
                </c:pt>
                <c:pt idx="5">
                  <c:v>216.23717700000003</c:v>
                </c:pt>
              </c:numCache>
            </c:numRef>
          </c:val>
          <c:extLst>
            <c:ext xmlns:c16="http://schemas.microsoft.com/office/drawing/2014/chart" uri="{C3380CC4-5D6E-409C-BE32-E72D297353CC}">
              <c16:uniqueId val="{00000001-712B-4D9F-9B14-7755BA9103BC}"/>
            </c:ext>
          </c:extLst>
        </c:ser>
        <c:ser>
          <c:idx val="2"/>
          <c:order val="2"/>
          <c:tx>
            <c:strRef>
              <c:f>'9'!$A$8</c:f>
              <c:strCache>
                <c:ptCount val="1"/>
                <c:pt idx="0">
                  <c:v>Černé uhlí</c:v>
                </c:pt>
              </c:strCache>
            </c:strRef>
          </c:tx>
          <c:spPr>
            <a:solidFill>
              <a:schemeClr val="tx1"/>
            </a:solidFill>
          </c:spPr>
          <c:invertIfNegative val="0"/>
          <c:cat>
            <c:multiLvlStrRef>
              <c:f>'9'!$O$3:$T$4</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('9'!$B$8:$C$8,'9'!$E$8:$F$8,'9'!$H$8:$I$8)</c:f>
              <c:numCache>
                <c:formatCode>#\ ##0.0</c:formatCode>
                <c:ptCount val="6"/>
                <c:pt idx="0">
                  <c:v>1153.8505209999998</c:v>
                </c:pt>
                <c:pt idx="1">
                  <c:v>1006.11206</c:v>
                </c:pt>
                <c:pt idx="2">
                  <c:v>1414.675819</c:v>
                </c:pt>
                <c:pt idx="3">
                  <c:v>1249.986486</c:v>
                </c:pt>
                <c:pt idx="4">
                  <c:v>1867.4128280000002</c:v>
                </c:pt>
                <c:pt idx="5">
                  <c:v>1643.3453930000003</c:v>
                </c:pt>
              </c:numCache>
            </c:numRef>
          </c:val>
          <c:extLst>
            <c:ext xmlns:c16="http://schemas.microsoft.com/office/drawing/2014/chart" uri="{C3380CC4-5D6E-409C-BE32-E72D297353CC}">
              <c16:uniqueId val="{00000002-712B-4D9F-9B14-7755BA9103BC}"/>
            </c:ext>
          </c:extLst>
        </c:ser>
        <c:ser>
          <c:idx val="3"/>
          <c:order val="3"/>
          <c:tx>
            <c:strRef>
              <c:f>'9'!$A$9</c:f>
              <c:strCache>
                <c:ptCount val="1"/>
                <c:pt idx="0">
                  <c:v>Elektrická energie</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('9'!$B$9:$C$9,'9'!$E$9:$F$9,'9'!$H$9:$I$9)</c:f>
              <c:numCache>
                <c:formatCode>#\ ##0.0</c:formatCode>
                <c:ptCount val="6"/>
                <c:pt idx="0">
                  <c:v>3.6593400000000003</c:v>
                </c:pt>
                <c:pt idx="1">
                  <c:v>0</c:v>
                </c:pt>
                <c:pt idx="2">
                  <c:v>2.56596</c:v>
                </c:pt>
                <c:pt idx="3">
                  <c:v>0</c:v>
                </c:pt>
                <c:pt idx="4">
                  <c:v>2.8911500000000001</c:v>
                </c:pt>
                <c:pt idx="5">
                  <c:v>0</c:v>
                </c:pt>
              </c:numCache>
            </c:numRef>
          </c:val>
          <c:extLst>
            <c:ext xmlns:c16="http://schemas.microsoft.com/office/drawing/2014/chart" uri="{C3380CC4-5D6E-409C-BE32-E72D297353CC}">
              <c16:uniqueId val="{00000003-712B-4D9F-9B14-7755BA9103BC}"/>
            </c:ext>
          </c:extLst>
        </c:ser>
        <c:ser>
          <c:idx val="4"/>
          <c:order val="4"/>
          <c:tx>
            <c:strRef>
              <c:f>'9'!$A$10</c:f>
              <c:strCache>
                <c:ptCount val="1"/>
                <c:pt idx="0">
                  <c:v>Energie prostředí (tepelné čerpadlo)</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('9'!$B$10:$C$10,'9'!$E$10:$F$10,'9'!$H$10:$I$10)</c:f>
              <c:numCache>
                <c:formatCode>#\ ##0.0</c:formatCode>
                <c:ptCount val="6"/>
                <c:pt idx="0">
                  <c:v>8.583945093569179</c:v>
                </c:pt>
                <c:pt idx="1">
                  <c:v>0</c:v>
                </c:pt>
                <c:pt idx="2">
                  <c:v>10.404916030468042</c:v>
                </c:pt>
                <c:pt idx="3">
                  <c:v>0</c:v>
                </c:pt>
                <c:pt idx="4">
                  <c:v>12.580112845997682</c:v>
                </c:pt>
                <c:pt idx="5">
                  <c:v>0</c:v>
                </c:pt>
              </c:numCache>
            </c:numRef>
          </c:val>
          <c:extLst>
            <c:ext xmlns:c16="http://schemas.microsoft.com/office/drawing/2014/chart" uri="{C3380CC4-5D6E-409C-BE32-E72D297353CC}">
              <c16:uniqueId val="{00000004-712B-4D9F-9B14-7755BA9103BC}"/>
            </c:ext>
          </c:extLst>
        </c:ser>
        <c:ser>
          <c:idx val="5"/>
          <c:order val="5"/>
          <c:tx>
            <c:strRef>
              <c:f>'9'!$A$11</c:f>
              <c:strCache>
                <c:ptCount val="1"/>
                <c:pt idx="0">
                  <c:v>Energie Slunce (solární kolektor)</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('9'!$B$11:$C$11,'9'!$E$11:$F$11,'9'!$H$11:$I$11)</c:f>
              <c:numCache>
                <c:formatCode>#\ ##0.0</c:formatCode>
                <c:ptCount val="6"/>
                <c:pt idx="0">
                  <c:v>5.5410999999999995E-2</c:v>
                </c:pt>
                <c:pt idx="1">
                  <c:v>0</c:v>
                </c:pt>
                <c:pt idx="2">
                  <c:v>1.4919999999999999E-2</c:v>
                </c:pt>
                <c:pt idx="3">
                  <c:v>0</c:v>
                </c:pt>
                <c:pt idx="4">
                  <c:v>8.9479999999999994E-3</c:v>
                </c:pt>
                <c:pt idx="5">
                  <c:v>0</c:v>
                </c:pt>
              </c:numCache>
            </c:numRef>
          </c:val>
          <c:extLst>
            <c:ext xmlns:c16="http://schemas.microsoft.com/office/drawing/2014/chart" uri="{C3380CC4-5D6E-409C-BE32-E72D297353CC}">
              <c16:uniqueId val="{00000005-712B-4D9F-9B14-7755BA9103BC}"/>
            </c:ext>
          </c:extLst>
        </c:ser>
        <c:ser>
          <c:idx val="6"/>
          <c:order val="6"/>
          <c:tx>
            <c:strRef>
              <c:f>'9'!$A$12</c:f>
              <c:strCache>
                <c:ptCount val="1"/>
                <c:pt idx="0">
                  <c:v>Hnědé uhlí</c:v>
                </c:pt>
              </c:strCache>
            </c:strRef>
          </c:tx>
          <c:spPr>
            <a:solidFill>
              <a:srgbClr val="6E4932"/>
            </a:solidFill>
          </c:spPr>
          <c:invertIfNegative val="0"/>
          <c:cat>
            <c:multiLvlStrRef>
              <c:f>'9'!$O$3:$T$4</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('9'!$B$12:$C$12,'9'!$E$12:$F$12,'9'!$H$12:$I$12)</c:f>
              <c:numCache>
                <c:formatCode>#\ ##0.0</c:formatCode>
                <c:ptCount val="6"/>
                <c:pt idx="0">
                  <c:v>4630.2891499999996</c:v>
                </c:pt>
                <c:pt idx="1">
                  <c:v>3807.6907679999995</c:v>
                </c:pt>
                <c:pt idx="2">
                  <c:v>6116.9377269999995</c:v>
                </c:pt>
                <c:pt idx="3">
                  <c:v>5241.2812160000003</c:v>
                </c:pt>
                <c:pt idx="4">
                  <c:v>7459.9904589999978</c:v>
                </c:pt>
                <c:pt idx="5">
                  <c:v>6392.5191570000006</c:v>
                </c:pt>
              </c:numCache>
            </c:numRef>
          </c:val>
          <c:extLst>
            <c:ext xmlns:c16="http://schemas.microsoft.com/office/drawing/2014/chart" uri="{C3380CC4-5D6E-409C-BE32-E72D297353CC}">
              <c16:uniqueId val="{00000006-712B-4D9F-9B14-7755BA9103BC}"/>
            </c:ext>
          </c:extLst>
        </c:ser>
        <c:ser>
          <c:idx val="7"/>
          <c:order val="7"/>
          <c:tx>
            <c:strRef>
              <c:f>'9'!$A$13</c:f>
              <c:strCache>
                <c:ptCount val="1"/>
                <c:pt idx="0">
                  <c:v>Jaderné palivo</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('9'!$B$13:$C$13,'9'!$E$13:$F$13,'9'!$H$13:$I$13)</c:f>
              <c:numCache>
                <c:formatCode>#\ ##0.0</c:formatCode>
                <c:ptCount val="6"/>
                <c:pt idx="0">
                  <c:v>74.795000000000002</c:v>
                </c:pt>
                <c:pt idx="1">
                  <c:v>0</c:v>
                </c:pt>
                <c:pt idx="2">
                  <c:v>106.02800000000001</c:v>
                </c:pt>
                <c:pt idx="3">
                  <c:v>0</c:v>
                </c:pt>
                <c:pt idx="4">
                  <c:v>134.58199999999999</c:v>
                </c:pt>
                <c:pt idx="5">
                  <c:v>0</c:v>
                </c:pt>
              </c:numCache>
            </c:numRef>
          </c:val>
          <c:extLst>
            <c:ext xmlns:c16="http://schemas.microsoft.com/office/drawing/2014/chart" uri="{C3380CC4-5D6E-409C-BE32-E72D297353CC}">
              <c16:uniqueId val="{00000007-712B-4D9F-9B14-7755BA9103BC}"/>
            </c:ext>
          </c:extLst>
        </c:ser>
        <c:ser>
          <c:idx val="8"/>
          <c:order val="8"/>
          <c:tx>
            <c:strRef>
              <c:f>'9'!$A$14</c:f>
              <c:strCache>
                <c:ptCount val="1"/>
                <c:pt idx="0">
                  <c:v>Koks</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('9'!$B$14:$C$14,'9'!$E$14:$F$14,'9'!$H$14:$I$14)</c:f>
              <c:numCache>
                <c:formatCode>#\ ##0.0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8-712B-4D9F-9B14-7755BA9103BC}"/>
            </c:ext>
          </c:extLst>
        </c:ser>
        <c:ser>
          <c:idx val="9"/>
          <c:order val="9"/>
          <c:tx>
            <c:strRef>
              <c:f>'9'!$A$15</c:f>
              <c:strCache>
                <c:ptCount val="1"/>
                <c:pt idx="0">
                  <c:v>Odpadní teplo</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('9'!$B$15:$C$15,'9'!$E$15:$F$15,'9'!$H$15:$I$15)</c:f>
              <c:numCache>
                <c:formatCode>#\ ##0.0</c:formatCode>
                <c:ptCount val="6"/>
                <c:pt idx="0">
                  <c:v>668.15911099999994</c:v>
                </c:pt>
                <c:pt idx="1">
                  <c:v>34.602470000000004</c:v>
                </c:pt>
                <c:pt idx="2">
                  <c:v>632.22880899999996</c:v>
                </c:pt>
                <c:pt idx="3">
                  <c:v>55.73</c:v>
                </c:pt>
                <c:pt idx="4">
                  <c:v>643.92717999999991</c:v>
                </c:pt>
                <c:pt idx="5">
                  <c:v>57.576999999999998</c:v>
                </c:pt>
              </c:numCache>
            </c:numRef>
          </c:val>
          <c:extLst>
            <c:ext xmlns:c16="http://schemas.microsoft.com/office/drawing/2014/chart" uri="{C3380CC4-5D6E-409C-BE32-E72D297353CC}">
              <c16:uniqueId val="{00000009-712B-4D9F-9B14-7755BA9103BC}"/>
            </c:ext>
          </c:extLst>
        </c:ser>
        <c:ser>
          <c:idx val="10"/>
          <c:order val="10"/>
          <c:tx>
            <c:strRef>
              <c:f>'9'!$A$16</c:f>
              <c:strCache>
                <c:ptCount val="1"/>
                <c:pt idx="0">
                  <c:v>Ostatní kapalná paliva</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('9'!$B$16:$C$16,'9'!$E$16:$F$16,'9'!$H$16:$I$16)</c:f>
              <c:numCache>
                <c:formatCode>#\ ##0.0</c:formatCode>
                <c:ptCount val="6"/>
                <c:pt idx="0">
                  <c:v>16.088384000000001</c:v>
                </c:pt>
                <c:pt idx="1">
                  <c:v>8.6050129999999996</c:v>
                </c:pt>
                <c:pt idx="2">
                  <c:v>27.104990000000001</c:v>
                </c:pt>
                <c:pt idx="3">
                  <c:v>18.351296999999999</c:v>
                </c:pt>
                <c:pt idx="4">
                  <c:v>23.127419999999997</c:v>
                </c:pt>
                <c:pt idx="5">
                  <c:v>17.495658000000002</c:v>
                </c:pt>
              </c:numCache>
            </c:numRef>
          </c:val>
          <c:extLst>
            <c:ext xmlns:c16="http://schemas.microsoft.com/office/drawing/2014/chart" uri="{C3380CC4-5D6E-409C-BE32-E72D297353CC}">
              <c16:uniqueId val="{0000000A-712B-4D9F-9B14-7755BA9103BC}"/>
            </c:ext>
          </c:extLst>
        </c:ser>
        <c:ser>
          <c:idx val="11"/>
          <c:order val="11"/>
          <c:tx>
            <c:strRef>
              <c:f>'9'!$A$17</c:f>
              <c:strCache>
                <c:ptCount val="1"/>
                <c:pt idx="0">
                  <c:v>Ostatní pevná paliva</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('9'!$B$17:$C$17,'9'!$E$17:$F$17,'9'!$H$17:$I$17)</c:f>
              <c:numCache>
                <c:formatCode>#\ ##0.0</c:formatCode>
                <c:ptCount val="6"/>
                <c:pt idx="0">
                  <c:v>251.47108332295562</c:v>
                </c:pt>
                <c:pt idx="1">
                  <c:v>101.72471999999999</c:v>
                </c:pt>
                <c:pt idx="2">
                  <c:v>314.12221076174416</c:v>
                </c:pt>
                <c:pt idx="3">
                  <c:v>212.37595299999998</c:v>
                </c:pt>
                <c:pt idx="4">
                  <c:v>247.25479799645848</c:v>
                </c:pt>
                <c:pt idx="5">
                  <c:v>170.10955100000001</c:v>
                </c:pt>
              </c:numCache>
            </c:numRef>
          </c:val>
          <c:extLst>
            <c:ext xmlns:c16="http://schemas.microsoft.com/office/drawing/2014/chart" uri="{C3380CC4-5D6E-409C-BE32-E72D297353CC}">
              <c16:uniqueId val="{0000000B-712B-4D9F-9B14-7755BA9103BC}"/>
            </c:ext>
          </c:extLst>
        </c:ser>
        <c:ser>
          <c:idx val="12"/>
          <c:order val="12"/>
          <c:tx>
            <c:strRef>
              <c:f>'9'!$A$18</c:f>
              <c:strCache>
                <c:ptCount val="1"/>
                <c:pt idx="0">
                  <c:v>Ostatní plyny</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('9'!$B$18:$C$18,'9'!$E$18:$F$18,'9'!$H$18:$I$18)</c:f>
              <c:numCache>
                <c:formatCode>#\ ##0.0</c:formatCode>
                <c:ptCount val="6"/>
                <c:pt idx="0">
                  <c:v>663.01391000000001</c:v>
                </c:pt>
                <c:pt idx="1">
                  <c:v>418.06544000000002</c:v>
                </c:pt>
                <c:pt idx="2">
                  <c:v>748.5840750000001</c:v>
                </c:pt>
                <c:pt idx="3">
                  <c:v>465.83535499999999</c:v>
                </c:pt>
                <c:pt idx="4">
                  <c:v>728.05068200000005</c:v>
                </c:pt>
                <c:pt idx="5">
                  <c:v>478.21647399999995</c:v>
                </c:pt>
              </c:numCache>
            </c:numRef>
          </c:val>
          <c:extLst>
            <c:ext xmlns:c16="http://schemas.microsoft.com/office/drawing/2014/chart" uri="{C3380CC4-5D6E-409C-BE32-E72D297353CC}">
              <c16:uniqueId val="{0000000C-712B-4D9F-9B14-7755BA9103BC}"/>
            </c:ext>
          </c:extLst>
        </c:ser>
        <c:ser>
          <c:idx val="13"/>
          <c:order val="13"/>
          <c:tx>
            <c:strRef>
              <c:f>'9'!$A$19</c:f>
              <c:strCache>
                <c:ptCount val="1"/>
                <c:pt idx="0">
                  <c:v>Ostatní</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('9'!$B$19:$C$19,'9'!$E$19:$F$19,'9'!$H$19:$I$19)</c:f>
              <c:numCache>
                <c:formatCode>#\ ##0.0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D-712B-4D9F-9B14-7755BA9103BC}"/>
            </c:ext>
          </c:extLst>
        </c:ser>
        <c:ser>
          <c:idx val="14"/>
          <c:order val="14"/>
          <c:tx>
            <c:strRef>
              <c:f>'9'!$A$20</c:f>
              <c:strCache>
                <c:ptCount val="1"/>
                <c:pt idx="0">
                  <c:v>Topné oleje</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('9'!$B$20:$C$20,'9'!$E$20:$F$20,'9'!$H$20:$I$20)</c:f>
              <c:numCache>
                <c:formatCode>#\ ##0.0</c:formatCode>
                <c:ptCount val="6"/>
                <c:pt idx="0">
                  <c:v>12.697409000000006</c:v>
                </c:pt>
                <c:pt idx="1">
                  <c:v>2.8663319999999994</c:v>
                </c:pt>
                <c:pt idx="2">
                  <c:v>27.707651999999996</c:v>
                </c:pt>
                <c:pt idx="3">
                  <c:v>1.3107629999999999</c:v>
                </c:pt>
                <c:pt idx="4">
                  <c:v>71.494995000000031</c:v>
                </c:pt>
                <c:pt idx="5">
                  <c:v>1.3544970000000001</c:v>
                </c:pt>
              </c:numCache>
            </c:numRef>
          </c:val>
          <c:extLst>
            <c:ext xmlns:c16="http://schemas.microsoft.com/office/drawing/2014/chart" uri="{C3380CC4-5D6E-409C-BE32-E72D297353CC}">
              <c16:uniqueId val="{0000000E-712B-4D9F-9B14-7755BA9103BC}"/>
            </c:ext>
          </c:extLst>
        </c:ser>
        <c:ser>
          <c:idx val="15"/>
          <c:order val="15"/>
          <c:tx>
            <c:strRef>
              <c:f>'9'!$A$21</c:f>
              <c:strCache>
                <c:ptCount val="1"/>
                <c:pt idx="0">
                  <c:v>Zemní plyn</c:v>
                </c:pt>
              </c:strCache>
            </c:strRef>
          </c:tx>
          <c:spPr>
            <a:solidFill>
              <a:srgbClr val="EBE600"/>
            </a:solidFill>
          </c:spPr>
          <c:invertIfNegative val="0"/>
          <c:cat>
            <c:multiLvlStrRef>
              <c:f>'9'!$O$3:$T$4</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('9'!$B$21:$C$21,'9'!$E$21:$F$21,'9'!$H$21:$I$21)</c:f>
              <c:numCache>
                <c:formatCode>#\ ##0.0</c:formatCode>
                <c:ptCount val="6"/>
                <c:pt idx="0">
                  <c:v>2894.1091855834757</c:v>
                </c:pt>
                <c:pt idx="1">
                  <c:v>1281.9340739999982</c:v>
                </c:pt>
                <c:pt idx="2">
                  <c:v>3517.1253372077899</c:v>
                </c:pt>
                <c:pt idx="3">
                  <c:v>1482.9917640000001</c:v>
                </c:pt>
                <c:pt idx="4">
                  <c:v>4426.5731511575432</c:v>
                </c:pt>
                <c:pt idx="5">
                  <c:v>1863.3772420000005</c:v>
                </c:pt>
              </c:numCache>
            </c:numRef>
          </c:val>
          <c:extLst>
            <c:ext xmlns:c16="http://schemas.microsoft.com/office/drawing/2014/chart" uri="{C3380CC4-5D6E-409C-BE32-E72D297353CC}">
              <c16:uniqueId val="{0000000F-712B-4D9F-9B14-7755BA9103BC}"/>
            </c:ext>
          </c:extLst>
        </c:ser>
        <c:dLbls>
          <c:showLegendKey val="0"/>
          <c:showVal val="0"/>
          <c:showCatName val="0"/>
          <c:showSerName val="0"/>
          <c:showPercent val="0"/>
          <c:showBubbleSize val="0"/>
        </c:dLbls>
        <c:gapWidth val="104"/>
        <c:overlap val="100"/>
        <c:axId val="168913152"/>
        <c:axId val="168927232"/>
      </c:barChart>
      <c:catAx>
        <c:axId val="168913152"/>
        <c:scaling>
          <c:orientation val="minMax"/>
        </c:scaling>
        <c:delete val="0"/>
        <c:axPos val="b"/>
        <c:numFmt formatCode="General" sourceLinked="0"/>
        <c:majorTickMark val="none"/>
        <c:minorTickMark val="none"/>
        <c:tickLblPos val="nextTo"/>
        <c:txPr>
          <a:bodyPr/>
          <a:lstStyle/>
          <a:p>
            <a:pPr>
              <a:defRPr sz="900"/>
            </a:pPr>
            <a:endParaRPr lang="cs-CZ"/>
          </a:p>
        </c:txPr>
        <c:crossAx val="168927232"/>
        <c:crosses val="autoZero"/>
        <c:auto val="1"/>
        <c:lblAlgn val="ctr"/>
        <c:lblOffset val="100"/>
        <c:noMultiLvlLbl val="0"/>
      </c:catAx>
      <c:valAx>
        <c:axId val="16892723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891315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paliv na výrobě tepla z KVET</a:t>
            </a:r>
          </a:p>
        </c:rich>
      </c:tx>
      <c:overlay val="0"/>
    </c:title>
    <c:autoTitleDeleted val="0"/>
    <c:plotArea>
      <c:layout>
        <c:manualLayout>
          <c:layoutTarget val="inner"/>
          <c:xMode val="edge"/>
          <c:yMode val="edge"/>
          <c:x val="0.23950992125984252"/>
          <c:y val="0.12881318413030871"/>
          <c:w val="0.55564682414698163"/>
          <c:h val="0.77280492769486231"/>
        </c:manualLayout>
      </c:layout>
      <c:doughnutChart>
        <c:varyColors val="1"/>
        <c:ser>
          <c:idx val="0"/>
          <c:order val="0"/>
          <c:dPt>
            <c:idx val="0"/>
            <c:bubble3D val="0"/>
            <c:spPr>
              <a:solidFill>
                <a:schemeClr val="accent3">
                  <a:lumMod val="75000"/>
                </a:schemeClr>
              </a:solidFill>
            </c:spPr>
            <c:extLst>
              <c:ext xmlns:c16="http://schemas.microsoft.com/office/drawing/2014/chart" uri="{C3380CC4-5D6E-409C-BE32-E72D297353CC}">
                <c16:uniqueId val="{00000001-3AE9-42E9-9449-18684A7231C3}"/>
              </c:ext>
            </c:extLst>
          </c:dPt>
          <c:dPt>
            <c:idx val="1"/>
            <c:bubble3D val="0"/>
            <c:spPr>
              <a:solidFill>
                <a:schemeClr val="bg2">
                  <a:lumMod val="50000"/>
                </a:schemeClr>
              </a:solidFill>
            </c:spPr>
            <c:extLst>
              <c:ext xmlns:c16="http://schemas.microsoft.com/office/drawing/2014/chart" uri="{C3380CC4-5D6E-409C-BE32-E72D297353CC}">
                <c16:uniqueId val="{00000003-3AE9-42E9-9449-18684A7231C3}"/>
              </c:ext>
            </c:extLst>
          </c:dPt>
          <c:dPt>
            <c:idx val="2"/>
            <c:bubble3D val="0"/>
            <c:spPr>
              <a:solidFill>
                <a:schemeClr val="tx1"/>
              </a:solidFill>
            </c:spPr>
            <c:extLst>
              <c:ext xmlns:c16="http://schemas.microsoft.com/office/drawing/2014/chart" uri="{C3380CC4-5D6E-409C-BE32-E72D297353CC}">
                <c16:uniqueId val="{00000005-3AE9-42E9-9449-18684A7231C3}"/>
              </c:ext>
            </c:extLst>
          </c:dPt>
          <c:dPt>
            <c:idx val="6"/>
            <c:bubble3D val="0"/>
            <c:spPr>
              <a:solidFill>
                <a:srgbClr val="6E4932"/>
              </a:solidFill>
            </c:spPr>
            <c:extLst>
              <c:ext xmlns:c16="http://schemas.microsoft.com/office/drawing/2014/chart" uri="{C3380CC4-5D6E-409C-BE32-E72D297353CC}">
                <c16:uniqueId val="{00000007-3AE9-42E9-9449-18684A7231C3}"/>
              </c:ext>
            </c:extLst>
          </c:dPt>
          <c:dPt>
            <c:idx val="15"/>
            <c:bubble3D val="0"/>
            <c:spPr>
              <a:solidFill>
                <a:srgbClr val="EBE600"/>
              </a:solidFill>
            </c:spPr>
            <c:extLst>
              <c:ext xmlns:c16="http://schemas.microsoft.com/office/drawing/2014/chart" uri="{C3380CC4-5D6E-409C-BE32-E72D297353CC}">
                <c16:uniqueId val="{00000009-3AE9-42E9-9449-18684A7231C3}"/>
              </c:ext>
            </c:extLst>
          </c:dPt>
          <c:dLbls>
            <c:dLbl>
              <c:idx val="0"/>
              <c:layout>
                <c:manualLayout>
                  <c:x val="8.0563947633434038E-3"/>
                  <c:y val="3.3997438795707195E-17"/>
                </c:manualLayout>
              </c:layout>
              <c:numFmt formatCode="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AE9-42E9-9449-18684A7231C3}"/>
                </c:ext>
              </c:extLst>
            </c:dLbl>
            <c:dLbl>
              <c:idx val="1"/>
              <c:layout>
                <c:manualLayout>
                  <c:x val="1.1739678948971157E-2"/>
                  <c:y val="-7.417708698986461E-3"/>
                </c:manualLayout>
              </c:layout>
              <c:numFmt formatCode="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AE9-42E9-9449-18684A7231C3}"/>
                </c:ext>
              </c:extLst>
            </c:dLbl>
            <c:dLbl>
              <c:idx val="2"/>
              <c:layout>
                <c:manualLayout>
                  <c:x val="1.2084592145015106E-2"/>
                  <c:y val="0"/>
                </c:manualLayout>
              </c:layout>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AE9-42E9-9449-18684A7231C3}"/>
                </c:ext>
              </c:extLst>
            </c:dLbl>
            <c:dLbl>
              <c:idx val="3"/>
              <c:delete val="1"/>
              <c:extLst>
                <c:ext xmlns:c15="http://schemas.microsoft.com/office/drawing/2012/chart" uri="{CE6537A1-D6FC-4f65-9D91-7224C49458BB}"/>
                <c:ext xmlns:c16="http://schemas.microsoft.com/office/drawing/2014/chart" uri="{C3380CC4-5D6E-409C-BE32-E72D297353CC}">
                  <c16:uniqueId val="{0000000A-3AE9-42E9-9449-18684A7231C3}"/>
                </c:ext>
              </c:extLst>
            </c:dLbl>
            <c:dLbl>
              <c:idx val="4"/>
              <c:delete val="1"/>
              <c:extLst>
                <c:ext xmlns:c15="http://schemas.microsoft.com/office/drawing/2012/chart" uri="{CE6537A1-D6FC-4f65-9D91-7224C49458BB}"/>
                <c:ext xmlns:c16="http://schemas.microsoft.com/office/drawing/2014/chart" uri="{C3380CC4-5D6E-409C-BE32-E72D297353CC}">
                  <c16:uniqueId val="{0000000B-3AE9-42E9-9449-18684A7231C3}"/>
                </c:ext>
              </c:extLst>
            </c:dLbl>
            <c:dLbl>
              <c:idx val="5"/>
              <c:delete val="1"/>
              <c:extLst>
                <c:ext xmlns:c15="http://schemas.microsoft.com/office/drawing/2012/chart" uri="{CE6537A1-D6FC-4f65-9D91-7224C49458BB}"/>
                <c:ext xmlns:c16="http://schemas.microsoft.com/office/drawing/2014/chart" uri="{C3380CC4-5D6E-409C-BE32-E72D297353CC}">
                  <c16:uniqueId val="{0000000C-3AE9-42E9-9449-18684A7231C3}"/>
                </c:ext>
              </c:extLst>
            </c:dLbl>
            <c:dLbl>
              <c:idx val="6"/>
              <c:layout>
                <c:manualLayout>
                  <c:x val="6.8479355488418936E-2"/>
                  <c:y val="-1.1126563048479692E-2"/>
                </c:manualLayout>
              </c:layout>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AE9-42E9-9449-18684A7231C3}"/>
                </c:ext>
              </c:extLst>
            </c:dLbl>
            <c:dLbl>
              <c:idx val="7"/>
              <c:delete val="1"/>
              <c:extLst>
                <c:ext xmlns:c15="http://schemas.microsoft.com/office/drawing/2012/chart" uri="{CE6537A1-D6FC-4f65-9D91-7224C49458BB}"/>
                <c:ext xmlns:c16="http://schemas.microsoft.com/office/drawing/2014/chart" uri="{C3380CC4-5D6E-409C-BE32-E72D297353CC}">
                  <c16:uniqueId val="{0000000D-3AE9-42E9-9449-18684A7231C3}"/>
                </c:ext>
              </c:extLst>
            </c:dLbl>
            <c:dLbl>
              <c:idx val="8"/>
              <c:delete val="1"/>
              <c:extLst>
                <c:ext xmlns:c15="http://schemas.microsoft.com/office/drawing/2012/chart" uri="{CE6537A1-D6FC-4f65-9D91-7224C49458BB}"/>
                <c:ext xmlns:c16="http://schemas.microsoft.com/office/drawing/2014/chart" uri="{C3380CC4-5D6E-409C-BE32-E72D297353CC}">
                  <c16:uniqueId val="{0000000E-3AE9-42E9-9449-18684A7231C3}"/>
                </c:ext>
              </c:extLst>
            </c:dLbl>
            <c:dLbl>
              <c:idx val="9"/>
              <c:layout>
                <c:manualLayout>
                  <c:x val="-0.14800887458128506"/>
                  <c:y val="-3.7088543494932305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3AE9-42E9-9449-18684A7231C3}"/>
                </c:ext>
              </c:extLst>
            </c:dLbl>
            <c:dLbl>
              <c:idx val="10"/>
              <c:layout>
                <c:manualLayout>
                  <c:x val="-0.13926248169255087"/>
                  <c:y val="-4.821510654341199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3AE9-42E9-9449-18684A7231C3}"/>
                </c:ext>
              </c:extLst>
            </c:dLbl>
            <c:dLbl>
              <c:idx val="11"/>
              <c:layout>
                <c:manualLayout>
                  <c:x val="-1.2084592145015106E-2"/>
                  <c:y val="-3.7088543494932305E-3"/>
                </c:manualLayout>
              </c:layout>
              <c:numFmt formatCode="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1-3AE9-42E9-9449-18684A7231C3}"/>
                </c:ext>
              </c:extLst>
            </c:dLbl>
            <c:dLbl>
              <c:idx val="12"/>
              <c:layout>
                <c:manualLayout>
                  <c:x val="-1.2084592145015106E-2"/>
                  <c:y val="-1.1126563048479692E-2"/>
                </c:manualLayout>
              </c:layout>
              <c:numFmt formatCode="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3AE9-42E9-9449-18684A7231C3}"/>
                </c:ext>
              </c:extLst>
            </c:dLbl>
            <c:dLbl>
              <c:idx val="13"/>
              <c:delete val="1"/>
              <c:extLst>
                <c:ext xmlns:c15="http://schemas.microsoft.com/office/drawing/2012/chart" uri="{CE6537A1-D6FC-4f65-9D91-7224C49458BB}"/>
                <c:ext xmlns:c16="http://schemas.microsoft.com/office/drawing/2014/chart" uri="{C3380CC4-5D6E-409C-BE32-E72D297353CC}">
                  <c16:uniqueId val="{00000013-3AE9-42E9-9449-18684A7231C3}"/>
                </c:ext>
              </c:extLst>
            </c:dLbl>
            <c:dLbl>
              <c:idx val="14"/>
              <c:delete val="1"/>
              <c:extLst>
                <c:ext xmlns:c15="http://schemas.microsoft.com/office/drawing/2012/chart" uri="{CE6537A1-D6FC-4f65-9D91-7224C49458BB}"/>
                <c:ext xmlns:c16="http://schemas.microsoft.com/office/drawing/2014/chart" uri="{C3380CC4-5D6E-409C-BE32-E72D297353CC}">
                  <c16:uniqueId val="{00000014-3AE9-42E9-9449-18684A7231C3}"/>
                </c:ext>
              </c:extLst>
            </c:dLbl>
            <c:dLbl>
              <c:idx val="15"/>
              <c:layout>
                <c:manualLayout>
                  <c:x val="0"/>
                  <c:y val="-3.7088543494932305E-3"/>
                </c:manualLayout>
              </c:layout>
              <c:numFmt formatCode="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AE9-42E9-9449-18684A7231C3}"/>
                </c:ext>
              </c:extLst>
            </c:dLbl>
            <c:numFmt formatCode="0.0%" sourceLinked="0"/>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'9'!$A$6:$A$21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'9'!$L$6:$L$21</c:f>
              <c:numCache>
                <c:formatCode>#\ ##0.0</c:formatCode>
                <c:ptCount val="16"/>
                <c:pt idx="0">
                  <c:v>4086.3502530000001</c:v>
                </c:pt>
                <c:pt idx="1">
                  <c:v>595.31330500000013</c:v>
                </c:pt>
                <c:pt idx="2">
                  <c:v>3899.4439390000007</c:v>
                </c:pt>
                <c:pt idx="3">
                  <c:v>0</c:v>
                </c:pt>
                <c:pt idx="4">
                  <c:v>0</c:v>
                </c:pt>
                <c:pt idx="5">
                  <c:v>0</c:v>
                </c:pt>
                <c:pt idx="6">
                  <c:v>15441.491141</c:v>
                </c:pt>
                <c:pt idx="7">
                  <c:v>0</c:v>
                </c:pt>
                <c:pt idx="8">
                  <c:v>0</c:v>
                </c:pt>
                <c:pt idx="9">
                  <c:v>147.90947</c:v>
                </c:pt>
                <c:pt idx="10">
                  <c:v>44.451968000000001</c:v>
                </c:pt>
                <c:pt idx="11">
                  <c:v>484.21022399999998</c:v>
                </c:pt>
                <c:pt idx="12">
                  <c:v>1362.1172689999999</c:v>
                </c:pt>
                <c:pt idx="13">
                  <c:v>0</c:v>
                </c:pt>
                <c:pt idx="14">
                  <c:v>5.5315919999999998</c:v>
                </c:pt>
                <c:pt idx="15">
                  <c:v>4628.3030799999988</c:v>
                </c:pt>
              </c:numCache>
            </c:numRef>
          </c:val>
          <c:extLst>
            <c:ext xmlns:c16="http://schemas.microsoft.com/office/drawing/2014/chart" uri="{C3380CC4-5D6E-409C-BE32-E72D297353CC}">
              <c16:uniqueId val="{00000015-3AE9-42E9-9449-18684A7231C3}"/>
            </c:ext>
          </c:extLst>
        </c:ser>
        <c:dLbls>
          <c:showLegendKey val="0"/>
          <c:showVal val="1"/>
          <c:showCatName val="0"/>
          <c:showSerName val="0"/>
          <c:showPercent val="0"/>
          <c:showBubbleSize val="0"/>
          <c:showLeaderLines val="1"/>
        </c:dLbls>
        <c:firstSliceAng val="0"/>
        <c:holeSize val="50"/>
      </c:doughnutChart>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Brutto výroba tepla </a:t>
            </a:r>
            <a:r>
              <a:rPr lang="en-US" sz="1000"/>
              <a:t>[</a:t>
            </a:r>
            <a:r>
              <a:rPr lang="cs-CZ" sz="1000"/>
              <a:t>TJ</a:t>
            </a:r>
            <a:r>
              <a:rPr lang="en-US" sz="1000"/>
              <a:t>]</a:t>
            </a:r>
            <a:endParaRPr lang="cs-CZ" sz="1000"/>
          </a:p>
        </c:rich>
      </c:tx>
      <c:overlay val="0"/>
    </c:title>
    <c:autoTitleDeleted val="0"/>
    <c:plotArea>
      <c:layout/>
      <c:barChart>
        <c:barDir val="col"/>
        <c:grouping val="clustered"/>
        <c:varyColors val="0"/>
        <c:ser>
          <c:idx val="0"/>
          <c:order val="0"/>
          <c:tx>
            <c:strRef>
              <c:f>'10.1'!$H$5</c:f>
              <c:strCache>
                <c:ptCount val="1"/>
                <c:pt idx="0">
                  <c:v>2017</c:v>
                </c:pt>
              </c:strCache>
            </c:strRef>
          </c:tx>
          <c:invertIfNegative val="0"/>
          <c:cat>
            <c:strRef>
              <c:f>'10.1'!$B$4:$E$4</c:f>
              <c:strCache>
                <c:ptCount val="4"/>
                <c:pt idx="0">
                  <c:v>I. čtvrtletí</c:v>
                </c:pt>
                <c:pt idx="1">
                  <c:v>II. čtvrtletí</c:v>
                </c:pt>
                <c:pt idx="2">
                  <c:v>III. čtvrtletí</c:v>
                </c:pt>
                <c:pt idx="3">
                  <c:v>IV. čtvrtletí</c:v>
                </c:pt>
              </c:strCache>
            </c:strRef>
          </c:cat>
          <c:val>
            <c:numRef>
              <c:f>'10.1'!$B$5:$E$5</c:f>
              <c:numCache>
                <c:formatCode>#\ ##0.0</c:formatCode>
                <c:ptCount val="4"/>
                <c:pt idx="0">
                  <c:v>59492.390079999997</c:v>
                </c:pt>
                <c:pt idx="1">
                  <c:v>33647.194624999996</c:v>
                </c:pt>
                <c:pt idx="2">
                  <c:v>26175.937772000001</c:v>
                </c:pt>
                <c:pt idx="3">
                  <c:v>50852.251840000004</c:v>
                </c:pt>
              </c:numCache>
            </c:numRef>
          </c:val>
          <c:extLst>
            <c:ext xmlns:c16="http://schemas.microsoft.com/office/drawing/2014/chart" uri="{C3380CC4-5D6E-409C-BE32-E72D297353CC}">
              <c16:uniqueId val="{00000000-60D1-4FA4-8A90-31289B13B312}"/>
            </c:ext>
          </c:extLst>
        </c:ser>
        <c:ser>
          <c:idx val="1"/>
          <c:order val="1"/>
          <c:tx>
            <c:strRef>
              <c:f>'10.1'!$H$6</c:f>
              <c:strCache>
                <c:ptCount val="1"/>
                <c:pt idx="0">
                  <c:v>2018</c:v>
                </c:pt>
              </c:strCache>
            </c:strRef>
          </c:tx>
          <c:invertIfNegative val="0"/>
          <c:cat>
            <c:strRef>
              <c:f>'10.1'!$B$4:$E$4</c:f>
              <c:strCache>
                <c:ptCount val="4"/>
                <c:pt idx="0">
                  <c:v>I. čtvrtletí</c:v>
                </c:pt>
                <c:pt idx="1">
                  <c:v>II. čtvrtletí</c:v>
                </c:pt>
                <c:pt idx="2">
                  <c:v>III. čtvrtletí</c:v>
                </c:pt>
                <c:pt idx="3">
                  <c:v>IV. čtvrtletí</c:v>
                </c:pt>
              </c:strCache>
            </c:strRef>
          </c:cat>
          <c:val>
            <c:numRef>
              <c:f>'10.1'!$B$6:$E$6</c:f>
              <c:numCache>
                <c:formatCode>#\ ##0.0</c:formatCode>
                <c:ptCount val="4"/>
                <c:pt idx="0">
                  <c:v>59760.704269999995</c:v>
                </c:pt>
                <c:pt idx="1">
                  <c:v>28688.566620000005</c:v>
                </c:pt>
                <c:pt idx="2">
                  <c:v>24452.443356</c:v>
                </c:pt>
                <c:pt idx="3">
                  <c:v>50022.549169999998</c:v>
                </c:pt>
              </c:numCache>
            </c:numRef>
          </c:val>
          <c:extLst>
            <c:ext xmlns:c16="http://schemas.microsoft.com/office/drawing/2014/chart" uri="{C3380CC4-5D6E-409C-BE32-E72D297353CC}">
              <c16:uniqueId val="{00000001-60D1-4FA4-8A90-31289B13B312}"/>
            </c:ext>
          </c:extLst>
        </c:ser>
        <c:ser>
          <c:idx val="2"/>
          <c:order val="2"/>
          <c:tx>
            <c:strRef>
              <c:f>'10.1'!$H$7</c:f>
              <c:strCache>
                <c:ptCount val="1"/>
                <c:pt idx="0">
                  <c:v>2019</c:v>
                </c:pt>
              </c:strCache>
            </c:strRef>
          </c:tx>
          <c:invertIfNegative val="0"/>
          <c:cat>
            <c:strRef>
              <c:f>'10.1'!$B$4:$E$4</c:f>
              <c:strCache>
                <c:ptCount val="4"/>
                <c:pt idx="0">
                  <c:v>I. čtvrtletí</c:v>
                </c:pt>
                <c:pt idx="1">
                  <c:v>II. čtvrtletí</c:v>
                </c:pt>
                <c:pt idx="2">
                  <c:v>III. čtvrtletí</c:v>
                </c:pt>
                <c:pt idx="3">
                  <c:v>IV. čtvrtletí</c:v>
                </c:pt>
              </c:strCache>
            </c:strRef>
          </c:cat>
          <c:val>
            <c:numRef>
              <c:f>'10.1'!$B$7:$E$7</c:f>
              <c:numCache>
                <c:formatCode>#\ ##0.0</c:formatCode>
                <c:ptCount val="4"/>
                <c:pt idx="0">
                  <c:v>55805.660349999998</c:v>
                </c:pt>
                <c:pt idx="1">
                  <c:v>32752.193618000001</c:v>
                </c:pt>
                <c:pt idx="2">
                  <c:v>24975.849622999998</c:v>
                </c:pt>
                <c:pt idx="3">
                  <c:v>48371.097999999998</c:v>
                </c:pt>
              </c:numCache>
            </c:numRef>
          </c:val>
          <c:extLst>
            <c:ext xmlns:c16="http://schemas.microsoft.com/office/drawing/2014/chart" uri="{C3380CC4-5D6E-409C-BE32-E72D297353CC}">
              <c16:uniqueId val="{00000002-60D1-4FA4-8A90-31289B13B312}"/>
            </c:ext>
          </c:extLst>
        </c:ser>
        <c:ser>
          <c:idx val="4"/>
          <c:order val="3"/>
          <c:tx>
            <c:v>2020</c:v>
          </c:tx>
          <c:invertIfNegative val="0"/>
          <c:val>
            <c:numRef>
              <c:f>'10.1'!$B$8:$E$8</c:f>
              <c:numCache>
                <c:formatCode>#\ ##0.0</c:formatCode>
                <c:ptCount val="4"/>
                <c:pt idx="0">
                  <c:v>53528.76771</c:v>
                </c:pt>
                <c:pt idx="1">
                  <c:v>31489.553687</c:v>
                </c:pt>
                <c:pt idx="2">
                  <c:v>24527.664056000001</c:v>
                </c:pt>
                <c:pt idx="3">
                  <c:v>47371.722840000002</c:v>
                </c:pt>
              </c:numCache>
            </c:numRef>
          </c:val>
          <c:extLst>
            <c:ext xmlns:c16="http://schemas.microsoft.com/office/drawing/2014/chart" uri="{C3380CC4-5D6E-409C-BE32-E72D297353CC}">
              <c16:uniqueId val="{00000000-A964-4569-9A9A-2EFC4CC047D8}"/>
            </c:ext>
          </c:extLst>
        </c:ser>
        <c:ser>
          <c:idx val="3"/>
          <c:order val="4"/>
          <c:tx>
            <c:v>2021</c:v>
          </c:tx>
          <c:invertIfNegative val="0"/>
          <c:val>
            <c:numRef>
              <c:f>'10.1'!$B$9:$E$9</c:f>
              <c:numCache>
                <c:formatCode>#\ ##0.0</c:formatCode>
                <c:ptCount val="4"/>
                <c:pt idx="0">
                  <c:v>55479.32602232822</c:v>
                </c:pt>
                <c:pt idx="1">
                  <c:v>33743.824402509992</c:v>
                </c:pt>
                <c:pt idx="2">
                  <c:v>24362.526112447431</c:v>
                </c:pt>
                <c:pt idx="3">
                  <c:v>47965.736917999995</c:v>
                </c:pt>
              </c:numCache>
            </c:numRef>
          </c:val>
          <c:extLst>
            <c:ext xmlns:c16="http://schemas.microsoft.com/office/drawing/2014/chart" uri="{C3380CC4-5D6E-409C-BE32-E72D297353CC}">
              <c16:uniqueId val="{00000000-AD4D-4B90-8BAF-751997C9F66C}"/>
            </c:ext>
          </c:extLst>
        </c:ser>
        <c:dLbls>
          <c:showLegendKey val="0"/>
          <c:showVal val="0"/>
          <c:showCatName val="0"/>
          <c:showSerName val="0"/>
          <c:showPercent val="0"/>
          <c:showBubbleSize val="0"/>
        </c:dLbls>
        <c:gapWidth val="100"/>
        <c:overlap val="-10"/>
        <c:axId val="169108992"/>
        <c:axId val="169110528"/>
      </c:barChart>
      <c:catAx>
        <c:axId val="169108992"/>
        <c:scaling>
          <c:orientation val="minMax"/>
        </c:scaling>
        <c:delete val="0"/>
        <c:axPos val="b"/>
        <c:numFmt formatCode="General" sourceLinked="1"/>
        <c:majorTickMark val="none"/>
        <c:minorTickMark val="none"/>
        <c:tickLblPos val="low"/>
        <c:txPr>
          <a:bodyPr/>
          <a:lstStyle/>
          <a:p>
            <a:pPr>
              <a:defRPr sz="900"/>
            </a:pPr>
            <a:endParaRPr lang="cs-CZ"/>
          </a:p>
        </c:txPr>
        <c:crossAx val="169110528"/>
        <c:crosses val="autoZero"/>
        <c:auto val="1"/>
        <c:lblAlgn val="ctr"/>
        <c:lblOffset val="100"/>
        <c:noMultiLvlLbl val="0"/>
      </c:catAx>
      <c:valAx>
        <c:axId val="169110528"/>
        <c:scaling>
          <c:orientation val="minMax"/>
          <c:max val="60000"/>
        </c:scaling>
        <c:delete val="0"/>
        <c:axPos val="l"/>
        <c:majorGridlines/>
        <c:numFmt formatCode="#,##0" sourceLinked="0"/>
        <c:majorTickMark val="out"/>
        <c:minorTickMark val="none"/>
        <c:tickLblPos val="nextTo"/>
        <c:spPr>
          <a:ln>
            <a:noFill/>
          </a:ln>
        </c:spPr>
        <c:txPr>
          <a:bodyPr/>
          <a:lstStyle/>
          <a:p>
            <a:pPr>
              <a:defRPr sz="900"/>
            </a:pPr>
            <a:endParaRPr lang="cs-CZ"/>
          </a:p>
        </c:txPr>
        <c:crossAx val="169108992"/>
        <c:crosses val="autoZero"/>
        <c:crossBetween val="between"/>
      </c:valAx>
    </c:plotArea>
    <c:legend>
      <c:legendPos val="b"/>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en-US" sz="1000"/>
              <a:t>(</a:t>
            </a:r>
            <a:r>
              <a:rPr lang="cs-CZ" sz="1000"/>
              <a:t>TJ</a:t>
            </a:r>
            <a:r>
              <a:rPr lang="en-US" sz="1000"/>
              <a:t>)</a:t>
            </a:r>
          </a:p>
        </c:rich>
      </c:tx>
      <c:overlay val="0"/>
    </c:title>
    <c:autoTitleDeleted val="0"/>
    <c:plotArea>
      <c:layout>
        <c:manualLayout>
          <c:layoutTarget val="inner"/>
          <c:xMode val="edge"/>
          <c:yMode val="edge"/>
          <c:x val="8.2957443019943025E-2"/>
          <c:y val="0.14531012956082834"/>
          <c:w val="0.90347418091168086"/>
          <c:h val="0.76781555361430653"/>
        </c:manualLayout>
      </c:layout>
      <c:barChart>
        <c:barDir val="col"/>
        <c:grouping val="stacked"/>
        <c:varyColors val="0"/>
        <c:ser>
          <c:idx val="0"/>
          <c:order val="0"/>
          <c:tx>
            <c:strRef>
              <c:f>'5.1'!$A$8</c:f>
              <c:strCache>
                <c:ptCount val="1"/>
                <c:pt idx="0">
                  <c:v>Biomasa</c:v>
                </c:pt>
              </c:strCache>
            </c:strRef>
          </c:tx>
          <c:spPr>
            <a:solidFill>
              <a:schemeClr val="accent3">
                <a:lumMod val="75000"/>
              </a:schemeClr>
            </a:solidFill>
          </c:spPr>
          <c:invertIfNegative val="0"/>
          <c:val>
            <c:numRef>
              <c:f>'5.1'!$B$8:$M$8</c:f>
              <c:numCache>
                <c:formatCode>#\ ##0.0</c:formatCode>
                <c:ptCount val="12"/>
                <c:pt idx="0">
                  <c:v>1080.7750259999998</c:v>
                </c:pt>
                <c:pt idx="1">
                  <c:v>914.61217900000008</c:v>
                </c:pt>
                <c:pt idx="2">
                  <c:v>980.07792199999983</c:v>
                </c:pt>
                <c:pt idx="3">
                  <c:v>846.88119999999992</c:v>
                </c:pt>
                <c:pt idx="4">
                  <c:v>679.73230100000001</c:v>
                </c:pt>
                <c:pt idx="5">
                  <c:v>339.49049799999995</c:v>
                </c:pt>
                <c:pt idx="6">
                  <c:v>326.49307700000003</c:v>
                </c:pt>
                <c:pt idx="7">
                  <c:v>352.01586600000007</c:v>
                </c:pt>
                <c:pt idx="8">
                  <c:v>457.08089700000005</c:v>
                </c:pt>
                <c:pt idx="9">
                  <c:v>727.82145700000001</c:v>
                </c:pt>
                <c:pt idx="10">
                  <c:v>931.55022800000017</c:v>
                </c:pt>
                <c:pt idx="11">
                  <c:v>972.28595700000017</c:v>
                </c:pt>
              </c:numCache>
            </c:numRef>
          </c:val>
          <c:extLst>
            <c:ext xmlns:c16="http://schemas.microsoft.com/office/drawing/2014/chart" uri="{C3380CC4-5D6E-409C-BE32-E72D297353CC}">
              <c16:uniqueId val="{00000000-5C3E-41FA-A8D2-07E265A0CD11}"/>
            </c:ext>
          </c:extLst>
        </c:ser>
        <c:ser>
          <c:idx val="1"/>
          <c:order val="1"/>
          <c:tx>
            <c:strRef>
              <c:f>'5.1'!$A$9</c:f>
              <c:strCache>
                <c:ptCount val="1"/>
                <c:pt idx="0">
                  <c:v>Bioplyn</c:v>
                </c:pt>
              </c:strCache>
            </c:strRef>
          </c:tx>
          <c:spPr>
            <a:solidFill>
              <a:schemeClr val="bg2">
                <a:lumMod val="50000"/>
              </a:schemeClr>
            </a:solidFill>
          </c:spPr>
          <c:invertIfNegative val="0"/>
          <c:val>
            <c:numRef>
              <c:f>'5.1'!$B$9:$M$9</c:f>
              <c:numCache>
                <c:formatCode>#\ ##0.0</c:formatCode>
                <c:ptCount val="12"/>
                <c:pt idx="0">
                  <c:v>67.438742000000005</c:v>
                </c:pt>
                <c:pt idx="1">
                  <c:v>58.809613000000013</c:v>
                </c:pt>
                <c:pt idx="2">
                  <c:v>61.057207999999996</c:v>
                </c:pt>
                <c:pt idx="3">
                  <c:v>54.87617800000001</c:v>
                </c:pt>
                <c:pt idx="4">
                  <c:v>47.989053999999989</c:v>
                </c:pt>
                <c:pt idx="5">
                  <c:v>30.133018</c:v>
                </c:pt>
                <c:pt idx="6">
                  <c:v>28.488772000000001</c:v>
                </c:pt>
                <c:pt idx="7">
                  <c:v>29.365550000000006</c:v>
                </c:pt>
                <c:pt idx="8">
                  <c:v>36.547138999999994</c:v>
                </c:pt>
                <c:pt idx="9">
                  <c:v>52.684787000000014</c:v>
                </c:pt>
                <c:pt idx="10">
                  <c:v>55.889420999999999</c:v>
                </c:pt>
                <c:pt idx="11">
                  <c:v>62.844661999999978</c:v>
                </c:pt>
              </c:numCache>
            </c:numRef>
          </c:val>
          <c:extLst>
            <c:ext xmlns:c16="http://schemas.microsoft.com/office/drawing/2014/chart" uri="{C3380CC4-5D6E-409C-BE32-E72D297353CC}">
              <c16:uniqueId val="{00000001-5C3E-41FA-A8D2-07E265A0CD11}"/>
            </c:ext>
          </c:extLst>
        </c:ser>
        <c:ser>
          <c:idx val="2"/>
          <c:order val="2"/>
          <c:tx>
            <c:strRef>
              <c:f>'5.1'!$A$10</c:f>
              <c:strCache>
                <c:ptCount val="1"/>
                <c:pt idx="0">
                  <c:v>Černé uhlí</c:v>
                </c:pt>
              </c:strCache>
            </c:strRef>
          </c:tx>
          <c:spPr>
            <a:solidFill>
              <a:schemeClr val="tx1"/>
            </a:solidFill>
          </c:spPr>
          <c:invertIfNegative val="0"/>
          <c:val>
            <c:numRef>
              <c:f>'5.1'!$B$10:$M$10</c:f>
              <c:numCache>
                <c:formatCode>#\ ##0.0</c:formatCode>
                <c:ptCount val="12"/>
                <c:pt idx="0">
                  <c:v>1510.2598869999999</c:v>
                </c:pt>
                <c:pt idx="1">
                  <c:v>1456.8636059999999</c:v>
                </c:pt>
                <c:pt idx="2">
                  <c:v>1203.1186279999999</c:v>
                </c:pt>
                <c:pt idx="3">
                  <c:v>906.208844</c:v>
                </c:pt>
                <c:pt idx="4">
                  <c:v>464.28780800000004</c:v>
                </c:pt>
                <c:pt idx="5">
                  <c:v>221.82855200000003</c:v>
                </c:pt>
                <c:pt idx="6">
                  <c:v>203.39677599999999</c:v>
                </c:pt>
                <c:pt idx="7">
                  <c:v>220.726609</c:v>
                </c:pt>
                <c:pt idx="8">
                  <c:v>324.06547</c:v>
                </c:pt>
                <c:pt idx="9">
                  <c:v>785.50251999999989</c:v>
                </c:pt>
                <c:pt idx="10">
                  <c:v>1025.8235540000001</c:v>
                </c:pt>
                <c:pt idx="11">
                  <c:v>1460.2761759999999</c:v>
                </c:pt>
              </c:numCache>
            </c:numRef>
          </c:val>
          <c:extLst>
            <c:ext xmlns:c16="http://schemas.microsoft.com/office/drawing/2014/chart" uri="{C3380CC4-5D6E-409C-BE32-E72D297353CC}">
              <c16:uniqueId val="{00000002-5C3E-41FA-A8D2-07E265A0CD11}"/>
            </c:ext>
          </c:extLst>
        </c:ser>
        <c:ser>
          <c:idx val="3"/>
          <c:order val="3"/>
          <c:tx>
            <c:strRef>
              <c:f>'5.1'!$A$11</c:f>
              <c:strCache>
                <c:ptCount val="1"/>
                <c:pt idx="0">
                  <c:v>Elektrická energie</c:v>
                </c:pt>
              </c:strCache>
            </c:strRef>
          </c:tx>
          <c:invertIfNegative val="0"/>
          <c:val>
            <c:numRef>
              <c:f>'5.1'!$B$11:$M$11</c:f>
              <c:numCache>
                <c:formatCode>#\ ##0.0</c:formatCode>
                <c:ptCount val="12"/>
                <c:pt idx="0">
                  <c:v>1.88645</c:v>
                </c:pt>
                <c:pt idx="1">
                  <c:v>2.2386500000000003</c:v>
                </c:pt>
                <c:pt idx="2">
                  <c:v>2.3788100000000001</c:v>
                </c:pt>
                <c:pt idx="3">
                  <c:v>2.8949400000000001</c:v>
                </c:pt>
                <c:pt idx="4">
                  <c:v>2.462761</c:v>
                </c:pt>
                <c:pt idx="5">
                  <c:v>2.695052</c:v>
                </c:pt>
                <c:pt idx="6">
                  <c:v>3.8735079999999997</c:v>
                </c:pt>
                <c:pt idx="7">
                  <c:v>3.5000399999999998</c:v>
                </c:pt>
                <c:pt idx="8">
                  <c:v>3.495428</c:v>
                </c:pt>
                <c:pt idx="9">
                  <c:v>3.2243499999999998</c:v>
                </c:pt>
                <c:pt idx="10">
                  <c:v>2.3516699999999999</c:v>
                </c:pt>
                <c:pt idx="11">
                  <c:v>2.5389699999999999</c:v>
                </c:pt>
              </c:numCache>
            </c:numRef>
          </c:val>
          <c:extLst>
            <c:ext xmlns:c16="http://schemas.microsoft.com/office/drawing/2014/chart" uri="{C3380CC4-5D6E-409C-BE32-E72D297353CC}">
              <c16:uniqueId val="{00000003-5C3E-41FA-A8D2-07E265A0CD11}"/>
            </c:ext>
          </c:extLst>
        </c:ser>
        <c:ser>
          <c:idx val="4"/>
          <c:order val="4"/>
          <c:tx>
            <c:strRef>
              <c:f>'5.1'!$A$12</c:f>
              <c:strCache>
                <c:ptCount val="1"/>
                <c:pt idx="0">
                  <c:v>Energie prostředí (tepelné čerpadlo)</c:v>
                </c:pt>
              </c:strCache>
            </c:strRef>
          </c:tx>
          <c:invertIfNegative val="0"/>
          <c:val>
            <c:numRef>
              <c:f>'5.1'!$B$12:$M$12</c:f>
              <c:numCache>
                <c:formatCode>#\ ##0.0</c:formatCode>
                <c:ptCount val="12"/>
                <c:pt idx="0">
                  <c:v>14.100577303656198</c:v>
                </c:pt>
                <c:pt idx="1">
                  <c:v>12.835797786244411</c:v>
                </c:pt>
                <c:pt idx="2">
                  <c:v>10.789857737050102</c:v>
                </c:pt>
                <c:pt idx="3">
                  <c:v>9.0243836134619855</c:v>
                </c:pt>
                <c:pt idx="4">
                  <c:v>6.8929434721097156</c:v>
                </c:pt>
                <c:pt idx="5">
                  <c:v>3.4484906402360189</c:v>
                </c:pt>
                <c:pt idx="6">
                  <c:v>2.5150131166255334</c:v>
                </c:pt>
                <c:pt idx="7">
                  <c:v>2.7031046669147876</c:v>
                </c:pt>
                <c:pt idx="8">
                  <c:v>4.3243776936663361</c:v>
                </c:pt>
                <c:pt idx="9">
                  <c:v>8.2759450935691792</c:v>
                </c:pt>
                <c:pt idx="10">
                  <c:v>9.8949160304680426</c:v>
                </c:pt>
                <c:pt idx="11">
                  <c:v>12.091112845997683</c:v>
                </c:pt>
              </c:numCache>
            </c:numRef>
          </c:val>
          <c:extLst>
            <c:ext xmlns:c16="http://schemas.microsoft.com/office/drawing/2014/chart" uri="{C3380CC4-5D6E-409C-BE32-E72D297353CC}">
              <c16:uniqueId val="{00000004-5C3E-41FA-A8D2-07E265A0CD11}"/>
            </c:ext>
          </c:extLst>
        </c:ser>
        <c:ser>
          <c:idx val="5"/>
          <c:order val="5"/>
          <c:tx>
            <c:strRef>
              <c:f>'5.1'!$A$13</c:f>
              <c:strCache>
                <c:ptCount val="1"/>
                <c:pt idx="0">
                  <c:v>Energie Slunce (solární kolektor)</c:v>
                </c:pt>
              </c:strCache>
            </c:strRef>
          </c:tx>
          <c:invertIfNegative val="0"/>
          <c:val>
            <c:numRef>
              <c:f>'5.1'!$B$13:$M$13</c:f>
              <c:numCache>
                <c:formatCode>#\ ##0.0</c:formatCode>
                <c:ptCount val="12"/>
                <c:pt idx="0">
                  <c:v>1.0129000000000001E-2</c:v>
                </c:pt>
                <c:pt idx="1">
                  <c:v>2.0753999999999998E-2</c:v>
                </c:pt>
                <c:pt idx="2">
                  <c:v>3.7942999999999998E-2</c:v>
                </c:pt>
                <c:pt idx="3">
                  <c:v>5.2948000000000002E-2</c:v>
                </c:pt>
                <c:pt idx="4">
                  <c:v>6.1956999999999998E-2</c:v>
                </c:pt>
                <c:pt idx="5">
                  <c:v>0.100568</c:v>
                </c:pt>
                <c:pt idx="6">
                  <c:v>8.5294999999999996E-2</c:v>
                </c:pt>
                <c:pt idx="7">
                  <c:v>6.8782999999999997E-2</c:v>
                </c:pt>
                <c:pt idx="8">
                  <c:v>5.7896000000000003E-2</c:v>
                </c:pt>
                <c:pt idx="9">
                  <c:v>5.5410999999999995E-2</c:v>
                </c:pt>
                <c:pt idx="10">
                  <c:v>1.4919999999999999E-2</c:v>
                </c:pt>
                <c:pt idx="11">
                  <c:v>8.9479999999999994E-3</c:v>
                </c:pt>
              </c:numCache>
            </c:numRef>
          </c:val>
          <c:extLst>
            <c:ext xmlns:c16="http://schemas.microsoft.com/office/drawing/2014/chart" uri="{C3380CC4-5D6E-409C-BE32-E72D297353CC}">
              <c16:uniqueId val="{00000005-5C3E-41FA-A8D2-07E265A0CD11}"/>
            </c:ext>
          </c:extLst>
        </c:ser>
        <c:ser>
          <c:idx val="6"/>
          <c:order val="6"/>
          <c:tx>
            <c:strRef>
              <c:f>'5.1'!$A$14</c:f>
              <c:strCache>
                <c:ptCount val="1"/>
                <c:pt idx="0">
                  <c:v>Hnědé uhlí</c:v>
                </c:pt>
              </c:strCache>
            </c:strRef>
          </c:tx>
          <c:spPr>
            <a:solidFill>
              <a:srgbClr val="6E4932"/>
            </a:solidFill>
          </c:spPr>
          <c:invertIfNegative val="0"/>
          <c:val>
            <c:numRef>
              <c:f>'5.1'!$B$14:$M$14</c:f>
              <c:numCache>
                <c:formatCode>#\ ##0.0</c:formatCode>
                <c:ptCount val="12"/>
                <c:pt idx="0">
                  <c:v>5829.6726189999963</c:v>
                </c:pt>
                <c:pt idx="1">
                  <c:v>5340.1227739999986</c:v>
                </c:pt>
                <c:pt idx="2">
                  <c:v>4878.0584770000005</c:v>
                </c:pt>
                <c:pt idx="3">
                  <c:v>3692.6919160000007</c:v>
                </c:pt>
                <c:pt idx="4">
                  <c:v>2433.7323880000004</c:v>
                </c:pt>
                <c:pt idx="5">
                  <c:v>1152.5509689999999</c:v>
                </c:pt>
                <c:pt idx="6">
                  <c:v>879.11041</c:v>
                </c:pt>
                <c:pt idx="7">
                  <c:v>1016.4611720000003</c:v>
                </c:pt>
                <c:pt idx="8">
                  <c:v>1449.2992079999995</c:v>
                </c:pt>
                <c:pt idx="9">
                  <c:v>3022.9727579999999</c:v>
                </c:pt>
                <c:pt idx="10">
                  <c:v>4284.8468750000011</c:v>
                </c:pt>
                <c:pt idx="11">
                  <c:v>5445.9604899999995</c:v>
                </c:pt>
              </c:numCache>
            </c:numRef>
          </c:val>
          <c:extLst>
            <c:ext xmlns:c16="http://schemas.microsoft.com/office/drawing/2014/chart" uri="{C3380CC4-5D6E-409C-BE32-E72D297353CC}">
              <c16:uniqueId val="{00000006-5C3E-41FA-A8D2-07E265A0CD11}"/>
            </c:ext>
          </c:extLst>
        </c:ser>
        <c:ser>
          <c:idx val="7"/>
          <c:order val="7"/>
          <c:tx>
            <c:strRef>
              <c:f>'5.1'!$A$15</c:f>
              <c:strCache>
                <c:ptCount val="1"/>
                <c:pt idx="0">
                  <c:v>Jaderné palivo</c:v>
                </c:pt>
              </c:strCache>
            </c:strRef>
          </c:tx>
          <c:invertIfNegative val="0"/>
          <c:val>
            <c:numRef>
              <c:f>'5.1'!$B$15:$M$15</c:f>
              <c:numCache>
                <c:formatCode>#\ ##0.0</c:formatCode>
                <c:ptCount val="12"/>
                <c:pt idx="0">
                  <c:v>39.560950000000005</c:v>
                </c:pt>
                <c:pt idx="1">
                  <c:v>30.579789999999999</c:v>
                </c:pt>
                <c:pt idx="2">
                  <c:v>24.95355</c:v>
                </c:pt>
                <c:pt idx="3">
                  <c:v>3.7126100000000002</c:v>
                </c:pt>
                <c:pt idx="4">
                  <c:v>2.9389600000000002</c:v>
                </c:pt>
                <c:pt idx="5">
                  <c:v>7.6589200000000002</c:v>
                </c:pt>
                <c:pt idx="6">
                  <c:v>6.99444</c:v>
                </c:pt>
                <c:pt idx="7">
                  <c:v>7.0701800000000006</c:v>
                </c:pt>
                <c:pt idx="8">
                  <c:v>7.15482</c:v>
                </c:pt>
                <c:pt idx="9">
                  <c:v>18.23498</c:v>
                </c:pt>
                <c:pt idx="10">
                  <c:v>29.209330000000001</c:v>
                </c:pt>
                <c:pt idx="11">
                  <c:v>32.903600000000004</c:v>
                </c:pt>
              </c:numCache>
            </c:numRef>
          </c:val>
          <c:extLst>
            <c:ext xmlns:c16="http://schemas.microsoft.com/office/drawing/2014/chart" uri="{C3380CC4-5D6E-409C-BE32-E72D297353CC}">
              <c16:uniqueId val="{00000007-5C3E-41FA-A8D2-07E265A0CD11}"/>
            </c:ext>
          </c:extLst>
        </c:ser>
        <c:ser>
          <c:idx val="8"/>
          <c:order val="8"/>
          <c:tx>
            <c:strRef>
              <c:f>'5.1'!$A$16</c:f>
              <c:strCache>
                <c:ptCount val="1"/>
                <c:pt idx="0">
                  <c:v>Koks</c:v>
                </c:pt>
              </c:strCache>
            </c:strRef>
          </c:tx>
          <c:invertIfNegative val="0"/>
          <c:val>
            <c:numRef>
              <c:f>'5.1'!$B$16:$M$16</c:f>
              <c:numCache>
                <c:formatCode>#\ ##0.0</c:formatCode>
                <c:ptCount val="12"/>
                <c:pt idx="0">
                  <c:v>9.0999999999999998E-2</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5C3E-41FA-A8D2-07E265A0CD11}"/>
            </c:ext>
          </c:extLst>
        </c:ser>
        <c:ser>
          <c:idx val="9"/>
          <c:order val="9"/>
          <c:tx>
            <c:strRef>
              <c:f>'5.1'!$A$17</c:f>
              <c:strCache>
                <c:ptCount val="1"/>
                <c:pt idx="0">
                  <c:v>Odpadní teplo</c:v>
                </c:pt>
              </c:strCache>
            </c:strRef>
          </c:tx>
          <c:invertIfNegative val="0"/>
          <c:val>
            <c:numRef>
              <c:f>'5.1'!$B$17:$M$17</c:f>
              <c:numCache>
                <c:formatCode>#\ ##0.0</c:formatCode>
                <c:ptCount val="12"/>
                <c:pt idx="0">
                  <c:v>93.838949999999997</c:v>
                </c:pt>
                <c:pt idx="1">
                  <c:v>83.308513000000005</c:v>
                </c:pt>
                <c:pt idx="2">
                  <c:v>86.440765999999996</c:v>
                </c:pt>
                <c:pt idx="3">
                  <c:v>85.695363</c:v>
                </c:pt>
                <c:pt idx="4">
                  <c:v>86.263877000000008</c:v>
                </c:pt>
                <c:pt idx="5">
                  <c:v>69.435276000000002</c:v>
                </c:pt>
                <c:pt idx="6">
                  <c:v>64.729728000000009</c:v>
                </c:pt>
                <c:pt idx="7">
                  <c:v>53.397657000000002</c:v>
                </c:pt>
                <c:pt idx="8">
                  <c:v>43.198357999999999</c:v>
                </c:pt>
                <c:pt idx="9">
                  <c:v>65.294409999999999</c:v>
                </c:pt>
                <c:pt idx="10">
                  <c:v>74.719100999999995</c:v>
                </c:pt>
                <c:pt idx="11">
                  <c:v>67.736811000000003</c:v>
                </c:pt>
              </c:numCache>
            </c:numRef>
          </c:val>
          <c:extLst>
            <c:ext xmlns:c16="http://schemas.microsoft.com/office/drawing/2014/chart" uri="{C3380CC4-5D6E-409C-BE32-E72D297353CC}">
              <c16:uniqueId val="{00000009-5C3E-41FA-A8D2-07E265A0CD11}"/>
            </c:ext>
          </c:extLst>
        </c:ser>
        <c:ser>
          <c:idx val="10"/>
          <c:order val="10"/>
          <c:tx>
            <c:strRef>
              <c:f>'5.1'!$A$18</c:f>
              <c:strCache>
                <c:ptCount val="1"/>
                <c:pt idx="0">
                  <c:v>Ostatní kapalná paliva</c:v>
                </c:pt>
              </c:strCache>
            </c:strRef>
          </c:tx>
          <c:invertIfNegative val="0"/>
          <c:val>
            <c:numRef>
              <c:f>'5.1'!$B$18:$M$18</c:f>
              <c:numCache>
                <c:formatCode>#\ ##0.0</c:formatCode>
                <c:ptCount val="12"/>
                <c:pt idx="0">
                  <c:v>18.640791</c:v>
                </c:pt>
                <c:pt idx="1">
                  <c:v>19.432047999999998</c:v>
                </c:pt>
                <c:pt idx="2">
                  <c:v>5.5088710000000001</c:v>
                </c:pt>
                <c:pt idx="3">
                  <c:v>3.2171080000000001</c:v>
                </c:pt>
                <c:pt idx="4">
                  <c:v>5.6117929999999996</c:v>
                </c:pt>
                <c:pt idx="5">
                  <c:v>5.6192229999999999</c:v>
                </c:pt>
                <c:pt idx="6">
                  <c:v>4.3509739999999999</c:v>
                </c:pt>
                <c:pt idx="7">
                  <c:v>5.6529860000000003</c:v>
                </c:pt>
                <c:pt idx="8">
                  <c:v>4.3357299999999999</c:v>
                </c:pt>
                <c:pt idx="9">
                  <c:v>7.5961360000000004</c:v>
                </c:pt>
                <c:pt idx="10">
                  <c:v>11.593363999999999</c:v>
                </c:pt>
                <c:pt idx="11">
                  <c:v>7.3293759999999999</c:v>
                </c:pt>
              </c:numCache>
            </c:numRef>
          </c:val>
          <c:extLst>
            <c:ext xmlns:c16="http://schemas.microsoft.com/office/drawing/2014/chart" uri="{C3380CC4-5D6E-409C-BE32-E72D297353CC}">
              <c16:uniqueId val="{0000000A-5C3E-41FA-A8D2-07E265A0CD11}"/>
            </c:ext>
          </c:extLst>
        </c:ser>
        <c:ser>
          <c:idx val="11"/>
          <c:order val="11"/>
          <c:tx>
            <c:strRef>
              <c:f>'5.1'!$A$19</c:f>
              <c:strCache>
                <c:ptCount val="1"/>
                <c:pt idx="0">
                  <c:v>Ostatní pevná paliva</c:v>
                </c:pt>
              </c:strCache>
            </c:strRef>
          </c:tx>
          <c:invertIfNegative val="0"/>
          <c:val>
            <c:numRef>
              <c:f>'5.1'!$B$19:$M$19</c:f>
              <c:numCache>
                <c:formatCode>#\ ##0.0</c:formatCode>
                <c:ptCount val="12"/>
                <c:pt idx="0">
                  <c:v>298.66571399999998</c:v>
                </c:pt>
                <c:pt idx="1">
                  <c:v>252.92496800000001</c:v>
                </c:pt>
                <c:pt idx="2">
                  <c:v>242.16855799999999</c:v>
                </c:pt>
                <c:pt idx="3">
                  <c:v>278.48478807913671</c:v>
                </c:pt>
                <c:pt idx="4">
                  <c:v>284.43396723992919</c:v>
                </c:pt>
                <c:pt idx="5">
                  <c:v>225.82782889885164</c:v>
                </c:pt>
                <c:pt idx="6">
                  <c:v>191.25091493479792</c:v>
                </c:pt>
                <c:pt idx="7">
                  <c:v>200.49891489543134</c:v>
                </c:pt>
                <c:pt idx="8">
                  <c:v>195.52096941393009</c:v>
                </c:pt>
                <c:pt idx="9">
                  <c:v>231.93058820151421</c:v>
                </c:pt>
                <c:pt idx="10">
                  <c:v>289.11245967907462</c:v>
                </c:pt>
                <c:pt idx="11">
                  <c:v>201.37910052948945</c:v>
                </c:pt>
              </c:numCache>
            </c:numRef>
          </c:val>
          <c:extLst>
            <c:ext xmlns:c16="http://schemas.microsoft.com/office/drawing/2014/chart" uri="{C3380CC4-5D6E-409C-BE32-E72D297353CC}">
              <c16:uniqueId val="{0000000B-5C3E-41FA-A8D2-07E265A0CD11}"/>
            </c:ext>
          </c:extLst>
        </c:ser>
        <c:ser>
          <c:idx val="12"/>
          <c:order val="12"/>
          <c:tx>
            <c:strRef>
              <c:f>'5.1'!$A$20</c:f>
              <c:strCache>
                <c:ptCount val="1"/>
                <c:pt idx="0">
                  <c:v>Ostatní plyny</c:v>
                </c:pt>
              </c:strCache>
            </c:strRef>
          </c:tx>
          <c:invertIfNegative val="0"/>
          <c:val>
            <c:numRef>
              <c:f>'5.1'!$B$20:$M$20</c:f>
              <c:numCache>
                <c:formatCode>#\ ##0.0</c:formatCode>
                <c:ptCount val="12"/>
                <c:pt idx="0">
                  <c:v>414.81414499999994</c:v>
                </c:pt>
                <c:pt idx="1">
                  <c:v>381.71306600000003</c:v>
                </c:pt>
                <c:pt idx="2">
                  <c:v>392.94813599999992</c:v>
                </c:pt>
                <c:pt idx="3">
                  <c:v>328.57783899999998</c:v>
                </c:pt>
                <c:pt idx="4">
                  <c:v>317.73175600000002</c:v>
                </c:pt>
                <c:pt idx="5">
                  <c:v>225.96368499999997</c:v>
                </c:pt>
                <c:pt idx="6">
                  <c:v>214.10194299999995</c:v>
                </c:pt>
                <c:pt idx="7">
                  <c:v>276.88951499999996</c:v>
                </c:pt>
                <c:pt idx="8">
                  <c:v>301.37925100000001</c:v>
                </c:pt>
                <c:pt idx="9">
                  <c:v>330.73571599999997</c:v>
                </c:pt>
                <c:pt idx="10">
                  <c:v>367.52930900000001</c:v>
                </c:pt>
                <c:pt idx="11">
                  <c:v>422.40495800000008</c:v>
                </c:pt>
              </c:numCache>
            </c:numRef>
          </c:val>
          <c:extLst>
            <c:ext xmlns:c16="http://schemas.microsoft.com/office/drawing/2014/chart" uri="{C3380CC4-5D6E-409C-BE32-E72D297353CC}">
              <c16:uniqueId val="{0000000C-5C3E-41FA-A8D2-07E265A0CD11}"/>
            </c:ext>
          </c:extLst>
        </c:ser>
        <c:ser>
          <c:idx val="13"/>
          <c:order val="13"/>
          <c:tx>
            <c:strRef>
              <c:f>'5.1'!$A$21</c:f>
              <c:strCache>
                <c:ptCount val="1"/>
                <c:pt idx="0">
                  <c:v>Ostatní</c:v>
                </c:pt>
              </c:strCache>
            </c:strRef>
          </c:tx>
          <c:invertIfNegative val="0"/>
          <c:val>
            <c:numRef>
              <c:f>'5.1'!$B$21:$M$21</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5C3E-41FA-A8D2-07E265A0CD11}"/>
            </c:ext>
          </c:extLst>
        </c:ser>
        <c:ser>
          <c:idx val="14"/>
          <c:order val="14"/>
          <c:tx>
            <c:strRef>
              <c:f>'5.1'!$A$22</c:f>
              <c:strCache>
                <c:ptCount val="1"/>
                <c:pt idx="0">
                  <c:v>Topné oleje</c:v>
                </c:pt>
              </c:strCache>
            </c:strRef>
          </c:tx>
          <c:invertIfNegative val="0"/>
          <c:val>
            <c:numRef>
              <c:f>'5.1'!$B$22:$M$22</c:f>
              <c:numCache>
                <c:formatCode>#\ ##0.0</c:formatCode>
                <c:ptCount val="12"/>
                <c:pt idx="0">
                  <c:v>50.195385000000002</c:v>
                </c:pt>
                <c:pt idx="1">
                  <c:v>55.978058000000004</c:v>
                </c:pt>
                <c:pt idx="2">
                  <c:v>20.818513999999997</c:v>
                </c:pt>
                <c:pt idx="3">
                  <c:v>3.6639589999999993</c:v>
                </c:pt>
                <c:pt idx="4">
                  <c:v>1.8232389999999998</c:v>
                </c:pt>
                <c:pt idx="5">
                  <c:v>30.584241000000002</c:v>
                </c:pt>
                <c:pt idx="6">
                  <c:v>20.060925999999995</c:v>
                </c:pt>
                <c:pt idx="7">
                  <c:v>7.125686</c:v>
                </c:pt>
                <c:pt idx="8">
                  <c:v>3.6283529999999993</c:v>
                </c:pt>
                <c:pt idx="9">
                  <c:v>8.7100669999999987</c:v>
                </c:pt>
                <c:pt idx="10">
                  <c:v>23.437701999999994</c:v>
                </c:pt>
                <c:pt idx="11">
                  <c:v>64.049908000000016</c:v>
                </c:pt>
              </c:numCache>
            </c:numRef>
          </c:val>
          <c:extLst>
            <c:ext xmlns:c16="http://schemas.microsoft.com/office/drawing/2014/chart" uri="{C3380CC4-5D6E-409C-BE32-E72D297353CC}">
              <c16:uniqueId val="{0000000E-5C3E-41FA-A8D2-07E265A0CD11}"/>
            </c:ext>
          </c:extLst>
        </c:ser>
        <c:ser>
          <c:idx val="15"/>
          <c:order val="15"/>
          <c:tx>
            <c:strRef>
              <c:f>'5.1'!$A$23</c:f>
              <c:strCache>
                <c:ptCount val="1"/>
                <c:pt idx="0">
                  <c:v>Zemní plyn</c:v>
                </c:pt>
              </c:strCache>
            </c:strRef>
          </c:tx>
          <c:spPr>
            <a:solidFill>
              <a:srgbClr val="EBE600"/>
            </a:solidFill>
          </c:spPr>
          <c:invertIfNegative val="0"/>
          <c:val>
            <c:numRef>
              <c:f>'5.1'!$B$23:$M$23</c:f>
              <c:numCache>
                <c:formatCode>#\ ##0.0</c:formatCode>
                <c:ptCount val="12"/>
                <c:pt idx="0">
                  <c:v>3586.7894143726649</c:v>
                </c:pt>
                <c:pt idx="1">
                  <c:v>3364.4705603043035</c:v>
                </c:pt>
                <c:pt idx="2">
                  <c:v>2910.5376127231339</c:v>
                </c:pt>
                <c:pt idx="3">
                  <c:v>2365.5728620470391</c:v>
                </c:pt>
                <c:pt idx="4">
                  <c:v>1643.702975004725</c:v>
                </c:pt>
                <c:pt idx="5">
                  <c:v>851.1765506872822</c:v>
                </c:pt>
                <c:pt idx="6">
                  <c:v>833.94774710712659</c:v>
                </c:pt>
                <c:pt idx="7">
                  <c:v>865.50127098400276</c:v>
                </c:pt>
                <c:pt idx="8">
                  <c:v>1098.4282009783337</c:v>
                </c:pt>
                <c:pt idx="9">
                  <c:v>1949.4734983585404</c:v>
                </c:pt>
                <c:pt idx="10">
                  <c:v>2562.2242191138148</c:v>
                </c:pt>
                <c:pt idx="11">
                  <c:v>3357.7096744205569</c:v>
                </c:pt>
              </c:numCache>
            </c:numRef>
          </c:val>
          <c:extLst>
            <c:ext xmlns:c16="http://schemas.microsoft.com/office/drawing/2014/chart" uri="{C3380CC4-5D6E-409C-BE32-E72D297353CC}">
              <c16:uniqueId val="{0000000F-5C3E-41FA-A8D2-07E265A0CD11}"/>
            </c:ext>
          </c:extLst>
        </c:ser>
        <c:dLbls>
          <c:showLegendKey val="0"/>
          <c:showVal val="0"/>
          <c:showCatName val="0"/>
          <c:showSerName val="0"/>
          <c:showPercent val="0"/>
          <c:showBubbleSize val="0"/>
        </c:dLbls>
        <c:gapWidth val="104"/>
        <c:overlap val="100"/>
        <c:axId val="199022848"/>
        <c:axId val="199098368"/>
      </c:barChart>
      <c:catAx>
        <c:axId val="199022848"/>
        <c:scaling>
          <c:orientation val="minMax"/>
        </c:scaling>
        <c:delete val="0"/>
        <c:axPos val="b"/>
        <c:majorTickMark val="none"/>
        <c:minorTickMark val="none"/>
        <c:tickLblPos val="low"/>
        <c:txPr>
          <a:bodyPr/>
          <a:lstStyle/>
          <a:p>
            <a:pPr>
              <a:defRPr sz="900"/>
            </a:pPr>
            <a:endParaRPr lang="cs-CZ"/>
          </a:p>
        </c:txPr>
        <c:crossAx val="199098368"/>
        <c:crosses val="autoZero"/>
        <c:auto val="1"/>
        <c:lblAlgn val="ctr"/>
        <c:lblOffset val="100"/>
        <c:noMultiLvlLbl val="0"/>
      </c:catAx>
      <c:valAx>
        <c:axId val="19909836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902284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en-US" sz="1000"/>
              <a:t>[</a:t>
            </a:r>
            <a:r>
              <a:rPr lang="cs-CZ" sz="1000"/>
              <a:t>TJ</a:t>
            </a:r>
            <a:r>
              <a:rPr lang="en-US" sz="1000"/>
              <a:t>]</a:t>
            </a:r>
            <a:endParaRPr lang="cs-CZ" sz="1000"/>
          </a:p>
        </c:rich>
      </c:tx>
      <c:overlay val="0"/>
    </c:title>
    <c:autoTitleDeleted val="0"/>
    <c:plotArea>
      <c:layout/>
      <c:barChart>
        <c:barDir val="col"/>
        <c:grouping val="clustered"/>
        <c:varyColors val="0"/>
        <c:ser>
          <c:idx val="0"/>
          <c:order val="0"/>
          <c:tx>
            <c:strRef>
              <c:f>'10.1'!$H$5</c:f>
              <c:strCache>
                <c:ptCount val="1"/>
                <c:pt idx="0">
                  <c:v>2017</c:v>
                </c:pt>
              </c:strCache>
            </c:strRef>
          </c:tx>
          <c:invertIfNegative val="0"/>
          <c:cat>
            <c:strRef>
              <c:f>'10.1'!$B$4:$E$4</c:f>
              <c:strCache>
                <c:ptCount val="4"/>
                <c:pt idx="0">
                  <c:v>I. čtvrtletí</c:v>
                </c:pt>
                <c:pt idx="1">
                  <c:v>II. čtvrtletí</c:v>
                </c:pt>
                <c:pt idx="2">
                  <c:v>III. čtvrtletí</c:v>
                </c:pt>
                <c:pt idx="3">
                  <c:v>IV. čtvrtletí</c:v>
                </c:pt>
              </c:strCache>
            </c:strRef>
          </c:cat>
          <c:val>
            <c:numRef>
              <c:f>'10.1'!$B$12:$E$12</c:f>
              <c:numCache>
                <c:formatCode>#\ ##0.0</c:formatCode>
                <c:ptCount val="4"/>
                <c:pt idx="0">
                  <c:v>37510.164870000008</c:v>
                </c:pt>
                <c:pt idx="1">
                  <c:v>16101.258852000003</c:v>
                </c:pt>
                <c:pt idx="2">
                  <c:v>10892.098497999999</c:v>
                </c:pt>
                <c:pt idx="3">
                  <c:v>29809.263052999999</c:v>
                </c:pt>
              </c:numCache>
            </c:numRef>
          </c:val>
          <c:extLst>
            <c:ext xmlns:c16="http://schemas.microsoft.com/office/drawing/2014/chart" uri="{C3380CC4-5D6E-409C-BE32-E72D297353CC}">
              <c16:uniqueId val="{00000000-3B03-45FB-A5FA-CD79BCEC54C0}"/>
            </c:ext>
          </c:extLst>
        </c:ser>
        <c:ser>
          <c:idx val="1"/>
          <c:order val="1"/>
          <c:tx>
            <c:strRef>
              <c:f>'10.1'!$H$6</c:f>
              <c:strCache>
                <c:ptCount val="1"/>
                <c:pt idx="0">
                  <c:v>2018</c:v>
                </c:pt>
              </c:strCache>
            </c:strRef>
          </c:tx>
          <c:invertIfNegative val="0"/>
          <c:cat>
            <c:strRef>
              <c:f>'10.1'!$B$4:$E$4</c:f>
              <c:strCache>
                <c:ptCount val="4"/>
                <c:pt idx="0">
                  <c:v>I. čtvrtletí</c:v>
                </c:pt>
                <c:pt idx="1">
                  <c:v>II. čtvrtletí</c:v>
                </c:pt>
                <c:pt idx="2">
                  <c:v>III. čtvrtletí</c:v>
                </c:pt>
                <c:pt idx="3">
                  <c:v>IV. čtvrtletí</c:v>
                </c:pt>
              </c:strCache>
            </c:strRef>
          </c:cat>
          <c:val>
            <c:numRef>
              <c:f>'10.1'!$B$13:$E$13</c:f>
              <c:numCache>
                <c:formatCode>#\ ##0.0</c:formatCode>
                <c:ptCount val="4"/>
                <c:pt idx="0">
                  <c:v>38059.708079999997</c:v>
                </c:pt>
                <c:pt idx="1">
                  <c:v>12376.442391999999</c:v>
                </c:pt>
                <c:pt idx="2">
                  <c:v>9704.6084629999987</c:v>
                </c:pt>
                <c:pt idx="3">
                  <c:v>28893.454439000001</c:v>
                </c:pt>
              </c:numCache>
            </c:numRef>
          </c:val>
          <c:extLst>
            <c:ext xmlns:c16="http://schemas.microsoft.com/office/drawing/2014/chart" uri="{C3380CC4-5D6E-409C-BE32-E72D297353CC}">
              <c16:uniqueId val="{00000001-3B03-45FB-A5FA-CD79BCEC54C0}"/>
            </c:ext>
          </c:extLst>
        </c:ser>
        <c:ser>
          <c:idx val="2"/>
          <c:order val="2"/>
          <c:tx>
            <c:strRef>
              <c:f>'10.1'!$H$7</c:f>
              <c:strCache>
                <c:ptCount val="1"/>
                <c:pt idx="0">
                  <c:v>2019</c:v>
                </c:pt>
              </c:strCache>
            </c:strRef>
          </c:tx>
          <c:invertIfNegative val="0"/>
          <c:cat>
            <c:strRef>
              <c:f>'10.1'!$B$4:$E$4</c:f>
              <c:strCache>
                <c:ptCount val="4"/>
                <c:pt idx="0">
                  <c:v>I. čtvrtletí</c:v>
                </c:pt>
                <c:pt idx="1">
                  <c:v>II. čtvrtletí</c:v>
                </c:pt>
                <c:pt idx="2">
                  <c:v>III. čtvrtletí</c:v>
                </c:pt>
                <c:pt idx="3">
                  <c:v>IV. čtvrtletí</c:v>
                </c:pt>
              </c:strCache>
            </c:strRef>
          </c:cat>
          <c:val>
            <c:numRef>
              <c:f>'10.1'!$B$14:$E$14</c:f>
              <c:numCache>
                <c:formatCode>#\ ##0.0</c:formatCode>
                <c:ptCount val="4"/>
                <c:pt idx="0">
                  <c:v>34395.786870000004</c:v>
                </c:pt>
                <c:pt idx="1">
                  <c:v>15803.19463</c:v>
                </c:pt>
                <c:pt idx="2">
                  <c:v>10045.009110999999</c:v>
                </c:pt>
                <c:pt idx="3">
                  <c:v>27515.391414999998</c:v>
                </c:pt>
              </c:numCache>
            </c:numRef>
          </c:val>
          <c:extLst>
            <c:ext xmlns:c16="http://schemas.microsoft.com/office/drawing/2014/chart" uri="{C3380CC4-5D6E-409C-BE32-E72D297353CC}">
              <c16:uniqueId val="{00000002-3B03-45FB-A5FA-CD79BCEC54C0}"/>
            </c:ext>
          </c:extLst>
        </c:ser>
        <c:ser>
          <c:idx val="4"/>
          <c:order val="3"/>
          <c:tx>
            <c:v>2020</c:v>
          </c:tx>
          <c:invertIfNegative val="0"/>
          <c:val>
            <c:numRef>
              <c:f>'10.1'!$B$15:$E$15</c:f>
              <c:numCache>
                <c:formatCode>#\ ##0.0</c:formatCode>
                <c:ptCount val="4"/>
                <c:pt idx="0">
                  <c:v>32870.945788518613</c:v>
                </c:pt>
                <c:pt idx="1">
                  <c:v>14818.914658930849</c:v>
                </c:pt>
                <c:pt idx="2">
                  <c:v>9700.1600115525835</c:v>
                </c:pt>
                <c:pt idx="3">
                  <c:v>28538.475790229295</c:v>
                </c:pt>
              </c:numCache>
            </c:numRef>
          </c:val>
          <c:extLst>
            <c:ext xmlns:c16="http://schemas.microsoft.com/office/drawing/2014/chart" uri="{C3380CC4-5D6E-409C-BE32-E72D297353CC}">
              <c16:uniqueId val="{00000000-0AD5-45AB-BDB4-1010906DA4AE}"/>
            </c:ext>
          </c:extLst>
        </c:ser>
        <c:ser>
          <c:idx val="3"/>
          <c:order val="4"/>
          <c:tx>
            <c:v>2021</c:v>
          </c:tx>
          <c:invertIfNegative val="0"/>
          <c:val>
            <c:numRef>
              <c:f>'10.1'!$B$16:$E$16</c:f>
              <c:numCache>
                <c:formatCode>#\ ##0.0</c:formatCode>
                <c:ptCount val="4"/>
                <c:pt idx="0">
                  <c:v>35799.545010227048</c:v>
                </c:pt>
                <c:pt idx="1">
                  <c:v>17725.733590682772</c:v>
                </c:pt>
                <c:pt idx="2">
                  <c:v>9748.892956790829</c:v>
                </c:pt>
                <c:pt idx="3">
                  <c:v>28990.229436273024</c:v>
                </c:pt>
              </c:numCache>
            </c:numRef>
          </c:val>
          <c:extLst>
            <c:ext xmlns:c16="http://schemas.microsoft.com/office/drawing/2014/chart" uri="{C3380CC4-5D6E-409C-BE32-E72D297353CC}">
              <c16:uniqueId val="{00000000-B35F-40E8-9246-4A7E89083092}"/>
            </c:ext>
          </c:extLst>
        </c:ser>
        <c:dLbls>
          <c:showLegendKey val="0"/>
          <c:showVal val="0"/>
          <c:showCatName val="0"/>
          <c:showSerName val="0"/>
          <c:showPercent val="0"/>
          <c:showBubbleSize val="0"/>
        </c:dLbls>
        <c:gapWidth val="100"/>
        <c:overlap val="-10"/>
        <c:axId val="169230720"/>
        <c:axId val="169232256"/>
      </c:barChart>
      <c:catAx>
        <c:axId val="169230720"/>
        <c:scaling>
          <c:orientation val="minMax"/>
        </c:scaling>
        <c:delete val="0"/>
        <c:axPos val="b"/>
        <c:numFmt formatCode="General" sourceLinked="1"/>
        <c:majorTickMark val="none"/>
        <c:minorTickMark val="none"/>
        <c:tickLblPos val="low"/>
        <c:txPr>
          <a:bodyPr/>
          <a:lstStyle/>
          <a:p>
            <a:pPr>
              <a:defRPr sz="900"/>
            </a:pPr>
            <a:endParaRPr lang="cs-CZ"/>
          </a:p>
        </c:txPr>
        <c:crossAx val="169232256"/>
        <c:crosses val="autoZero"/>
        <c:auto val="1"/>
        <c:lblAlgn val="ctr"/>
        <c:lblOffset val="100"/>
        <c:noMultiLvlLbl val="0"/>
      </c:catAx>
      <c:valAx>
        <c:axId val="169232256"/>
        <c:scaling>
          <c:orientation val="minMax"/>
          <c:max val="60000"/>
        </c:scaling>
        <c:delete val="0"/>
        <c:axPos val="l"/>
        <c:majorGridlines/>
        <c:numFmt formatCode="#,##0" sourceLinked="0"/>
        <c:majorTickMark val="out"/>
        <c:minorTickMark val="none"/>
        <c:tickLblPos val="nextTo"/>
        <c:spPr>
          <a:ln>
            <a:noFill/>
          </a:ln>
        </c:spPr>
        <c:txPr>
          <a:bodyPr/>
          <a:lstStyle/>
          <a:p>
            <a:pPr>
              <a:defRPr sz="900"/>
            </a:pPr>
            <a:endParaRPr lang="cs-CZ"/>
          </a:p>
        </c:txPr>
        <c:crossAx val="169230720"/>
        <c:crosses val="autoZero"/>
        <c:crossBetween val="between"/>
      </c:valAx>
    </c:plotArea>
    <c:legend>
      <c:legendPos val="b"/>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Výroba tepla </a:t>
            </a:r>
            <a:r>
              <a:rPr lang="cs-CZ" sz="1000"/>
              <a:t>a dodávky tepla </a:t>
            </a:r>
            <a:r>
              <a:rPr lang="en-US" sz="1000"/>
              <a:t>[</a:t>
            </a:r>
            <a:r>
              <a:rPr lang="cs-CZ" sz="1000"/>
              <a:t>TJ</a:t>
            </a:r>
            <a:r>
              <a:rPr lang="en-US" sz="1000"/>
              <a:t>]</a:t>
            </a:r>
          </a:p>
        </c:rich>
      </c:tx>
      <c:overlay val="0"/>
    </c:title>
    <c:autoTitleDeleted val="0"/>
    <c:plotArea>
      <c:layout/>
      <c:lineChart>
        <c:grouping val="standard"/>
        <c:varyColors val="0"/>
        <c:ser>
          <c:idx val="0"/>
          <c:order val="0"/>
          <c:tx>
            <c:strRef>
              <c:f>'10.2'!$A$4</c:f>
              <c:strCache>
                <c:ptCount val="1"/>
                <c:pt idx="0">
                  <c:v>Výroba tepla brutto 2017</c:v>
                </c:pt>
              </c:strCache>
            </c:strRef>
          </c:tx>
          <c:marker>
            <c:symbol val="none"/>
          </c:marker>
          <c:val>
            <c:numRef>
              <c:f>'10.2'!$B$4:$M$4</c:f>
              <c:numCache>
                <c:formatCode>#\ ##0.0</c:formatCode>
                <c:ptCount val="12"/>
                <c:pt idx="0">
                  <c:v>24789.614329999997</c:v>
                </c:pt>
                <c:pt idx="1">
                  <c:v>18587.654649999997</c:v>
                </c:pt>
                <c:pt idx="2">
                  <c:v>16115.1211</c:v>
                </c:pt>
                <c:pt idx="3">
                  <c:v>14166.977929999999</c:v>
                </c:pt>
                <c:pt idx="4">
                  <c:v>11027.894619999999</c:v>
                </c:pt>
                <c:pt idx="5">
                  <c:v>8452.322075</c:v>
                </c:pt>
                <c:pt idx="6">
                  <c:v>7792.7375029999994</c:v>
                </c:pt>
                <c:pt idx="7">
                  <c:v>8048.3981189999995</c:v>
                </c:pt>
                <c:pt idx="8">
                  <c:v>10334.80215</c:v>
                </c:pt>
                <c:pt idx="9">
                  <c:v>13440.56381</c:v>
                </c:pt>
                <c:pt idx="10">
                  <c:v>17328.765500000001</c:v>
                </c:pt>
                <c:pt idx="11">
                  <c:v>20082.92253</c:v>
                </c:pt>
              </c:numCache>
            </c:numRef>
          </c:val>
          <c:smooth val="0"/>
          <c:extLst>
            <c:ext xmlns:c16="http://schemas.microsoft.com/office/drawing/2014/chart" uri="{C3380CC4-5D6E-409C-BE32-E72D297353CC}">
              <c16:uniqueId val="{00000000-EC6C-4268-AFAA-314D6B11CB3C}"/>
            </c:ext>
          </c:extLst>
        </c:ser>
        <c:ser>
          <c:idx val="4"/>
          <c:order val="1"/>
          <c:tx>
            <c:strRef>
              <c:f>'10.2'!$A$5</c:f>
              <c:strCache>
                <c:ptCount val="1"/>
                <c:pt idx="0">
                  <c:v>Výroba tepla brutto 2018</c:v>
                </c:pt>
              </c:strCache>
            </c:strRef>
          </c:tx>
          <c:marker>
            <c:symbol val="none"/>
          </c:marker>
          <c:val>
            <c:numRef>
              <c:f>'10.2'!$B$5:$M$5</c:f>
              <c:numCache>
                <c:formatCode>#\ ##0.0</c:formatCode>
                <c:ptCount val="12"/>
                <c:pt idx="0">
                  <c:v>20205.211440000003</c:v>
                </c:pt>
                <c:pt idx="1">
                  <c:v>19893.166390000002</c:v>
                </c:pt>
                <c:pt idx="2">
                  <c:v>19662.326440000001</c:v>
                </c:pt>
                <c:pt idx="3">
                  <c:v>11150.511060000001</c:v>
                </c:pt>
                <c:pt idx="4">
                  <c:v>9168.122096000001</c:v>
                </c:pt>
                <c:pt idx="5">
                  <c:v>8369.9334639999997</c:v>
                </c:pt>
                <c:pt idx="6">
                  <c:v>7962.9605089999995</c:v>
                </c:pt>
                <c:pt idx="7">
                  <c:v>7784.6699979999994</c:v>
                </c:pt>
                <c:pt idx="8">
                  <c:v>8704.8128489999999</c:v>
                </c:pt>
                <c:pt idx="9">
                  <c:v>13135.075859999999</c:v>
                </c:pt>
                <c:pt idx="10">
                  <c:v>16756.354490000002</c:v>
                </c:pt>
                <c:pt idx="11">
                  <c:v>20131.11882</c:v>
                </c:pt>
              </c:numCache>
            </c:numRef>
          </c:val>
          <c:smooth val="0"/>
          <c:extLst>
            <c:ext xmlns:c16="http://schemas.microsoft.com/office/drawing/2014/chart" uri="{C3380CC4-5D6E-409C-BE32-E72D297353CC}">
              <c16:uniqueId val="{00000000-F72C-4282-81E6-D0FBEDABB315}"/>
            </c:ext>
          </c:extLst>
        </c:ser>
        <c:ser>
          <c:idx val="1"/>
          <c:order val="2"/>
          <c:tx>
            <c:strRef>
              <c:f>'10.2'!$A$6</c:f>
              <c:strCache>
                <c:ptCount val="1"/>
                <c:pt idx="0">
                  <c:v>Výroba tepla brutto 2019</c:v>
                </c:pt>
              </c:strCache>
            </c:strRef>
          </c:tx>
          <c:marker>
            <c:symbol val="none"/>
          </c:marker>
          <c:val>
            <c:numRef>
              <c:f>'10.2'!$B$6:$M$6</c:f>
              <c:numCache>
                <c:formatCode>#\ ##0.0</c:formatCode>
                <c:ptCount val="12"/>
                <c:pt idx="0">
                  <c:v>22055.28255</c:v>
                </c:pt>
                <c:pt idx="1">
                  <c:v>17611.139940000001</c:v>
                </c:pt>
                <c:pt idx="2">
                  <c:v>16139.237859999999</c:v>
                </c:pt>
                <c:pt idx="3">
                  <c:v>12700.07538</c:v>
                </c:pt>
                <c:pt idx="4">
                  <c:v>11948.05927</c:v>
                </c:pt>
                <c:pt idx="5">
                  <c:v>8104.0589680000003</c:v>
                </c:pt>
                <c:pt idx="6">
                  <c:v>7551.9348600000003</c:v>
                </c:pt>
                <c:pt idx="7">
                  <c:v>7912.3546059999999</c:v>
                </c:pt>
                <c:pt idx="8">
                  <c:v>9511.5601569999999</c:v>
                </c:pt>
                <c:pt idx="9">
                  <c:v>13235.615029999999</c:v>
                </c:pt>
                <c:pt idx="10">
                  <c:v>16157.453589999999</c:v>
                </c:pt>
                <c:pt idx="11">
                  <c:v>18978.02938</c:v>
                </c:pt>
              </c:numCache>
            </c:numRef>
          </c:val>
          <c:smooth val="0"/>
          <c:extLst>
            <c:ext xmlns:c16="http://schemas.microsoft.com/office/drawing/2014/chart" uri="{C3380CC4-5D6E-409C-BE32-E72D297353CC}">
              <c16:uniqueId val="{00000001-EC6C-4268-AFAA-314D6B11CB3C}"/>
            </c:ext>
          </c:extLst>
        </c:ser>
        <c:ser>
          <c:idx val="8"/>
          <c:order val="3"/>
          <c:tx>
            <c:strRef>
              <c:f>'10.2'!$A$7</c:f>
              <c:strCache>
                <c:ptCount val="1"/>
                <c:pt idx="0">
                  <c:v>Výroba tepla brutto 2020</c:v>
                </c:pt>
              </c:strCache>
            </c:strRef>
          </c:tx>
          <c:marker>
            <c:symbol val="none"/>
          </c:marker>
          <c:val>
            <c:numRef>
              <c:f>'10.2'!$B$7:$M$7</c:f>
              <c:numCache>
                <c:formatCode>#\ ##0.0</c:formatCode>
                <c:ptCount val="12"/>
                <c:pt idx="0">
                  <c:v>20414.6957</c:v>
                </c:pt>
                <c:pt idx="1">
                  <c:v>16681.781300000002</c:v>
                </c:pt>
                <c:pt idx="2">
                  <c:v>16432.290710000001</c:v>
                </c:pt>
                <c:pt idx="3">
                  <c:v>12068.09152</c:v>
                </c:pt>
                <c:pt idx="4">
                  <c:v>10838.722609999999</c:v>
                </c:pt>
                <c:pt idx="5">
                  <c:v>8582.7395570000008</c:v>
                </c:pt>
                <c:pt idx="6">
                  <c:v>8024.1053860000002</c:v>
                </c:pt>
                <c:pt idx="7">
                  <c:v>7694.3480820000004</c:v>
                </c:pt>
                <c:pt idx="8">
                  <c:v>8809.2105879999999</c:v>
                </c:pt>
                <c:pt idx="9">
                  <c:v>13094.0666</c:v>
                </c:pt>
                <c:pt idx="10">
                  <c:v>16139.09165</c:v>
                </c:pt>
                <c:pt idx="11">
                  <c:v>18138.564589999998</c:v>
                </c:pt>
              </c:numCache>
            </c:numRef>
          </c:val>
          <c:smooth val="0"/>
          <c:extLst>
            <c:ext xmlns:c16="http://schemas.microsoft.com/office/drawing/2014/chart" uri="{C3380CC4-5D6E-409C-BE32-E72D297353CC}">
              <c16:uniqueId val="{00000000-22A0-49AC-A221-C608E1E46D46}"/>
            </c:ext>
          </c:extLst>
        </c:ser>
        <c:ser>
          <c:idx val="6"/>
          <c:order val="4"/>
          <c:tx>
            <c:strRef>
              <c:f>'10.2'!$A$8</c:f>
              <c:strCache>
                <c:ptCount val="1"/>
                <c:pt idx="0">
                  <c:v>Výroba tepla brutto 2021</c:v>
                </c:pt>
              </c:strCache>
            </c:strRef>
          </c:tx>
          <c:marker>
            <c:symbol val="none"/>
          </c:marker>
          <c:val>
            <c:numRef>
              <c:f>'10.2'!$B$8:$G$8</c:f>
              <c:numCache>
                <c:formatCode>#\ ##0.0</c:formatCode>
                <c:ptCount val="6"/>
                <c:pt idx="0">
                  <c:v>20151.162209291451</c:v>
                </c:pt>
                <c:pt idx="1">
                  <c:v>18144.450646579116</c:v>
                </c:pt>
                <c:pt idx="2">
                  <c:v>17183.713166457652</c:v>
                </c:pt>
                <c:pt idx="3">
                  <c:v>14269.84807145893</c:v>
                </c:pt>
                <c:pt idx="4">
                  <c:v>11518.008474390024</c:v>
                </c:pt>
                <c:pt idx="5">
                  <c:v>7955.9678566610364</c:v>
                </c:pt>
              </c:numCache>
            </c:numRef>
          </c:val>
          <c:smooth val="0"/>
          <c:extLst>
            <c:ext xmlns:c16="http://schemas.microsoft.com/office/drawing/2014/chart" uri="{C3380CC4-5D6E-409C-BE32-E72D297353CC}">
              <c16:uniqueId val="{00000000-37A6-4E52-A703-52CEB34A6552}"/>
            </c:ext>
          </c:extLst>
        </c:ser>
        <c:ser>
          <c:idx val="2"/>
          <c:order val="5"/>
          <c:tx>
            <c:strRef>
              <c:f>'10.2'!$A$11</c:f>
              <c:strCache>
                <c:ptCount val="1"/>
                <c:pt idx="0">
                  <c:v>Dodávky tepla 2017</c:v>
                </c:pt>
              </c:strCache>
            </c:strRef>
          </c:tx>
          <c:marker>
            <c:symbol val="none"/>
          </c:marker>
          <c:val>
            <c:numRef>
              <c:f>'10.2'!$B$11:$M$11</c:f>
              <c:numCache>
                <c:formatCode>#\ ##0.0</c:formatCode>
                <c:ptCount val="12"/>
                <c:pt idx="0">
                  <c:v>16476.822179999999</c:v>
                </c:pt>
                <c:pt idx="1">
                  <c:v>11652.65742</c:v>
                </c:pt>
                <c:pt idx="2">
                  <c:v>9380.6852699999999</c:v>
                </c:pt>
                <c:pt idx="3">
                  <c:v>7846.1932240000006</c:v>
                </c:pt>
                <c:pt idx="4">
                  <c:v>5061.2887709999995</c:v>
                </c:pt>
                <c:pt idx="5">
                  <c:v>3193.7768569999998</c:v>
                </c:pt>
                <c:pt idx="6">
                  <c:v>3007.044367</c:v>
                </c:pt>
                <c:pt idx="7">
                  <c:v>3096.8376860000003</c:v>
                </c:pt>
                <c:pt idx="8">
                  <c:v>4788.216445</c:v>
                </c:pt>
                <c:pt idx="9">
                  <c:v>7068.3588329999993</c:v>
                </c:pt>
                <c:pt idx="10">
                  <c:v>10311.594859999999</c:v>
                </c:pt>
                <c:pt idx="11">
                  <c:v>12429.309359999999</c:v>
                </c:pt>
              </c:numCache>
            </c:numRef>
          </c:val>
          <c:smooth val="0"/>
          <c:extLst>
            <c:ext xmlns:c16="http://schemas.microsoft.com/office/drawing/2014/chart" uri="{C3380CC4-5D6E-409C-BE32-E72D297353CC}">
              <c16:uniqueId val="{00000002-EC6C-4268-AFAA-314D6B11CB3C}"/>
            </c:ext>
          </c:extLst>
        </c:ser>
        <c:ser>
          <c:idx val="5"/>
          <c:order val="6"/>
          <c:tx>
            <c:strRef>
              <c:f>'10.2'!$A$12</c:f>
              <c:strCache>
                <c:ptCount val="1"/>
                <c:pt idx="0">
                  <c:v>Dodávky tepla 2018</c:v>
                </c:pt>
              </c:strCache>
            </c:strRef>
          </c:tx>
          <c:marker>
            <c:symbol val="none"/>
          </c:marker>
          <c:val>
            <c:numRef>
              <c:f>'10.2'!$B$12:$M$12</c:f>
              <c:numCache>
                <c:formatCode>#\ ##0.0</c:formatCode>
                <c:ptCount val="12"/>
                <c:pt idx="0">
                  <c:v>12397.06983</c:v>
                </c:pt>
                <c:pt idx="1">
                  <c:v>13087.221869999999</c:v>
                </c:pt>
                <c:pt idx="2">
                  <c:v>12575.416380000001</c:v>
                </c:pt>
                <c:pt idx="3">
                  <c:v>5467.8344289999995</c:v>
                </c:pt>
                <c:pt idx="4">
                  <c:v>3743.242471</c:v>
                </c:pt>
                <c:pt idx="5">
                  <c:v>3165.3654919999999</c:v>
                </c:pt>
                <c:pt idx="6">
                  <c:v>3043.6241650000002</c:v>
                </c:pt>
                <c:pt idx="7">
                  <c:v>2999.7638299999999</c:v>
                </c:pt>
                <c:pt idx="8">
                  <c:v>3661.220468</c:v>
                </c:pt>
                <c:pt idx="9">
                  <c:v>6796.5151679999999</c:v>
                </c:pt>
                <c:pt idx="10">
                  <c:v>9833.6370210000005</c:v>
                </c:pt>
                <c:pt idx="11">
                  <c:v>12263.302250000001</c:v>
                </c:pt>
              </c:numCache>
            </c:numRef>
          </c:val>
          <c:smooth val="0"/>
          <c:extLst>
            <c:ext xmlns:c16="http://schemas.microsoft.com/office/drawing/2014/chart" uri="{C3380CC4-5D6E-409C-BE32-E72D297353CC}">
              <c16:uniqueId val="{00000001-F72C-4282-81E6-D0FBEDABB315}"/>
            </c:ext>
          </c:extLst>
        </c:ser>
        <c:ser>
          <c:idx val="3"/>
          <c:order val="7"/>
          <c:tx>
            <c:strRef>
              <c:f>'10.2'!$A$13</c:f>
              <c:strCache>
                <c:ptCount val="1"/>
                <c:pt idx="0">
                  <c:v>Dodávky tepla 2019</c:v>
                </c:pt>
              </c:strCache>
            </c:strRef>
          </c:tx>
          <c:marker>
            <c:symbol val="none"/>
          </c:marker>
          <c:val>
            <c:numRef>
              <c:f>'10.2'!$B$13:$M$13</c:f>
              <c:numCache>
                <c:formatCode>#\ ##0.0</c:formatCode>
                <c:ptCount val="12"/>
                <c:pt idx="0">
                  <c:v>14045.05731</c:v>
                </c:pt>
                <c:pt idx="1">
                  <c:v>10949.893169999999</c:v>
                </c:pt>
                <c:pt idx="2">
                  <c:v>9400.8363900000004</c:v>
                </c:pt>
                <c:pt idx="3">
                  <c:v>6672.0772619999998</c:v>
                </c:pt>
                <c:pt idx="4">
                  <c:v>6033.6550930000003</c:v>
                </c:pt>
                <c:pt idx="5">
                  <c:v>3097.4622749999999</c:v>
                </c:pt>
                <c:pt idx="6">
                  <c:v>2995.3719489999999</c:v>
                </c:pt>
                <c:pt idx="7">
                  <c:v>2997.8343650000002</c:v>
                </c:pt>
                <c:pt idx="8">
                  <c:v>4051.8027969999998</c:v>
                </c:pt>
                <c:pt idx="9">
                  <c:v>6856.4012860000003</c:v>
                </c:pt>
                <c:pt idx="10">
                  <c:v>9198.4051190000009</c:v>
                </c:pt>
                <c:pt idx="11">
                  <c:v>11460.585009999999</c:v>
                </c:pt>
              </c:numCache>
            </c:numRef>
          </c:val>
          <c:smooth val="0"/>
          <c:extLst>
            <c:ext xmlns:c16="http://schemas.microsoft.com/office/drawing/2014/chart" uri="{C3380CC4-5D6E-409C-BE32-E72D297353CC}">
              <c16:uniqueId val="{00000003-EC6C-4268-AFAA-314D6B11CB3C}"/>
            </c:ext>
          </c:extLst>
        </c:ser>
        <c:ser>
          <c:idx val="9"/>
          <c:order val="8"/>
          <c:tx>
            <c:strRef>
              <c:f>'10.2'!$A$14</c:f>
              <c:strCache>
                <c:ptCount val="1"/>
                <c:pt idx="0">
                  <c:v>Dodávky tepla 2020</c:v>
                </c:pt>
              </c:strCache>
            </c:strRef>
          </c:tx>
          <c:marker>
            <c:symbol val="none"/>
          </c:marker>
          <c:val>
            <c:numRef>
              <c:f>'10.2'!$B$14:$M$14</c:f>
              <c:numCache>
                <c:formatCode>#\ ##0.0</c:formatCode>
                <c:ptCount val="12"/>
                <c:pt idx="0">
                  <c:v>12828.653282152001</c:v>
                </c:pt>
                <c:pt idx="1">
                  <c:v>10230.655329161164</c:v>
                </c:pt>
                <c:pt idx="2">
                  <c:v>9811.6371772054445</c:v>
                </c:pt>
                <c:pt idx="3">
                  <c:v>6347.7918524037395</c:v>
                </c:pt>
                <c:pt idx="4">
                  <c:v>5236.2863215845528</c:v>
                </c:pt>
                <c:pt idx="5">
                  <c:v>3234.8364849425575</c:v>
                </c:pt>
                <c:pt idx="6">
                  <c:v>3001.1451649450755</c:v>
                </c:pt>
                <c:pt idx="7">
                  <c:v>2961.1161144077792</c:v>
                </c:pt>
                <c:pt idx="8">
                  <c:v>3737.8987321997274</c:v>
                </c:pt>
                <c:pt idx="9">
                  <c:v>7281.3866980098837</c:v>
                </c:pt>
                <c:pt idx="10">
                  <c:v>9737.8378540964059</c:v>
                </c:pt>
                <c:pt idx="11">
                  <c:v>11519.251238123004</c:v>
                </c:pt>
              </c:numCache>
            </c:numRef>
          </c:val>
          <c:smooth val="0"/>
          <c:extLst>
            <c:ext xmlns:c16="http://schemas.microsoft.com/office/drawing/2014/chart" uri="{C3380CC4-5D6E-409C-BE32-E72D297353CC}">
              <c16:uniqueId val="{00000001-22A0-49AC-A221-C608E1E46D46}"/>
            </c:ext>
          </c:extLst>
        </c:ser>
        <c:ser>
          <c:idx val="7"/>
          <c:order val="9"/>
          <c:tx>
            <c:strRef>
              <c:f>'10.2'!$A$15</c:f>
              <c:strCache>
                <c:ptCount val="1"/>
                <c:pt idx="0">
                  <c:v>Dodávky tepla 2021</c:v>
                </c:pt>
              </c:strCache>
            </c:strRef>
          </c:tx>
          <c:marker>
            <c:symbol val="none"/>
          </c:marker>
          <c:val>
            <c:numRef>
              <c:f>'10.2'!$B$15:$G$15</c:f>
              <c:numCache>
                <c:formatCode>#\ ##0.0</c:formatCode>
                <c:ptCount val="6"/>
                <c:pt idx="0">
                  <c:v>13006.739779676316</c:v>
                </c:pt>
                <c:pt idx="1">
                  <c:v>11973.910377090548</c:v>
                </c:pt>
                <c:pt idx="2">
                  <c:v>10818.894853460184</c:v>
                </c:pt>
                <c:pt idx="3">
                  <c:v>8581.5549387396386</c:v>
                </c:pt>
                <c:pt idx="4">
                  <c:v>5977.6657797167645</c:v>
                </c:pt>
                <c:pt idx="5">
                  <c:v>3166.5128722263698</c:v>
                </c:pt>
              </c:numCache>
            </c:numRef>
          </c:val>
          <c:smooth val="0"/>
          <c:extLst>
            <c:ext xmlns:c16="http://schemas.microsoft.com/office/drawing/2014/chart" uri="{C3380CC4-5D6E-409C-BE32-E72D297353CC}">
              <c16:uniqueId val="{00000001-37A6-4E52-A703-52CEB34A6552}"/>
            </c:ext>
          </c:extLst>
        </c:ser>
        <c:dLbls>
          <c:showLegendKey val="0"/>
          <c:showVal val="0"/>
          <c:showCatName val="0"/>
          <c:showSerName val="0"/>
          <c:showPercent val="0"/>
          <c:showBubbleSize val="0"/>
        </c:dLbls>
        <c:smooth val="0"/>
        <c:axId val="169333888"/>
        <c:axId val="169335424"/>
      </c:lineChart>
      <c:catAx>
        <c:axId val="169333888"/>
        <c:scaling>
          <c:orientation val="minMax"/>
        </c:scaling>
        <c:delete val="0"/>
        <c:axPos val="b"/>
        <c:numFmt formatCode="General" sourceLinked="0"/>
        <c:majorTickMark val="none"/>
        <c:minorTickMark val="none"/>
        <c:tickLblPos val="nextTo"/>
        <c:txPr>
          <a:bodyPr/>
          <a:lstStyle/>
          <a:p>
            <a:pPr>
              <a:defRPr sz="900"/>
            </a:pPr>
            <a:endParaRPr lang="cs-CZ"/>
          </a:p>
        </c:txPr>
        <c:crossAx val="169335424"/>
        <c:crosses val="autoZero"/>
        <c:auto val="1"/>
        <c:lblAlgn val="ctr"/>
        <c:lblOffset val="100"/>
        <c:noMultiLvlLbl val="0"/>
      </c:catAx>
      <c:valAx>
        <c:axId val="16933542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9333888"/>
        <c:crosses val="autoZero"/>
        <c:crossBetween val="between"/>
      </c:valAx>
    </c:plotArea>
    <c:legend>
      <c:legendPos val="b"/>
      <c:layout>
        <c:manualLayout>
          <c:xMode val="edge"/>
          <c:yMode val="edge"/>
          <c:x val="0"/>
          <c:y val="0.79408570541593926"/>
          <c:w val="0.99586683074369009"/>
          <c:h val="0.20591417138806897"/>
        </c:manualLayout>
      </c:layout>
      <c:overlay val="0"/>
      <c:txPr>
        <a:bodyPr/>
        <a:lstStyle/>
        <a:p>
          <a:pPr>
            <a:defRPr sz="10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Meziroční změna </a:t>
            </a:r>
            <a:r>
              <a:rPr lang="en-US" sz="1000"/>
              <a:t>[</a:t>
            </a:r>
            <a:r>
              <a:rPr lang="cs-CZ" sz="1000"/>
              <a:t>TJ</a:t>
            </a:r>
            <a:r>
              <a:rPr lang="en-US" sz="1000"/>
              <a:t>]</a:t>
            </a:r>
            <a:endParaRPr lang="cs-CZ" sz="1000"/>
          </a:p>
        </c:rich>
      </c:tx>
      <c:overlay val="0"/>
    </c:title>
    <c:autoTitleDeleted val="0"/>
    <c:plotArea>
      <c:layout/>
      <c:barChart>
        <c:barDir val="col"/>
        <c:grouping val="clustered"/>
        <c:varyColors val="0"/>
        <c:ser>
          <c:idx val="0"/>
          <c:order val="0"/>
          <c:tx>
            <c:strRef>
              <c:f>'10.2'!$A$10</c:f>
              <c:strCache>
                <c:ptCount val="1"/>
                <c:pt idx="0">
                  <c:v>Meziroční změna-výroba tepla brutto</c:v>
                </c:pt>
              </c:strCache>
            </c:strRef>
          </c:tx>
          <c:invertIfNegative val="0"/>
          <c:val>
            <c:numRef>
              <c:f>'10.2'!$B$10:$M$10</c:f>
              <c:numCache>
                <c:formatCode>0.0%</c:formatCode>
                <c:ptCount val="12"/>
                <c:pt idx="0">
                  <c:v>-1.2909009009061494E-2</c:v>
                </c:pt>
                <c:pt idx="1">
                  <c:v>8.7680645146637537E-2</c:v>
                </c:pt>
                <c:pt idx="2">
                  <c:v>4.5728405717674322E-2</c:v>
                </c:pt>
                <c:pt idx="3">
                  <c:v>0.18244446918636972</c:v>
                </c:pt>
                <c:pt idx="4">
                  <c:v>6.2672132947041576E-2</c:v>
                </c:pt>
                <c:pt idx="5">
                  <c:v>-7.3026997519431341E-2</c:v>
                </c:pt>
                <c:pt idx="6">
                  <c:v>-6.2727481123323825E-2</c:v>
                </c:pt>
                <c:pt idx="7">
                  <c:v>2.6035175485101234E-2</c:v>
                </c:pt>
                <c:pt idx="8">
                  <c:v>1.565069555821411E-2</c:v>
                </c:pt>
                <c:pt idx="9">
                  <c:v>-1.6554158125329912E-2</c:v>
                </c:pt>
                <c:pt idx="10">
                  <c:v>-1.8346899343618308E-3</c:v>
                </c:pt>
                <c:pt idx="11">
                  <c:v>4.6331425611446223E-2</c:v>
                </c:pt>
              </c:numCache>
            </c:numRef>
          </c:val>
          <c:extLst>
            <c:ext xmlns:c16="http://schemas.microsoft.com/office/drawing/2014/chart" uri="{C3380CC4-5D6E-409C-BE32-E72D297353CC}">
              <c16:uniqueId val="{00000000-DD71-4267-BCC9-0ED9F1BA0328}"/>
            </c:ext>
          </c:extLst>
        </c:ser>
        <c:ser>
          <c:idx val="1"/>
          <c:order val="1"/>
          <c:tx>
            <c:strRef>
              <c:f>'10.2'!$A$17</c:f>
              <c:strCache>
                <c:ptCount val="1"/>
                <c:pt idx="0">
                  <c:v>Meziroční změna-dodávky tepla</c:v>
                </c:pt>
              </c:strCache>
            </c:strRef>
          </c:tx>
          <c:invertIfNegative val="0"/>
          <c:val>
            <c:numRef>
              <c:f>'10.2'!$B$17:$M$17</c:f>
              <c:numCache>
                <c:formatCode>0.0%</c:formatCode>
                <c:ptCount val="12"/>
                <c:pt idx="0">
                  <c:v>1.3881932390524541E-2</c:v>
                </c:pt>
                <c:pt idx="1">
                  <c:v>0.17039524760065569</c:v>
                </c:pt>
                <c:pt idx="2">
                  <c:v>0.10265949077232667</c:v>
                </c:pt>
                <c:pt idx="3">
                  <c:v>0.3518960826495961</c:v>
                </c:pt>
                <c:pt idx="4">
                  <c:v>0.14158497312802842</c:v>
                </c:pt>
                <c:pt idx="5">
                  <c:v>-2.1121195162172441E-2</c:v>
                </c:pt>
                <c:pt idx="6">
                  <c:v>-7.3887009324516917E-2</c:v>
                </c:pt>
                <c:pt idx="7">
                  <c:v>2.6969972487736138E-2</c:v>
                </c:pt>
                <c:pt idx="8">
                  <c:v>5.0995861456638543E-2</c:v>
                </c:pt>
                <c:pt idx="9">
                  <c:v>-9.4589227591886753E-3</c:v>
                </c:pt>
                <c:pt idx="10">
                  <c:v>-7.1515655031935427E-3</c:v>
                </c:pt>
                <c:pt idx="11">
                  <c:v>5.1241916116869041E-2</c:v>
                </c:pt>
              </c:numCache>
            </c:numRef>
          </c:val>
          <c:extLst>
            <c:ext xmlns:c16="http://schemas.microsoft.com/office/drawing/2014/chart" uri="{C3380CC4-5D6E-409C-BE32-E72D297353CC}">
              <c16:uniqueId val="{00000001-DD71-4267-BCC9-0ED9F1BA0328}"/>
            </c:ext>
          </c:extLst>
        </c:ser>
        <c:dLbls>
          <c:showLegendKey val="0"/>
          <c:showVal val="0"/>
          <c:showCatName val="0"/>
          <c:showSerName val="0"/>
          <c:showPercent val="0"/>
          <c:showBubbleSize val="0"/>
        </c:dLbls>
        <c:gapWidth val="100"/>
        <c:overlap val="-10"/>
        <c:axId val="144605568"/>
        <c:axId val="144607104"/>
      </c:barChart>
      <c:catAx>
        <c:axId val="144605568"/>
        <c:scaling>
          <c:orientation val="minMax"/>
        </c:scaling>
        <c:delete val="0"/>
        <c:axPos val="b"/>
        <c:numFmt formatCode="General" sourceLinked="1"/>
        <c:majorTickMark val="none"/>
        <c:minorTickMark val="none"/>
        <c:tickLblPos val="low"/>
        <c:txPr>
          <a:bodyPr/>
          <a:lstStyle/>
          <a:p>
            <a:pPr>
              <a:defRPr sz="900"/>
            </a:pPr>
            <a:endParaRPr lang="cs-CZ"/>
          </a:p>
        </c:txPr>
        <c:crossAx val="144607104"/>
        <c:crosses val="autoZero"/>
        <c:auto val="1"/>
        <c:lblAlgn val="ctr"/>
        <c:lblOffset val="100"/>
        <c:noMultiLvlLbl val="0"/>
      </c:catAx>
      <c:valAx>
        <c:axId val="14460710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44605568"/>
        <c:crosses val="autoZero"/>
        <c:crossBetween val="between"/>
      </c:valAx>
    </c:plotArea>
    <c:legend>
      <c:legendPos val="b"/>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 průmysl </a:t>
            </a:r>
            <a:r>
              <a:rPr lang="en-US" sz="1000"/>
              <a:t>[</a:t>
            </a:r>
            <a:r>
              <a:rPr lang="cs-CZ" sz="1000"/>
              <a:t>TJ</a:t>
            </a:r>
            <a:r>
              <a:rPr lang="en-US" sz="1000"/>
              <a:t>]</a:t>
            </a:r>
            <a:endParaRPr lang="cs-CZ" sz="1000"/>
          </a:p>
        </c:rich>
      </c:tx>
      <c:layout>
        <c:manualLayout>
          <c:xMode val="edge"/>
          <c:yMode val="edge"/>
          <c:x val="0.33065173519976671"/>
          <c:y val="0"/>
        </c:manualLayout>
      </c:layout>
      <c:overlay val="0"/>
    </c:title>
    <c:autoTitleDeleted val="0"/>
    <c:plotArea>
      <c:layout/>
      <c:barChart>
        <c:barDir val="col"/>
        <c:grouping val="clustered"/>
        <c:varyColors val="0"/>
        <c:ser>
          <c:idx val="2"/>
          <c:order val="0"/>
          <c:tx>
            <c:strRef>
              <c:f>'10.4'!$H$4</c:f>
              <c:strCache>
                <c:ptCount val="1"/>
                <c:pt idx="0">
                  <c:v>2019</c:v>
                </c:pt>
              </c:strCache>
            </c:strRef>
          </c:tx>
          <c:spPr>
            <a:solidFill>
              <a:schemeClr val="bg1">
                <a:lumMod val="85000"/>
              </a:schemeClr>
            </a:solidFill>
          </c:spPr>
          <c:invertIfNegative val="0"/>
          <c:cat>
            <c:strRef>
              <c:f>'10.4'!$B$3:$E$3</c:f>
              <c:strCache>
                <c:ptCount val="4"/>
                <c:pt idx="0">
                  <c:v>I. čtvrtletí</c:v>
                </c:pt>
                <c:pt idx="1">
                  <c:v>II. čtvrtletí</c:v>
                </c:pt>
                <c:pt idx="2">
                  <c:v>III. čtvrtletí</c:v>
                </c:pt>
                <c:pt idx="3">
                  <c:v>IV. čtvrtletí</c:v>
                </c:pt>
              </c:strCache>
            </c:strRef>
          </c:cat>
          <c:val>
            <c:numRef>
              <c:f>'10.4'!$B$4:$E$4</c:f>
              <c:numCache>
                <c:formatCode>#\ ##0.0</c:formatCode>
                <c:ptCount val="4"/>
                <c:pt idx="0">
                  <c:v>7671.9</c:v>
                </c:pt>
                <c:pt idx="1">
                  <c:v>4634</c:v>
                </c:pt>
                <c:pt idx="2">
                  <c:v>3745.8</c:v>
                </c:pt>
                <c:pt idx="3">
                  <c:v>6136.4</c:v>
                </c:pt>
              </c:numCache>
            </c:numRef>
          </c:val>
          <c:extLst>
            <c:ext xmlns:c16="http://schemas.microsoft.com/office/drawing/2014/chart" uri="{C3380CC4-5D6E-409C-BE32-E72D297353CC}">
              <c16:uniqueId val="{00000002-60D1-4FA4-8A90-31289B13B312}"/>
            </c:ext>
          </c:extLst>
        </c:ser>
        <c:ser>
          <c:idx val="0"/>
          <c:order val="1"/>
          <c:tx>
            <c:v>2020</c:v>
          </c:tx>
          <c:spPr>
            <a:solidFill>
              <a:schemeClr val="bg1">
                <a:lumMod val="75000"/>
              </a:schemeClr>
            </a:solidFill>
          </c:spPr>
          <c:invertIfNegative val="0"/>
          <c:val>
            <c:numRef>
              <c:f>'10.4'!$B$5:$E$5</c:f>
              <c:numCache>
                <c:formatCode>#\ ##0.0</c:formatCode>
                <c:ptCount val="4"/>
                <c:pt idx="0">
                  <c:v>7021.2371049999983</c:v>
                </c:pt>
                <c:pt idx="1">
                  <c:v>3965.4027319999996</c:v>
                </c:pt>
                <c:pt idx="2">
                  <c:v>3547.4660890000009</c:v>
                </c:pt>
                <c:pt idx="3">
                  <c:v>6203.9500329999992</c:v>
                </c:pt>
              </c:numCache>
            </c:numRef>
          </c:val>
          <c:extLst>
            <c:ext xmlns:c16="http://schemas.microsoft.com/office/drawing/2014/chart" uri="{C3380CC4-5D6E-409C-BE32-E72D297353CC}">
              <c16:uniqueId val="{00000000-EF24-479A-84D9-E1DD6EC0E891}"/>
            </c:ext>
          </c:extLst>
        </c:ser>
        <c:ser>
          <c:idx val="3"/>
          <c:order val="2"/>
          <c:tx>
            <c:v>2021</c:v>
          </c:tx>
          <c:spPr>
            <a:solidFill>
              <a:schemeClr val="accent1"/>
            </a:solidFill>
          </c:spPr>
          <c:invertIfNegative val="0"/>
          <c:val>
            <c:numRef>
              <c:f>'10.4'!$B$6:$E$6</c:f>
              <c:numCache>
                <c:formatCode>#\ ##0.0</c:formatCode>
                <c:ptCount val="4"/>
                <c:pt idx="0">
                  <c:v>7667.158542966431</c:v>
                </c:pt>
                <c:pt idx="1">
                  <c:v>4620.2570787183504</c:v>
                </c:pt>
                <c:pt idx="2">
                  <c:v>3455.5727949999996</c:v>
                </c:pt>
                <c:pt idx="3">
                  <c:v>6277.3069250000008</c:v>
                </c:pt>
              </c:numCache>
            </c:numRef>
          </c:val>
          <c:extLst>
            <c:ext xmlns:c16="http://schemas.microsoft.com/office/drawing/2014/chart" uri="{C3380CC4-5D6E-409C-BE32-E72D297353CC}">
              <c16:uniqueId val="{00000000-AD4D-4B90-8BAF-751997C9F66C}"/>
            </c:ext>
          </c:extLst>
        </c:ser>
        <c:dLbls>
          <c:showLegendKey val="0"/>
          <c:showVal val="0"/>
          <c:showCatName val="0"/>
          <c:showSerName val="0"/>
          <c:showPercent val="0"/>
          <c:showBubbleSize val="0"/>
        </c:dLbls>
        <c:gapWidth val="100"/>
        <c:overlap val="-10"/>
        <c:axId val="144700544"/>
        <c:axId val="144702080"/>
      </c:barChart>
      <c:catAx>
        <c:axId val="144700544"/>
        <c:scaling>
          <c:orientation val="minMax"/>
        </c:scaling>
        <c:delete val="0"/>
        <c:axPos val="b"/>
        <c:numFmt formatCode="General" sourceLinked="1"/>
        <c:majorTickMark val="none"/>
        <c:minorTickMark val="none"/>
        <c:tickLblPos val="low"/>
        <c:txPr>
          <a:bodyPr/>
          <a:lstStyle/>
          <a:p>
            <a:pPr>
              <a:defRPr sz="900"/>
            </a:pPr>
            <a:endParaRPr lang="cs-CZ"/>
          </a:p>
        </c:txPr>
        <c:crossAx val="144702080"/>
        <c:crosses val="autoZero"/>
        <c:auto val="1"/>
        <c:lblAlgn val="ctr"/>
        <c:lblOffset val="100"/>
        <c:noMultiLvlLbl val="0"/>
      </c:catAx>
      <c:valAx>
        <c:axId val="14470208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44700544"/>
        <c:crosses val="autoZero"/>
        <c:crossBetween val="between"/>
      </c:valAx>
    </c:plotArea>
    <c:legend>
      <c:legendPos val="b"/>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 domácnosti </a:t>
            </a:r>
            <a:r>
              <a:rPr lang="en-US" sz="1000"/>
              <a:t>[</a:t>
            </a:r>
            <a:r>
              <a:rPr lang="cs-CZ" sz="1000"/>
              <a:t>TJ</a:t>
            </a:r>
            <a:r>
              <a:rPr lang="en-US" sz="1000"/>
              <a:t>]</a:t>
            </a:r>
            <a:endParaRPr lang="cs-CZ" sz="1000"/>
          </a:p>
        </c:rich>
      </c:tx>
      <c:layout>
        <c:manualLayout>
          <c:xMode val="edge"/>
          <c:yMode val="edge"/>
          <c:x val="0.33065173519976671"/>
          <c:y val="0"/>
        </c:manualLayout>
      </c:layout>
      <c:overlay val="0"/>
    </c:title>
    <c:autoTitleDeleted val="0"/>
    <c:plotArea>
      <c:layout/>
      <c:barChart>
        <c:barDir val="col"/>
        <c:grouping val="clustered"/>
        <c:varyColors val="0"/>
        <c:ser>
          <c:idx val="2"/>
          <c:order val="0"/>
          <c:tx>
            <c:strRef>
              <c:f>'10.4'!$H$4</c:f>
              <c:strCache>
                <c:ptCount val="1"/>
                <c:pt idx="0">
                  <c:v>2019</c:v>
                </c:pt>
              </c:strCache>
            </c:strRef>
          </c:tx>
          <c:spPr>
            <a:solidFill>
              <a:schemeClr val="bg1">
                <a:lumMod val="85000"/>
              </a:schemeClr>
            </a:solidFill>
          </c:spPr>
          <c:invertIfNegative val="0"/>
          <c:cat>
            <c:strRef>
              <c:f>'10.4'!$B$3:$E$3</c:f>
              <c:strCache>
                <c:ptCount val="4"/>
                <c:pt idx="0">
                  <c:v>I. čtvrtletí</c:v>
                </c:pt>
                <c:pt idx="1">
                  <c:v>II. čtvrtletí</c:v>
                </c:pt>
                <c:pt idx="2">
                  <c:v>III. čtvrtletí</c:v>
                </c:pt>
                <c:pt idx="3">
                  <c:v>IV. čtvrtletí</c:v>
                </c:pt>
              </c:strCache>
            </c:strRef>
          </c:cat>
          <c:val>
            <c:numRef>
              <c:f>'10.4'!$B$12:$E$12</c:f>
              <c:numCache>
                <c:formatCode>#\ ##0.0</c:formatCode>
                <c:ptCount val="4"/>
                <c:pt idx="0">
                  <c:v>14014.6</c:v>
                </c:pt>
                <c:pt idx="1">
                  <c:v>5662.6</c:v>
                </c:pt>
                <c:pt idx="2">
                  <c:v>3089.8</c:v>
                </c:pt>
                <c:pt idx="3">
                  <c:v>11079.3</c:v>
                </c:pt>
              </c:numCache>
            </c:numRef>
          </c:val>
          <c:extLst>
            <c:ext xmlns:c16="http://schemas.microsoft.com/office/drawing/2014/chart" uri="{C3380CC4-5D6E-409C-BE32-E72D297353CC}">
              <c16:uniqueId val="{00000002-60D1-4FA4-8A90-31289B13B312}"/>
            </c:ext>
          </c:extLst>
        </c:ser>
        <c:ser>
          <c:idx val="0"/>
          <c:order val="1"/>
          <c:tx>
            <c:v>2020</c:v>
          </c:tx>
          <c:spPr>
            <a:solidFill>
              <a:schemeClr val="bg1">
                <a:lumMod val="75000"/>
              </a:schemeClr>
            </a:solidFill>
          </c:spPr>
          <c:invertIfNegative val="0"/>
          <c:val>
            <c:numRef>
              <c:f>'10.4'!$B$13:$E$13</c:f>
              <c:numCache>
                <c:formatCode>#\ ##0.0</c:formatCode>
                <c:ptCount val="4"/>
                <c:pt idx="0">
                  <c:v>13365.702517027044</c:v>
                </c:pt>
                <c:pt idx="1">
                  <c:v>5557.4149748755744</c:v>
                </c:pt>
                <c:pt idx="2">
                  <c:v>2881.1293208541133</c:v>
                </c:pt>
                <c:pt idx="3">
                  <c:v>11704.285397282179</c:v>
                </c:pt>
              </c:numCache>
            </c:numRef>
          </c:val>
          <c:extLst>
            <c:ext xmlns:c16="http://schemas.microsoft.com/office/drawing/2014/chart" uri="{C3380CC4-5D6E-409C-BE32-E72D297353CC}">
              <c16:uniqueId val="{00000000-D7AA-4F75-B0B1-A5673BDAD7E5}"/>
            </c:ext>
          </c:extLst>
        </c:ser>
        <c:ser>
          <c:idx val="3"/>
          <c:order val="2"/>
          <c:tx>
            <c:v>2021</c:v>
          </c:tx>
          <c:spPr>
            <a:solidFill>
              <a:schemeClr val="accent6"/>
            </a:solidFill>
          </c:spPr>
          <c:invertIfNegative val="0"/>
          <c:val>
            <c:numRef>
              <c:f>'10.4'!$B$14:$E$14</c:f>
              <c:numCache>
                <c:formatCode>#\ ##0.0</c:formatCode>
                <c:ptCount val="4"/>
                <c:pt idx="0">
                  <c:v>14439.681739260617</c:v>
                </c:pt>
                <c:pt idx="1">
                  <c:v>6865.9046893141913</c:v>
                </c:pt>
                <c:pt idx="2">
                  <c:v>3095.2289209853743</c:v>
                </c:pt>
                <c:pt idx="3">
                  <c:v>12253.042173999998</c:v>
                </c:pt>
              </c:numCache>
            </c:numRef>
          </c:val>
          <c:extLst>
            <c:ext xmlns:c16="http://schemas.microsoft.com/office/drawing/2014/chart" uri="{C3380CC4-5D6E-409C-BE32-E72D297353CC}">
              <c16:uniqueId val="{00000000-AD4D-4B90-8BAF-751997C9F66C}"/>
            </c:ext>
          </c:extLst>
        </c:ser>
        <c:dLbls>
          <c:showLegendKey val="0"/>
          <c:showVal val="0"/>
          <c:showCatName val="0"/>
          <c:showSerName val="0"/>
          <c:showPercent val="0"/>
          <c:showBubbleSize val="0"/>
        </c:dLbls>
        <c:gapWidth val="100"/>
        <c:overlap val="-10"/>
        <c:axId val="167409152"/>
        <c:axId val="167410688"/>
      </c:barChart>
      <c:catAx>
        <c:axId val="167409152"/>
        <c:scaling>
          <c:orientation val="minMax"/>
        </c:scaling>
        <c:delete val="0"/>
        <c:axPos val="b"/>
        <c:numFmt formatCode="General" sourceLinked="1"/>
        <c:majorTickMark val="none"/>
        <c:minorTickMark val="none"/>
        <c:tickLblPos val="low"/>
        <c:txPr>
          <a:bodyPr/>
          <a:lstStyle/>
          <a:p>
            <a:pPr>
              <a:defRPr sz="900"/>
            </a:pPr>
            <a:endParaRPr lang="cs-CZ"/>
          </a:p>
        </c:txPr>
        <c:crossAx val="167410688"/>
        <c:crosses val="autoZero"/>
        <c:auto val="1"/>
        <c:lblAlgn val="ctr"/>
        <c:lblOffset val="100"/>
        <c:noMultiLvlLbl val="0"/>
      </c:catAx>
      <c:valAx>
        <c:axId val="16741068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7409152"/>
        <c:crosses val="autoZero"/>
        <c:crossBetween val="between"/>
      </c:valAx>
    </c:plotArea>
    <c:legend>
      <c:legendPos val="b"/>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 obchod, služby, školství, zdravotnictví </a:t>
            </a:r>
            <a:r>
              <a:rPr lang="en-US" sz="1000"/>
              <a:t>[</a:t>
            </a:r>
            <a:r>
              <a:rPr lang="cs-CZ" sz="1000"/>
              <a:t>TJ</a:t>
            </a:r>
            <a:r>
              <a:rPr lang="en-US" sz="1000"/>
              <a:t>]</a:t>
            </a:r>
            <a:endParaRPr lang="cs-CZ" sz="1000"/>
          </a:p>
        </c:rich>
      </c:tx>
      <c:layout>
        <c:manualLayout>
          <c:xMode val="edge"/>
          <c:yMode val="edge"/>
          <c:x val="0.16177060185185185"/>
          <c:y val="0"/>
        </c:manualLayout>
      </c:layout>
      <c:overlay val="0"/>
    </c:title>
    <c:autoTitleDeleted val="0"/>
    <c:plotArea>
      <c:layout/>
      <c:barChart>
        <c:barDir val="col"/>
        <c:grouping val="clustered"/>
        <c:varyColors val="0"/>
        <c:ser>
          <c:idx val="2"/>
          <c:order val="0"/>
          <c:tx>
            <c:strRef>
              <c:f>'10.4'!$H$4</c:f>
              <c:strCache>
                <c:ptCount val="1"/>
                <c:pt idx="0">
                  <c:v>2019</c:v>
                </c:pt>
              </c:strCache>
            </c:strRef>
          </c:tx>
          <c:spPr>
            <a:solidFill>
              <a:schemeClr val="bg1">
                <a:lumMod val="85000"/>
              </a:schemeClr>
            </a:solidFill>
          </c:spPr>
          <c:invertIfNegative val="0"/>
          <c:cat>
            <c:strRef>
              <c:f>'10.4'!$B$3:$E$3</c:f>
              <c:strCache>
                <c:ptCount val="4"/>
                <c:pt idx="0">
                  <c:v>I. čtvrtletí</c:v>
                </c:pt>
                <c:pt idx="1">
                  <c:v>II. čtvrtletí</c:v>
                </c:pt>
                <c:pt idx="2">
                  <c:v>III. čtvrtletí</c:v>
                </c:pt>
                <c:pt idx="3">
                  <c:v>IV. čtvrtletí</c:v>
                </c:pt>
              </c:strCache>
            </c:strRef>
          </c:cat>
          <c:val>
            <c:numRef>
              <c:f>'10.4'!$B$20:$E$20</c:f>
              <c:numCache>
                <c:formatCode>#\ ##0.0</c:formatCode>
                <c:ptCount val="4"/>
                <c:pt idx="0">
                  <c:v>8000.2</c:v>
                </c:pt>
                <c:pt idx="1">
                  <c:v>2947.7</c:v>
                </c:pt>
                <c:pt idx="2">
                  <c:v>1374.9</c:v>
                </c:pt>
                <c:pt idx="3">
                  <c:v>6345.3</c:v>
                </c:pt>
              </c:numCache>
            </c:numRef>
          </c:val>
          <c:extLst>
            <c:ext xmlns:c16="http://schemas.microsoft.com/office/drawing/2014/chart" uri="{C3380CC4-5D6E-409C-BE32-E72D297353CC}">
              <c16:uniqueId val="{00000002-60D1-4FA4-8A90-31289B13B312}"/>
            </c:ext>
          </c:extLst>
        </c:ser>
        <c:ser>
          <c:idx val="0"/>
          <c:order val="1"/>
          <c:tx>
            <c:v>2020</c:v>
          </c:tx>
          <c:spPr>
            <a:solidFill>
              <a:schemeClr val="bg1">
                <a:lumMod val="75000"/>
              </a:schemeClr>
            </a:solidFill>
          </c:spPr>
          <c:invertIfNegative val="0"/>
          <c:val>
            <c:numRef>
              <c:f>'10.4'!$B$21:$E$21</c:f>
              <c:numCache>
                <c:formatCode>#\ ##0.0</c:formatCode>
                <c:ptCount val="4"/>
                <c:pt idx="0">
                  <c:v>7761.4412209729589</c:v>
                </c:pt>
                <c:pt idx="1">
                  <c:v>2666.4454051244275</c:v>
                </c:pt>
                <c:pt idx="2">
                  <c:v>1502.5578261458868</c:v>
                </c:pt>
                <c:pt idx="3">
                  <c:v>6727.5190452424795</c:v>
                </c:pt>
              </c:numCache>
            </c:numRef>
          </c:val>
          <c:extLst>
            <c:ext xmlns:c16="http://schemas.microsoft.com/office/drawing/2014/chart" uri="{C3380CC4-5D6E-409C-BE32-E72D297353CC}">
              <c16:uniqueId val="{00000000-C108-4319-ACEA-02EDFB634E46}"/>
            </c:ext>
          </c:extLst>
        </c:ser>
        <c:ser>
          <c:idx val="3"/>
          <c:order val="2"/>
          <c:tx>
            <c:v>2021</c:v>
          </c:tx>
          <c:spPr>
            <a:solidFill>
              <a:schemeClr val="tx2">
                <a:lumMod val="40000"/>
                <a:lumOff val="60000"/>
              </a:schemeClr>
            </a:solidFill>
          </c:spPr>
          <c:invertIfNegative val="0"/>
          <c:val>
            <c:numRef>
              <c:f>'10.4'!$B$22:$E$22</c:f>
              <c:numCache>
                <c:formatCode>#\ ##0.0</c:formatCode>
                <c:ptCount val="4"/>
                <c:pt idx="0">
                  <c:v>8864.5183219999981</c:v>
                </c:pt>
                <c:pt idx="1">
                  <c:v>3327.153464999999</c:v>
                </c:pt>
                <c:pt idx="2">
                  <c:v>1323.849168</c:v>
                </c:pt>
                <c:pt idx="3">
                  <c:v>6422.4332939999967</c:v>
                </c:pt>
              </c:numCache>
            </c:numRef>
          </c:val>
          <c:extLst>
            <c:ext xmlns:c16="http://schemas.microsoft.com/office/drawing/2014/chart" uri="{C3380CC4-5D6E-409C-BE32-E72D297353CC}">
              <c16:uniqueId val="{00000000-AD4D-4B90-8BAF-751997C9F66C}"/>
            </c:ext>
          </c:extLst>
        </c:ser>
        <c:dLbls>
          <c:showLegendKey val="0"/>
          <c:showVal val="0"/>
          <c:showCatName val="0"/>
          <c:showSerName val="0"/>
          <c:showPercent val="0"/>
          <c:showBubbleSize val="0"/>
        </c:dLbls>
        <c:gapWidth val="100"/>
        <c:overlap val="-10"/>
        <c:axId val="169424768"/>
        <c:axId val="169426304"/>
      </c:barChart>
      <c:catAx>
        <c:axId val="169424768"/>
        <c:scaling>
          <c:orientation val="minMax"/>
        </c:scaling>
        <c:delete val="0"/>
        <c:axPos val="b"/>
        <c:numFmt formatCode="General" sourceLinked="1"/>
        <c:majorTickMark val="none"/>
        <c:minorTickMark val="none"/>
        <c:tickLblPos val="low"/>
        <c:txPr>
          <a:bodyPr/>
          <a:lstStyle/>
          <a:p>
            <a:pPr>
              <a:defRPr sz="900"/>
            </a:pPr>
            <a:endParaRPr lang="cs-CZ"/>
          </a:p>
        </c:txPr>
        <c:crossAx val="169426304"/>
        <c:crosses val="autoZero"/>
        <c:auto val="1"/>
        <c:lblAlgn val="ctr"/>
        <c:lblOffset val="100"/>
        <c:noMultiLvlLbl val="0"/>
      </c:catAx>
      <c:valAx>
        <c:axId val="16942630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9424768"/>
        <c:crosses val="autoZero"/>
        <c:crossBetween val="between"/>
      </c:valAx>
    </c:plotArea>
    <c:legend>
      <c:legendPos val="b"/>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invertIfNegative val="0"/>
          <c:cat>
            <c:numRef>
              <c:f>'4.1'!$P$7</c:f>
              <c:numCache>
                <c:formatCode>General</c:formatCode>
                <c:ptCount val="1"/>
              </c:numCache>
            </c:numRef>
          </c:cat>
          <c:val>
            <c:numRef>
              <c:f>'4.1'!$P$8</c:f>
              <c:numCache>
                <c:formatCode>0.0%</c:formatCode>
                <c:ptCount val="1"/>
              </c:numCache>
            </c:numRef>
          </c:val>
          <c:extLst>
            <c:ext xmlns:c16="http://schemas.microsoft.com/office/drawing/2014/chart" uri="{C3380CC4-5D6E-409C-BE32-E72D297353CC}">
              <c16:uniqueId val="{00000000-EA62-4EB1-9E4A-78A9349EE9A2}"/>
            </c:ext>
          </c:extLst>
        </c:ser>
        <c:ser>
          <c:idx val="1"/>
          <c:order val="1"/>
          <c:tx>
            <c:strRef>
              <c:f>'4.1'!$O$9</c:f>
              <c:strCache>
                <c:ptCount val="1"/>
              </c:strCache>
            </c:strRef>
          </c:tx>
          <c:invertIfNegative val="0"/>
          <c:cat>
            <c:numRef>
              <c:f>'4.1'!$P$7</c:f>
              <c:numCache>
                <c:formatCode>General</c:formatCode>
                <c:ptCount val="1"/>
              </c:numCache>
            </c:numRef>
          </c:cat>
          <c:val>
            <c:numRef>
              <c:f>'4.1'!$P$9</c:f>
              <c:numCache>
                <c:formatCode>0.0%</c:formatCode>
                <c:ptCount val="1"/>
              </c:numCache>
            </c:numRef>
          </c:val>
          <c:extLst>
            <c:ext xmlns:c16="http://schemas.microsoft.com/office/drawing/2014/chart" uri="{C3380CC4-5D6E-409C-BE32-E72D297353CC}">
              <c16:uniqueId val="{00000001-EA62-4EB1-9E4A-78A9349EE9A2}"/>
            </c:ext>
          </c:extLst>
        </c:ser>
        <c:ser>
          <c:idx val="2"/>
          <c:order val="2"/>
          <c:tx>
            <c:strRef>
              <c:f>'4.1'!$O$10</c:f>
              <c:strCache>
                <c:ptCount val="1"/>
              </c:strCache>
            </c:strRef>
          </c:tx>
          <c:invertIfNegative val="0"/>
          <c:cat>
            <c:numRef>
              <c:f>'4.1'!$P$7</c:f>
              <c:numCache>
                <c:formatCode>General</c:formatCode>
                <c:ptCount val="1"/>
              </c:numCache>
            </c:numRef>
          </c:cat>
          <c:val>
            <c:numRef>
              <c:f>'4.1'!$P$10</c:f>
              <c:numCache>
                <c:formatCode>0.0%</c:formatCode>
                <c:ptCount val="1"/>
              </c:numCache>
            </c:numRef>
          </c:val>
          <c:extLst>
            <c:ext xmlns:c16="http://schemas.microsoft.com/office/drawing/2014/chart" uri="{C3380CC4-5D6E-409C-BE32-E72D297353CC}">
              <c16:uniqueId val="{00000002-EA62-4EB1-9E4A-78A9349EE9A2}"/>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c:ext xmlns:c16="http://schemas.microsoft.com/office/drawing/2014/chart" uri="{C3380CC4-5D6E-409C-BE32-E72D297353CC}">
              <c16:uniqueId val="{00000003-EA62-4EB1-9E4A-78A9349EE9A2}"/>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c:ext xmlns:c16="http://schemas.microsoft.com/office/drawing/2014/chart" uri="{C3380CC4-5D6E-409C-BE32-E72D297353CC}">
              <c16:uniqueId val="{00000004-EA62-4EB1-9E4A-78A9349EE9A2}"/>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c:ext xmlns:c16="http://schemas.microsoft.com/office/drawing/2014/chart" uri="{C3380CC4-5D6E-409C-BE32-E72D297353CC}">
              <c16:uniqueId val="{00000005-EA62-4EB1-9E4A-78A9349EE9A2}"/>
            </c:ext>
          </c:extLst>
        </c:ser>
        <c:ser>
          <c:idx val="6"/>
          <c:order val="6"/>
          <c:tx>
            <c:strRef>
              <c:f>'4.1'!$O$14</c:f>
              <c:strCache>
                <c:ptCount val="1"/>
              </c:strCache>
            </c:strRef>
          </c:tx>
          <c:invertIfNegative val="0"/>
          <c:cat>
            <c:numRef>
              <c:f>'4.1'!$P$7</c:f>
              <c:numCache>
                <c:formatCode>General</c:formatCode>
                <c:ptCount val="1"/>
              </c:numCache>
            </c:numRef>
          </c:cat>
          <c:val>
            <c:numRef>
              <c:f>'4.1'!$P$14</c:f>
              <c:numCache>
                <c:formatCode>0.0%</c:formatCode>
                <c:ptCount val="1"/>
              </c:numCache>
            </c:numRef>
          </c:val>
          <c:extLst>
            <c:ext xmlns:c16="http://schemas.microsoft.com/office/drawing/2014/chart" uri="{C3380CC4-5D6E-409C-BE32-E72D297353CC}">
              <c16:uniqueId val="{00000006-EA62-4EB1-9E4A-78A9349EE9A2}"/>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c:ext xmlns:c16="http://schemas.microsoft.com/office/drawing/2014/chart" uri="{C3380CC4-5D6E-409C-BE32-E72D297353CC}">
              <c16:uniqueId val="{00000007-EA62-4EB1-9E4A-78A9349EE9A2}"/>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c:ext xmlns:c16="http://schemas.microsoft.com/office/drawing/2014/chart" uri="{C3380CC4-5D6E-409C-BE32-E72D297353CC}">
              <c16:uniqueId val="{00000008-EA62-4EB1-9E4A-78A9349EE9A2}"/>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c:ext xmlns:c16="http://schemas.microsoft.com/office/drawing/2014/chart" uri="{C3380CC4-5D6E-409C-BE32-E72D297353CC}">
              <c16:uniqueId val="{00000009-EA62-4EB1-9E4A-78A9349EE9A2}"/>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c:ext xmlns:c16="http://schemas.microsoft.com/office/drawing/2014/chart" uri="{C3380CC4-5D6E-409C-BE32-E72D297353CC}">
              <c16:uniqueId val="{0000000A-EA62-4EB1-9E4A-78A9349EE9A2}"/>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c:ext xmlns:c16="http://schemas.microsoft.com/office/drawing/2014/chart" uri="{C3380CC4-5D6E-409C-BE32-E72D297353CC}">
              <c16:uniqueId val="{0000000B-EA62-4EB1-9E4A-78A9349EE9A2}"/>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c:ext xmlns:c16="http://schemas.microsoft.com/office/drawing/2014/chart" uri="{C3380CC4-5D6E-409C-BE32-E72D297353CC}">
              <c16:uniqueId val="{0000000C-EA62-4EB1-9E4A-78A9349EE9A2}"/>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c:ext xmlns:c16="http://schemas.microsoft.com/office/drawing/2014/chart" uri="{C3380CC4-5D6E-409C-BE32-E72D297353CC}">
              <c16:uniqueId val="{0000000D-EA62-4EB1-9E4A-78A9349EE9A2}"/>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c:ext xmlns:c16="http://schemas.microsoft.com/office/drawing/2014/chart" uri="{C3380CC4-5D6E-409C-BE32-E72D297353CC}">
              <c16:uniqueId val="{0000000E-EA62-4EB1-9E4A-78A9349EE9A2}"/>
            </c:ext>
          </c:extLst>
        </c:ser>
        <c:ser>
          <c:idx val="15"/>
          <c:order val="15"/>
          <c:tx>
            <c:strRef>
              <c:f>'4.1'!$O$23</c:f>
              <c:strCache>
                <c:ptCount val="1"/>
              </c:strCache>
            </c:strRef>
          </c:tx>
          <c:invertIfNegative val="0"/>
          <c:cat>
            <c:numRef>
              <c:f>'4.1'!$P$7</c:f>
              <c:numCache>
                <c:formatCode>General</c:formatCode>
                <c:ptCount val="1"/>
              </c:numCache>
            </c:numRef>
          </c:cat>
          <c:val>
            <c:numRef>
              <c:f>'4.1'!$P$23</c:f>
              <c:numCache>
                <c:formatCode>0.0%</c:formatCode>
                <c:ptCount val="1"/>
              </c:numCache>
            </c:numRef>
          </c:val>
          <c:extLst>
            <c:ext xmlns:c16="http://schemas.microsoft.com/office/drawing/2014/chart" uri="{C3380CC4-5D6E-409C-BE32-E72D297353CC}">
              <c16:uniqueId val="{0000000F-EA62-4EB1-9E4A-78A9349EE9A2}"/>
            </c:ext>
          </c:extLst>
        </c:ser>
        <c:dLbls>
          <c:showLegendKey val="0"/>
          <c:showVal val="0"/>
          <c:showCatName val="0"/>
          <c:showSerName val="0"/>
          <c:showPercent val="0"/>
          <c:showBubbleSize val="0"/>
        </c:dLbls>
        <c:gapWidth val="150"/>
        <c:axId val="170858752"/>
        <c:axId val="170868736"/>
      </c:barChart>
      <c:catAx>
        <c:axId val="170858752"/>
        <c:scaling>
          <c:orientation val="minMax"/>
        </c:scaling>
        <c:delete val="1"/>
        <c:axPos val="b"/>
        <c:numFmt formatCode="General" sourceLinked="1"/>
        <c:majorTickMark val="out"/>
        <c:minorTickMark val="none"/>
        <c:tickLblPos val="nextTo"/>
        <c:crossAx val="170868736"/>
        <c:crosses val="autoZero"/>
        <c:auto val="1"/>
        <c:lblAlgn val="ctr"/>
        <c:lblOffset val="100"/>
        <c:noMultiLvlLbl val="0"/>
      </c:catAx>
      <c:valAx>
        <c:axId val="170868736"/>
        <c:scaling>
          <c:orientation val="minMax"/>
        </c:scaling>
        <c:delete val="1"/>
        <c:axPos val="l"/>
        <c:numFmt formatCode="0.0%" sourceLinked="1"/>
        <c:majorTickMark val="out"/>
        <c:minorTickMark val="none"/>
        <c:tickLblPos val="nextTo"/>
        <c:crossAx val="170858752"/>
        <c:crosses val="autoZero"/>
        <c:crossBetween val="between"/>
      </c:valAx>
      <c:spPr>
        <a:noFill/>
      </c:spPr>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invertIfNegative val="0"/>
          <c:cat>
            <c:numRef>
              <c:f>'4.1'!$P$7</c:f>
              <c:numCache>
                <c:formatCode>General</c:formatCode>
                <c:ptCount val="1"/>
              </c:numCache>
            </c:numRef>
          </c:cat>
          <c:val>
            <c:numRef>
              <c:f>'4.1'!$P$8</c:f>
              <c:numCache>
                <c:formatCode>0.0%</c:formatCode>
                <c:ptCount val="1"/>
              </c:numCache>
            </c:numRef>
          </c:val>
          <c:extLst>
            <c:ext xmlns:c16="http://schemas.microsoft.com/office/drawing/2014/chart" uri="{C3380CC4-5D6E-409C-BE32-E72D297353CC}">
              <c16:uniqueId val="{00000000-4B55-4F6C-A411-58AA9463942B}"/>
            </c:ext>
          </c:extLst>
        </c:ser>
        <c:ser>
          <c:idx val="1"/>
          <c:order val="1"/>
          <c:tx>
            <c:strRef>
              <c:f>'4.1'!$O$9</c:f>
              <c:strCache>
                <c:ptCount val="1"/>
              </c:strCache>
            </c:strRef>
          </c:tx>
          <c:invertIfNegative val="0"/>
          <c:cat>
            <c:numRef>
              <c:f>'4.1'!$P$7</c:f>
              <c:numCache>
                <c:formatCode>General</c:formatCode>
                <c:ptCount val="1"/>
              </c:numCache>
            </c:numRef>
          </c:cat>
          <c:val>
            <c:numRef>
              <c:f>'4.1'!$P$9</c:f>
              <c:numCache>
                <c:formatCode>0.0%</c:formatCode>
                <c:ptCount val="1"/>
              </c:numCache>
            </c:numRef>
          </c:val>
          <c:extLst>
            <c:ext xmlns:c16="http://schemas.microsoft.com/office/drawing/2014/chart" uri="{C3380CC4-5D6E-409C-BE32-E72D297353CC}">
              <c16:uniqueId val="{00000001-4B55-4F6C-A411-58AA9463942B}"/>
            </c:ext>
          </c:extLst>
        </c:ser>
        <c:ser>
          <c:idx val="2"/>
          <c:order val="2"/>
          <c:tx>
            <c:strRef>
              <c:f>'4.1'!$O$10</c:f>
              <c:strCache>
                <c:ptCount val="1"/>
              </c:strCache>
            </c:strRef>
          </c:tx>
          <c:invertIfNegative val="0"/>
          <c:cat>
            <c:numRef>
              <c:f>'4.1'!$P$7</c:f>
              <c:numCache>
                <c:formatCode>General</c:formatCode>
                <c:ptCount val="1"/>
              </c:numCache>
            </c:numRef>
          </c:cat>
          <c:val>
            <c:numRef>
              <c:f>'4.1'!$P$10</c:f>
              <c:numCache>
                <c:formatCode>0.0%</c:formatCode>
                <c:ptCount val="1"/>
              </c:numCache>
            </c:numRef>
          </c:val>
          <c:extLst>
            <c:ext xmlns:c16="http://schemas.microsoft.com/office/drawing/2014/chart" uri="{C3380CC4-5D6E-409C-BE32-E72D297353CC}">
              <c16:uniqueId val="{00000002-4B55-4F6C-A411-58AA9463942B}"/>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c:ext xmlns:c16="http://schemas.microsoft.com/office/drawing/2014/chart" uri="{C3380CC4-5D6E-409C-BE32-E72D297353CC}">
              <c16:uniqueId val="{00000003-4B55-4F6C-A411-58AA9463942B}"/>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c:ext xmlns:c16="http://schemas.microsoft.com/office/drawing/2014/chart" uri="{C3380CC4-5D6E-409C-BE32-E72D297353CC}">
              <c16:uniqueId val="{00000004-4B55-4F6C-A411-58AA9463942B}"/>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c:ext xmlns:c16="http://schemas.microsoft.com/office/drawing/2014/chart" uri="{C3380CC4-5D6E-409C-BE32-E72D297353CC}">
              <c16:uniqueId val="{00000005-4B55-4F6C-A411-58AA9463942B}"/>
            </c:ext>
          </c:extLst>
        </c:ser>
        <c:ser>
          <c:idx val="6"/>
          <c:order val="6"/>
          <c:tx>
            <c:strRef>
              <c:f>'4.1'!$O$14</c:f>
              <c:strCache>
                <c:ptCount val="1"/>
              </c:strCache>
            </c:strRef>
          </c:tx>
          <c:invertIfNegative val="0"/>
          <c:cat>
            <c:numRef>
              <c:f>'4.1'!$P$7</c:f>
              <c:numCache>
                <c:formatCode>General</c:formatCode>
                <c:ptCount val="1"/>
              </c:numCache>
            </c:numRef>
          </c:cat>
          <c:val>
            <c:numRef>
              <c:f>'4.1'!$P$14</c:f>
              <c:numCache>
                <c:formatCode>0.0%</c:formatCode>
                <c:ptCount val="1"/>
              </c:numCache>
            </c:numRef>
          </c:val>
          <c:extLst>
            <c:ext xmlns:c16="http://schemas.microsoft.com/office/drawing/2014/chart" uri="{C3380CC4-5D6E-409C-BE32-E72D297353CC}">
              <c16:uniqueId val="{00000006-4B55-4F6C-A411-58AA9463942B}"/>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c:ext xmlns:c16="http://schemas.microsoft.com/office/drawing/2014/chart" uri="{C3380CC4-5D6E-409C-BE32-E72D297353CC}">
              <c16:uniqueId val="{00000007-4B55-4F6C-A411-58AA9463942B}"/>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c:ext xmlns:c16="http://schemas.microsoft.com/office/drawing/2014/chart" uri="{C3380CC4-5D6E-409C-BE32-E72D297353CC}">
              <c16:uniqueId val="{00000008-4B55-4F6C-A411-58AA9463942B}"/>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c:ext xmlns:c16="http://schemas.microsoft.com/office/drawing/2014/chart" uri="{C3380CC4-5D6E-409C-BE32-E72D297353CC}">
              <c16:uniqueId val="{00000009-4B55-4F6C-A411-58AA9463942B}"/>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c:ext xmlns:c16="http://schemas.microsoft.com/office/drawing/2014/chart" uri="{C3380CC4-5D6E-409C-BE32-E72D297353CC}">
              <c16:uniqueId val="{0000000A-4B55-4F6C-A411-58AA9463942B}"/>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c:ext xmlns:c16="http://schemas.microsoft.com/office/drawing/2014/chart" uri="{C3380CC4-5D6E-409C-BE32-E72D297353CC}">
              <c16:uniqueId val="{0000000B-4B55-4F6C-A411-58AA9463942B}"/>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c:ext xmlns:c16="http://schemas.microsoft.com/office/drawing/2014/chart" uri="{C3380CC4-5D6E-409C-BE32-E72D297353CC}">
              <c16:uniqueId val="{0000000C-4B55-4F6C-A411-58AA9463942B}"/>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c:ext xmlns:c16="http://schemas.microsoft.com/office/drawing/2014/chart" uri="{C3380CC4-5D6E-409C-BE32-E72D297353CC}">
              <c16:uniqueId val="{0000000D-4B55-4F6C-A411-58AA9463942B}"/>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c:ext xmlns:c16="http://schemas.microsoft.com/office/drawing/2014/chart" uri="{C3380CC4-5D6E-409C-BE32-E72D297353CC}">
              <c16:uniqueId val="{0000000E-4B55-4F6C-A411-58AA9463942B}"/>
            </c:ext>
          </c:extLst>
        </c:ser>
        <c:ser>
          <c:idx val="15"/>
          <c:order val="15"/>
          <c:tx>
            <c:strRef>
              <c:f>'4.1'!$O$23</c:f>
              <c:strCache>
                <c:ptCount val="1"/>
              </c:strCache>
            </c:strRef>
          </c:tx>
          <c:invertIfNegative val="0"/>
          <c:cat>
            <c:numRef>
              <c:f>'4.1'!$P$7</c:f>
              <c:numCache>
                <c:formatCode>General</c:formatCode>
                <c:ptCount val="1"/>
              </c:numCache>
            </c:numRef>
          </c:cat>
          <c:val>
            <c:numRef>
              <c:f>'4.1'!$P$23</c:f>
              <c:numCache>
                <c:formatCode>0.0%</c:formatCode>
                <c:ptCount val="1"/>
              </c:numCache>
            </c:numRef>
          </c:val>
          <c:extLst>
            <c:ext xmlns:c16="http://schemas.microsoft.com/office/drawing/2014/chart" uri="{C3380CC4-5D6E-409C-BE32-E72D297353CC}">
              <c16:uniqueId val="{0000000F-4B55-4F6C-A411-58AA9463942B}"/>
            </c:ext>
          </c:extLst>
        </c:ser>
        <c:dLbls>
          <c:showLegendKey val="0"/>
          <c:showVal val="0"/>
          <c:showCatName val="0"/>
          <c:showSerName val="0"/>
          <c:showPercent val="0"/>
          <c:showBubbleSize val="0"/>
        </c:dLbls>
        <c:gapWidth val="150"/>
        <c:axId val="172054016"/>
        <c:axId val="172055552"/>
      </c:barChart>
      <c:catAx>
        <c:axId val="172054016"/>
        <c:scaling>
          <c:orientation val="minMax"/>
        </c:scaling>
        <c:delete val="1"/>
        <c:axPos val="b"/>
        <c:numFmt formatCode="General" sourceLinked="1"/>
        <c:majorTickMark val="out"/>
        <c:minorTickMark val="none"/>
        <c:tickLblPos val="nextTo"/>
        <c:crossAx val="172055552"/>
        <c:crosses val="autoZero"/>
        <c:auto val="1"/>
        <c:lblAlgn val="ctr"/>
        <c:lblOffset val="100"/>
        <c:noMultiLvlLbl val="0"/>
      </c:catAx>
      <c:valAx>
        <c:axId val="172055552"/>
        <c:scaling>
          <c:orientation val="minMax"/>
        </c:scaling>
        <c:delete val="1"/>
        <c:axPos val="l"/>
        <c:numFmt formatCode="0.0%" sourceLinked="1"/>
        <c:majorTickMark val="out"/>
        <c:minorTickMark val="none"/>
        <c:tickLblPos val="nextTo"/>
        <c:crossAx val="172054016"/>
        <c:crosses val="autoZero"/>
        <c:crossBetween val="between"/>
      </c:valAx>
      <c:spPr>
        <a:noFill/>
      </c:spPr>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'4.1'!$O$8</c:f>
              <c:strCache>
                <c:ptCount val="1"/>
              </c:strCache>
            </c:strRef>
          </c:tx>
          <c:spPr>
            <a:solidFill>
              <a:schemeClr val="accent3">
                <a:lumMod val="75000"/>
              </a:schemeClr>
            </a:solidFill>
          </c:spPr>
          <c:invertIfNegative val="0"/>
          <c:cat>
            <c:numRef>
              <c:f>'4.1'!$P$7</c:f>
              <c:numCache>
                <c:formatCode>General</c:formatCode>
                <c:ptCount val="1"/>
              </c:numCache>
            </c:numRef>
          </c:cat>
          <c:val>
            <c:numRef>
              <c:f>'4.1'!$P$8</c:f>
              <c:numCache>
                <c:formatCode>0.0%</c:formatCode>
                <c:ptCount val="1"/>
              </c:numCache>
            </c:numRef>
          </c:val>
          <c:extLst>
            <c:ext xmlns:c16="http://schemas.microsoft.com/office/drawing/2014/chart" uri="{C3380CC4-5D6E-409C-BE32-E72D297353CC}">
              <c16:uniqueId val="{00000000-CE88-46EC-A25C-1A30C3C67B1D}"/>
            </c:ext>
          </c:extLst>
        </c:ser>
        <c:ser>
          <c:idx val="1"/>
          <c:order val="1"/>
          <c:tx>
            <c:strRef>
              <c:f>'4.1'!$O$9</c:f>
              <c:strCache>
                <c:ptCount val="1"/>
              </c:strCache>
            </c:strRef>
          </c:tx>
          <c:spPr>
            <a:solidFill>
              <a:schemeClr val="bg2">
                <a:lumMod val="50000"/>
              </a:schemeClr>
            </a:solidFill>
          </c:spPr>
          <c:invertIfNegative val="0"/>
          <c:cat>
            <c:numRef>
              <c:f>'4.1'!$P$7</c:f>
              <c:numCache>
                <c:formatCode>General</c:formatCode>
                <c:ptCount val="1"/>
              </c:numCache>
            </c:numRef>
          </c:cat>
          <c:val>
            <c:numRef>
              <c:f>'4.1'!$P$9</c:f>
              <c:numCache>
                <c:formatCode>0.0%</c:formatCode>
                <c:ptCount val="1"/>
              </c:numCache>
            </c:numRef>
          </c:val>
          <c:extLst>
            <c:ext xmlns:c16="http://schemas.microsoft.com/office/drawing/2014/chart" uri="{C3380CC4-5D6E-409C-BE32-E72D297353CC}">
              <c16:uniqueId val="{00000001-CE88-46EC-A25C-1A30C3C67B1D}"/>
            </c:ext>
          </c:extLst>
        </c:ser>
        <c:ser>
          <c:idx val="2"/>
          <c:order val="2"/>
          <c:tx>
            <c:strRef>
              <c:f>'4.1'!$O$10</c:f>
              <c:strCache>
                <c:ptCount val="1"/>
              </c:strCache>
            </c:strRef>
          </c:tx>
          <c:spPr>
            <a:solidFill>
              <a:schemeClr val="tx1"/>
            </a:solidFill>
          </c:spPr>
          <c:invertIfNegative val="0"/>
          <c:cat>
            <c:numRef>
              <c:f>'4.1'!$P$7</c:f>
              <c:numCache>
                <c:formatCode>General</c:formatCode>
                <c:ptCount val="1"/>
              </c:numCache>
            </c:numRef>
          </c:cat>
          <c:val>
            <c:numRef>
              <c:f>'4.1'!$P$10</c:f>
              <c:numCache>
                <c:formatCode>0.0%</c:formatCode>
                <c:ptCount val="1"/>
              </c:numCache>
            </c:numRef>
          </c:val>
          <c:extLst>
            <c:ext xmlns:c16="http://schemas.microsoft.com/office/drawing/2014/chart" uri="{C3380CC4-5D6E-409C-BE32-E72D297353CC}">
              <c16:uniqueId val="{00000002-CE88-46EC-A25C-1A30C3C67B1D}"/>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c:ext xmlns:c16="http://schemas.microsoft.com/office/drawing/2014/chart" uri="{C3380CC4-5D6E-409C-BE32-E72D297353CC}">
              <c16:uniqueId val="{00000003-CE88-46EC-A25C-1A30C3C67B1D}"/>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c:ext xmlns:c16="http://schemas.microsoft.com/office/drawing/2014/chart" uri="{C3380CC4-5D6E-409C-BE32-E72D297353CC}">
              <c16:uniqueId val="{00000004-CE88-46EC-A25C-1A30C3C67B1D}"/>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c:ext xmlns:c16="http://schemas.microsoft.com/office/drawing/2014/chart" uri="{C3380CC4-5D6E-409C-BE32-E72D297353CC}">
              <c16:uniqueId val="{00000005-CE88-46EC-A25C-1A30C3C67B1D}"/>
            </c:ext>
          </c:extLst>
        </c:ser>
        <c:ser>
          <c:idx val="6"/>
          <c:order val="6"/>
          <c:tx>
            <c:strRef>
              <c:f>'4.1'!$O$14</c:f>
              <c:strCache>
                <c:ptCount val="1"/>
              </c:strCache>
            </c:strRef>
          </c:tx>
          <c:spPr>
            <a:solidFill>
              <a:srgbClr val="6E4932"/>
            </a:solidFill>
          </c:spPr>
          <c:invertIfNegative val="0"/>
          <c:cat>
            <c:numRef>
              <c:f>'4.1'!$P$7</c:f>
              <c:numCache>
                <c:formatCode>General</c:formatCode>
                <c:ptCount val="1"/>
              </c:numCache>
            </c:numRef>
          </c:cat>
          <c:val>
            <c:numRef>
              <c:f>'4.1'!$P$14</c:f>
              <c:numCache>
                <c:formatCode>0.0%</c:formatCode>
                <c:ptCount val="1"/>
              </c:numCache>
            </c:numRef>
          </c:val>
          <c:extLst>
            <c:ext xmlns:c16="http://schemas.microsoft.com/office/drawing/2014/chart" uri="{C3380CC4-5D6E-409C-BE32-E72D297353CC}">
              <c16:uniqueId val="{00000006-CE88-46EC-A25C-1A30C3C67B1D}"/>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c:ext xmlns:c16="http://schemas.microsoft.com/office/drawing/2014/chart" uri="{C3380CC4-5D6E-409C-BE32-E72D297353CC}">
              <c16:uniqueId val="{00000007-CE88-46EC-A25C-1A30C3C67B1D}"/>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c:ext xmlns:c16="http://schemas.microsoft.com/office/drawing/2014/chart" uri="{C3380CC4-5D6E-409C-BE32-E72D297353CC}">
              <c16:uniqueId val="{00000008-CE88-46EC-A25C-1A30C3C67B1D}"/>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c:ext xmlns:c16="http://schemas.microsoft.com/office/drawing/2014/chart" uri="{C3380CC4-5D6E-409C-BE32-E72D297353CC}">
              <c16:uniqueId val="{00000009-CE88-46EC-A25C-1A30C3C67B1D}"/>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c:ext xmlns:c16="http://schemas.microsoft.com/office/drawing/2014/chart" uri="{C3380CC4-5D6E-409C-BE32-E72D297353CC}">
              <c16:uniqueId val="{0000000A-CE88-46EC-A25C-1A30C3C67B1D}"/>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c:ext xmlns:c16="http://schemas.microsoft.com/office/drawing/2014/chart" uri="{C3380CC4-5D6E-409C-BE32-E72D297353CC}">
              <c16:uniqueId val="{0000000B-CE88-46EC-A25C-1A30C3C67B1D}"/>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c:ext xmlns:c16="http://schemas.microsoft.com/office/drawing/2014/chart" uri="{C3380CC4-5D6E-409C-BE32-E72D297353CC}">
              <c16:uniqueId val="{0000000C-CE88-46EC-A25C-1A30C3C67B1D}"/>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c:ext xmlns:c16="http://schemas.microsoft.com/office/drawing/2014/chart" uri="{C3380CC4-5D6E-409C-BE32-E72D297353CC}">
              <c16:uniqueId val="{0000000D-CE88-46EC-A25C-1A30C3C67B1D}"/>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c:ext xmlns:c16="http://schemas.microsoft.com/office/drawing/2014/chart" uri="{C3380CC4-5D6E-409C-BE32-E72D297353CC}">
              <c16:uniqueId val="{0000000E-CE88-46EC-A25C-1A30C3C67B1D}"/>
            </c:ext>
          </c:extLst>
        </c:ser>
        <c:ser>
          <c:idx val="15"/>
          <c:order val="15"/>
          <c:tx>
            <c:strRef>
              <c:f>'4.1'!$O$23</c:f>
              <c:strCache>
                <c:ptCount val="1"/>
              </c:strCache>
            </c:strRef>
          </c:tx>
          <c:spPr>
            <a:solidFill>
              <a:srgbClr val="EBE600"/>
            </a:solidFill>
          </c:spPr>
          <c:invertIfNegative val="0"/>
          <c:cat>
            <c:numRef>
              <c:f>'4.1'!$P$7</c:f>
              <c:numCache>
                <c:formatCode>General</c:formatCode>
                <c:ptCount val="1"/>
              </c:numCache>
            </c:numRef>
          </c:cat>
          <c:val>
            <c:numRef>
              <c:f>'4.1'!$P$23</c:f>
              <c:numCache>
                <c:formatCode>0.0%</c:formatCode>
                <c:ptCount val="1"/>
              </c:numCache>
            </c:numRef>
          </c:val>
          <c:extLst>
            <c:ext xmlns:c16="http://schemas.microsoft.com/office/drawing/2014/chart" uri="{C3380CC4-5D6E-409C-BE32-E72D297353CC}">
              <c16:uniqueId val="{0000000F-CE88-46EC-A25C-1A30C3C67B1D}"/>
            </c:ext>
          </c:extLst>
        </c:ser>
        <c:dLbls>
          <c:showLegendKey val="0"/>
          <c:showVal val="0"/>
          <c:showCatName val="0"/>
          <c:showSerName val="0"/>
          <c:showPercent val="0"/>
          <c:showBubbleSize val="0"/>
        </c:dLbls>
        <c:gapWidth val="150"/>
        <c:axId val="199154304"/>
        <c:axId val="199504256"/>
      </c:barChart>
      <c:catAx>
        <c:axId val="199154304"/>
        <c:scaling>
          <c:orientation val="minMax"/>
        </c:scaling>
        <c:delete val="1"/>
        <c:axPos val="b"/>
        <c:numFmt formatCode="General" sourceLinked="1"/>
        <c:majorTickMark val="out"/>
        <c:minorTickMark val="none"/>
        <c:tickLblPos val="nextTo"/>
        <c:crossAx val="199504256"/>
        <c:crosses val="autoZero"/>
        <c:auto val="1"/>
        <c:lblAlgn val="ctr"/>
        <c:lblOffset val="100"/>
        <c:noMultiLvlLbl val="0"/>
      </c:catAx>
      <c:valAx>
        <c:axId val="199504256"/>
        <c:scaling>
          <c:orientation val="minMax"/>
        </c:scaling>
        <c:delete val="1"/>
        <c:axPos val="l"/>
        <c:numFmt formatCode="0.0%" sourceLinked="1"/>
        <c:majorTickMark val="out"/>
        <c:minorTickMark val="none"/>
        <c:tickLblPos val="nextTo"/>
        <c:crossAx val="19915430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t>Podíl paliv na dodávkách tepla</a:t>
            </a:r>
          </a:p>
        </c:rich>
      </c:tx>
      <c:overlay val="0"/>
    </c:title>
    <c:autoTitleDeleted val="0"/>
    <c:plotArea>
      <c:layout>
        <c:manualLayout>
          <c:layoutTarget val="inner"/>
          <c:xMode val="edge"/>
          <c:yMode val="edge"/>
          <c:x val="0.18930606060606062"/>
          <c:y val="0.16804238258877435"/>
          <c:w val="0.63742323232323228"/>
          <c:h val="0.72285108820160371"/>
        </c:manualLayout>
      </c:layout>
      <c:doughnutChart>
        <c:varyColors val="1"/>
        <c:ser>
          <c:idx val="0"/>
          <c:order val="0"/>
          <c:dPt>
            <c:idx val="0"/>
            <c:bubble3D val="0"/>
            <c:spPr>
              <a:solidFill>
                <a:srgbClr val="9BBB59">
                  <a:lumMod val="75000"/>
                </a:srgbClr>
              </a:solidFill>
            </c:spPr>
            <c:extLst>
              <c:ext xmlns:c16="http://schemas.microsoft.com/office/drawing/2014/chart" uri="{C3380CC4-5D6E-409C-BE32-E72D297353CC}">
                <c16:uniqueId val="{00000001-570A-41FC-B770-3C4F89171EBC}"/>
              </c:ext>
            </c:extLst>
          </c:dPt>
          <c:dPt>
            <c:idx val="1"/>
            <c:bubble3D val="0"/>
            <c:spPr>
              <a:solidFill>
                <a:srgbClr val="EEECE1">
                  <a:lumMod val="50000"/>
                </a:srgbClr>
              </a:solidFill>
            </c:spPr>
            <c:extLst>
              <c:ext xmlns:c16="http://schemas.microsoft.com/office/drawing/2014/chart" uri="{C3380CC4-5D6E-409C-BE32-E72D297353CC}">
                <c16:uniqueId val="{00000003-570A-41FC-B770-3C4F89171EBC}"/>
              </c:ext>
            </c:extLst>
          </c:dPt>
          <c:dPt>
            <c:idx val="2"/>
            <c:bubble3D val="0"/>
            <c:spPr>
              <a:solidFill>
                <a:sysClr val="windowText" lastClr="000000"/>
              </a:solidFill>
            </c:spPr>
            <c:extLst>
              <c:ext xmlns:c16="http://schemas.microsoft.com/office/drawing/2014/chart" uri="{C3380CC4-5D6E-409C-BE32-E72D297353CC}">
                <c16:uniqueId val="{00000005-570A-41FC-B770-3C4F89171EBC}"/>
              </c:ext>
            </c:extLst>
          </c:dPt>
          <c:dPt>
            <c:idx val="6"/>
            <c:bubble3D val="0"/>
            <c:spPr>
              <a:solidFill>
                <a:srgbClr val="6E4932"/>
              </a:solidFill>
            </c:spPr>
            <c:extLst>
              <c:ext xmlns:c16="http://schemas.microsoft.com/office/drawing/2014/chart" uri="{C3380CC4-5D6E-409C-BE32-E72D297353CC}">
                <c16:uniqueId val="{00000007-570A-41FC-B770-3C4F89171EBC}"/>
              </c:ext>
            </c:extLst>
          </c:dPt>
          <c:dPt>
            <c:idx val="15"/>
            <c:bubble3D val="0"/>
            <c:spPr>
              <a:solidFill>
                <a:srgbClr val="EBE600"/>
              </a:solidFill>
            </c:spPr>
            <c:extLst>
              <c:ext xmlns:c16="http://schemas.microsoft.com/office/drawing/2014/chart" uri="{C3380CC4-5D6E-409C-BE32-E72D297353CC}">
                <c16:uniqueId val="{00000009-570A-41FC-B770-3C4F89171EBC}"/>
              </c:ext>
            </c:extLst>
          </c:dPt>
          <c:dLbls>
            <c:dLbl>
              <c:idx val="1"/>
              <c:layout>
                <c:manualLayout>
                  <c:x val="9.9419191919191921E-2"/>
                  <c:y val="-0.12503840196204979"/>
                </c:manualLayout>
              </c:layout>
              <c:numFmt formatCode="0.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70A-41FC-B770-3C4F89171EBC}"/>
                </c:ext>
              </c:extLst>
            </c:dLbl>
            <c:dLbl>
              <c:idx val="2"/>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570A-41FC-B770-3C4F89171EBC}"/>
                </c:ext>
              </c:extLst>
            </c:dLbl>
            <c:dLbl>
              <c:idx val="3"/>
              <c:delete val="1"/>
              <c:extLst>
                <c:ext xmlns:c15="http://schemas.microsoft.com/office/drawing/2012/chart" uri="{CE6537A1-D6FC-4f65-9D91-7224C49458BB}"/>
                <c:ext xmlns:c16="http://schemas.microsoft.com/office/drawing/2014/chart" uri="{C3380CC4-5D6E-409C-BE32-E72D297353CC}">
                  <c16:uniqueId val="{0000000A-570A-41FC-B770-3C4F89171EBC}"/>
                </c:ext>
              </c:extLst>
            </c:dLbl>
            <c:dLbl>
              <c:idx val="4"/>
              <c:delete val="1"/>
              <c:extLst>
                <c:ext xmlns:c15="http://schemas.microsoft.com/office/drawing/2012/chart" uri="{CE6537A1-D6FC-4f65-9D91-7224C49458BB}"/>
                <c:ext xmlns:c16="http://schemas.microsoft.com/office/drawing/2014/chart" uri="{C3380CC4-5D6E-409C-BE32-E72D297353CC}">
                  <c16:uniqueId val="{0000000B-570A-41FC-B770-3C4F89171EBC}"/>
                </c:ext>
              </c:extLst>
            </c:dLbl>
            <c:dLbl>
              <c:idx val="5"/>
              <c:delete val="1"/>
              <c:extLst>
                <c:ext xmlns:c15="http://schemas.microsoft.com/office/drawing/2012/chart" uri="{CE6537A1-D6FC-4f65-9D91-7224C49458BB}"/>
                <c:ext xmlns:c16="http://schemas.microsoft.com/office/drawing/2014/chart" uri="{C3380CC4-5D6E-409C-BE32-E72D297353CC}">
                  <c16:uniqueId val="{0000000C-570A-41FC-B770-3C4F89171EBC}"/>
                </c:ext>
              </c:extLst>
            </c:dLbl>
            <c:dLbl>
              <c:idx val="6"/>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570A-41FC-B770-3C4F89171EBC}"/>
                </c:ext>
              </c:extLst>
            </c:dLbl>
            <c:dLbl>
              <c:idx val="7"/>
              <c:layout>
                <c:manualLayout>
                  <c:x val="-9.3005050505050535E-2"/>
                  <c:y val="0.16046501871692267"/>
                </c:manualLayout>
              </c:layout>
              <c:numFmt formatCode="0.0%" sourceLinked="0"/>
              <c:spPr>
                <a:noFill/>
                <a:ln>
                  <a:noFill/>
                </a:ln>
                <a:effectLst/>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570A-41FC-B770-3C4F89171EBC}"/>
                </c:ext>
              </c:extLst>
            </c:dLbl>
            <c:dLbl>
              <c:idx val="8"/>
              <c:delete val="1"/>
              <c:extLst>
                <c:ext xmlns:c15="http://schemas.microsoft.com/office/drawing/2012/chart" uri="{CE6537A1-D6FC-4f65-9D91-7224C49458BB}"/>
                <c:ext xmlns:c16="http://schemas.microsoft.com/office/drawing/2014/chart" uri="{C3380CC4-5D6E-409C-BE32-E72D297353CC}">
                  <c16:uniqueId val="{0000000E-570A-41FC-B770-3C4F89171EBC}"/>
                </c:ext>
              </c:extLst>
            </c:dLbl>
            <c:dLbl>
              <c:idx val="9"/>
              <c:layout>
                <c:manualLayout>
                  <c:x val="-0.13148989898989899"/>
                  <c:y val="0.11065541499935459"/>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570A-41FC-B770-3C4F89171EBC}"/>
                </c:ext>
              </c:extLst>
            </c:dLbl>
            <c:dLbl>
              <c:idx val="10"/>
              <c:layout>
                <c:manualLayout>
                  <c:x val="-0.15073232323232325"/>
                  <c:y val="6.4692138892474507E-2"/>
                </c:manualLayout>
              </c:layout>
              <c:numFmt formatCode="0.0%" sourceLinked="0"/>
              <c:spPr>
                <a:noFill/>
                <a:ln>
                  <a:noFill/>
                </a:ln>
                <a:effectLst/>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570A-41FC-B770-3C4F89171EBC}"/>
                </c:ext>
              </c:extLst>
            </c:dLbl>
            <c:dLbl>
              <c:idx val="13"/>
              <c:delete val="1"/>
              <c:extLst>
                <c:ext xmlns:c15="http://schemas.microsoft.com/office/drawing/2012/chart" uri="{CE6537A1-D6FC-4f65-9D91-7224C49458BB}"/>
                <c:ext xmlns:c16="http://schemas.microsoft.com/office/drawing/2014/chart" uri="{C3380CC4-5D6E-409C-BE32-E72D297353CC}">
                  <c16:uniqueId val="{00000011-570A-41FC-B770-3C4F89171EBC}"/>
                </c:ext>
              </c:extLst>
            </c:dLbl>
            <c:dLbl>
              <c:idx val="14"/>
              <c:layout>
                <c:manualLayout>
                  <c:x val="-0.14752525252525253"/>
                  <c:y val="3.6376661933651737E-2"/>
                </c:manualLayout>
              </c:layout>
              <c:numFmt formatCode="0.0%" sourceLinked="0"/>
              <c:spPr>
                <a:noFill/>
                <a:ln>
                  <a:noFill/>
                </a:ln>
                <a:effectLst/>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570A-41FC-B770-3C4F89171EBC}"/>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'5.1'!$A$26:$A$41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'5.1'!$B$26:$B$41</c:f>
              <c:numCache>
                <c:formatCode>#\ ##0.0</c:formatCode>
                <c:ptCount val="16"/>
                <c:pt idx="0">
                  <c:v>2631.6576420000001</c:v>
                </c:pt>
                <c:pt idx="1">
                  <c:v>171.41887</c:v>
                </c:pt>
                <c:pt idx="2">
                  <c:v>3271.6022499999999</c:v>
                </c:pt>
                <c:pt idx="3">
                  <c:v>8.1149899999999988</c:v>
                </c:pt>
                <c:pt idx="4">
                  <c:v>30.261973970034909</c:v>
                </c:pt>
                <c:pt idx="5">
                  <c:v>7.9278999999999988E-2</c:v>
                </c:pt>
                <c:pt idx="6">
                  <c:v>12753.780123</c:v>
                </c:pt>
                <c:pt idx="7">
                  <c:v>80.347910000000013</c:v>
                </c:pt>
                <c:pt idx="8">
                  <c:v>0</c:v>
                </c:pt>
                <c:pt idx="9">
                  <c:v>207.75032199999998</c:v>
                </c:pt>
                <c:pt idx="10">
                  <c:v>26.518875999999999</c:v>
                </c:pt>
                <c:pt idx="11">
                  <c:v>722.42214841007831</c:v>
                </c:pt>
                <c:pt idx="12">
                  <c:v>1120.669983</c:v>
                </c:pt>
                <c:pt idx="13">
                  <c:v>0</c:v>
                </c:pt>
                <c:pt idx="14">
                  <c:v>96.197677000000013</c:v>
                </c:pt>
                <c:pt idx="15">
                  <c:v>7869.4073918929116</c:v>
                </c:pt>
              </c:numCache>
            </c:numRef>
          </c:val>
          <c:extLst>
            <c:ext xmlns:c16="http://schemas.microsoft.com/office/drawing/2014/chart" uri="{C3380CC4-5D6E-409C-BE32-E72D297353CC}">
              <c16:uniqueId val="{00000013-570A-41FC-B770-3C4F89171EBC}"/>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a:t>
            </a:r>
            <a:r>
              <a:rPr lang="cs-CZ" sz="1000" baseline="0"/>
              <a:t> na </a:t>
            </a:r>
            <a:r>
              <a:rPr lang="cs-CZ" sz="1000"/>
              <a:t>dodávkách tepla</a:t>
            </a:r>
            <a:endParaRPr lang="en-US" sz="1000"/>
          </a:p>
        </c:rich>
      </c:tx>
      <c:overlay val="0"/>
      <c:spPr>
        <a:solidFill>
          <a:sysClr val="window" lastClr="FFFFFF"/>
        </a:solidFill>
      </c:spPr>
    </c:title>
    <c:autoTitleDeleted val="0"/>
    <c:plotArea>
      <c:layout>
        <c:manualLayout>
          <c:layoutTarget val="inner"/>
          <c:xMode val="edge"/>
          <c:yMode val="edge"/>
          <c:x val="0.2023333505427905"/>
          <c:y val="0.19038626455472518"/>
          <c:w val="0.62240217997650282"/>
          <c:h val="0.65191109038338924"/>
        </c:manualLayout>
      </c:layout>
      <c:doughnutChart>
        <c:varyColors val="1"/>
        <c:ser>
          <c:idx val="0"/>
          <c:order val="0"/>
          <c:dPt>
            <c:idx val="5"/>
            <c:bubble3D val="0"/>
            <c:extLst>
              <c:ext xmlns:c16="http://schemas.microsoft.com/office/drawing/2014/chart" uri="{C3380CC4-5D6E-409C-BE32-E72D297353CC}">
                <c16:uniqueId val="{00000000-919D-476D-9FF9-98CFE42B5939}"/>
              </c:ext>
            </c:extLst>
          </c:dPt>
          <c:dPt>
            <c:idx val="7"/>
            <c:bubble3D val="0"/>
            <c:extLst>
              <c:ext xmlns:c16="http://schemas.microsoft.com/office/drawing/2014/chart" uri="{C3380CC4-5D6E-409C-BE32-E72D297353CC}">
                <c16:uniqueId val="{00000001-919D-476D-9FF9-98CFE42B5939}"/>
              </c:ext>
            </c:extLst>
          </c:dPt>
          <c:dLbls>
            <c:dLbl>
              <c:idx val="8"/>
              <c:numFmt formatCode="0%" sourceLinked="0"/>
              <c:spPr/>
              <c:txPr>
                <a:bodyPr/>
                <a:lstStyle/>
                <a:p>
                  <a:pPr>
                    <a:defRPr sz="900"/>
                  </a:pPr>
                  <a:endParaRPr lang="cs-CZ"/>
                </a:p>
              </c:txPr>
              <c:showLegendKey val="0"/>
              <c:showVal val="0"/>
              <c:showCatName val="0"/>
              <c:showSerName val="0"/>
              <c:showPercent val="1"/>
              <c:showBubbleSize val="0"/>
              <c:extLst>
                <c:ext xmlns:c16="http://schemas.microsoft.com/office/drawing/2014/chart" uri="{C3380CC4-5D6E-409C-BE32-E72D297353CC}">
                  <c16:uniqueId val="{00000002-8F04-4533-AE76-FCB67969ED57}"/>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'5.2'!$B$22:$B$35</c:f>
              <c:numCache>
                <c:formatCode>#\ ##0.0</c:formatCode>
                <c:ptCount val="14"/>
                <c:pt idx="0">
                  <c:v>1370.5682700000002</c:v>
                </c:pt>
                <c:pt idx="1">
                  <c:v>1577.5397490000003</c:v>
                </c:pt>
                <c:pt idx="2">
                  <c:v>1873.7411730000003</c:v>
                </c:pt>
                <c:pt idx="3">
                  <c:v>1134.4206989999998</c:v>
                </c:pt>
                <c:pt idx="4">
                  <c:v>559.02861799999994</c:v>
                </c:pt>
                <c:pt idx="5">
                  <c:v>943.90607</c:v>
                </c:pt>
                <c:pt idx="6">
                  <c:v>715.11651353501861</c:v>
                </c:pt>
                <c:pt idx="7">
                  <c:v>5062.3836990000018</c:v>
                </c:pt>
                <c:pt idx="8">
                  <c:v>1147.7382960000002</c:v>
                </c:pt>
                <c:pt idx="9">
                  <c:v>1475.2112110000003</c:v>
                </c:pt>
                <c:pt idx="10">
                  <c:v>1444.8979859999999</c:v>
                </c:pt>
                <c:pt idx="11">
                  <c:v>6642.1807239999998</c:v>
                </c:pt>
                <c:pt idx="12">
                  <c:v>3805.2195949999996</c:v>
                </c:pt>
                <c:pt idx="13">
                  <c:v>1238.2768327380059</c:v>
                </c:pt>
              </c:numCache>
            </c:numRef>
          </c:val>
          <c:extLst>
            <c:ext xmlns:c16="http://schemas.microsoft.com/office/drawing/2014/chart" uri="{C3380CC4-5D6E-409C-BE32-E72D297353CC}">
              <c16:uniqueId val="{00000003-919D-476D-9FF9-98CFE42B5939}"/>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v</a:t>
            </a:r>
            <a:r>
              <a:rPr lang="en-US" sz="1000"/>
              <a:t> krajích ČR</a:t>
            </a:r>
            <a:r>
              <a:rPr lang="cs-CZ" sz="1000"/>
              <a:t> </a:t>
            </a:r>
            <a:r>
              <a:rPr lang="en-US" sz="1000"/>
              <a:t>(</a:t>
            </a:r>
            <a:r>
              <a:rPr lang="cs-CZ" sz="1000"/>
              <a:t>TJ</a:t>
            </a:r>
            <a:r>
              <a:rPr lang="en-US" sz="1000"/>
              <a:t>)</a:t>
            </a:r>
          </a:p>
        </c:rich>
      </c:tx>
      <c:overlay val="0"/>
      <c:spPr>
        <a:solidFill>
          <a:sysClr val="window" lastClr="FFFFFF"/>
        </a:solidFill>
      </c:spPr>
    </c:title>
    <c:autoTitleDeleted val="0"/>
    <c:plotArea>
      <c:layout>
        <c:manualLayout>
          <c:layoutTarget val="inner"/>
          <c:xMode val="edge"/>
          <c:yMode val="edge"/>
          <c:x val="8.7570300223306599E-2"/>
          <c:y val="0.11358237739415646"/>
          <c:w val="0.90111107863072848"/>
          <c:h val="0.82452995279018526"/>
        </c:manualLayout>
      </c:layout>
      <c:barChart>
        <c:barDir val="col"/>
        <c:grouping val="stacked"/>
        <c:varyColors val="0"/>
        <c:ser>
          <c:idx val="0"/>
          <c:order val="0"/>
          <c:tx>
            <c:strRef>
              <c:f>'5.2'!$A$7</c:f>
              <c:strCache>
                <c:ptCount val="1"/>
                <c:pt idx="0">
                  <c:v>Hlavní město Praha</c:v>
                </c:pt>
              </c:strCache>
            </c:strRef>
          </c:tx>
          <c:invertIfNegative val="0"/>
          <c:val>
            <c:numRef>
              <c:f>'5.2'!$B$7:$M$7</c:f>
              <c:numCache>
                <c:formatCode>#\ ##0.0</c:formatCode>
                <c:ptCount val="12"/>
                <c:pt idx="0">
                  <c:v>647.41384499999981</c:v>
                </c:pt>
                <c:pt idx="1">
                  <c:v>649.18188000000009</c:v>
                </c:pt>
                <c:pt idx="2">
                  <c:v>501.25948600000004</c:v>
                </c:pt>
                <c:pt idx="3">
                  <c:v>398.5425459999999</c:v>
                </c:pt>
                <c:pt idx="4">
                  <c:v>274.43593999999996</c:v>
                </c:pt>
                <c:pt idx="5">
                  <c:v>145.11077099999997</c:v>
                </c:pt>
                <c:pt idx="6">
                  <c:v>208.62906900000002</c:v>
                </c:pt>
                <c:pt idx="7">
                  <c:v>158.33033600000002</c:v>
                </c:pt>
                <c:pt idx="8">
                  <c:v>155.75803699999994</c:v>
                </c:pt>
                <c:pt idx="9">
                  <c:v>350.98105300000003</c:v>
                </c:pt>
                <c:pt idx="10">
                  <c:v>476.01108899999997</c:v>
                </c:pt>
                <c:pt idx="11">
                  <c:v>543.57612800000004</c:v>
                </c:pt>
              </c:numCache>
            </c:numRef>
          </c:val>
          <c:extLst>
            <c:ext xmlns:c16="http://schemas.microsoft.com/office/drawing/2014/chart" uri="{C3380CC4-5D6E-409C-BE32-E72D297353CC}">
              <c16:uniqueId val="{00000000-8971-45B2-AD1E-4895FF357A54}"/>
            </c:ext>
          </c:extLst>
        </c:ser>
        <c:ser>
          <c:idx val="1"/>
          <c:order val="1"/>
          <c:tx>
            <c:strRef>
              <c:f>'5.2'!$A$8</c:f>
              <c:strCache>
                <c:ptCount val="1"/>
                <c:pt idx="0">
                  <c:v>Jihočeský kraj</c:v>
                </c:pt>
              </c:strCache>
            </c:strRef>
          </c:tx>
          <c:invertIfNegative val="0"/>
          <c:val>
            <c:numRef>
              <c:f>'5.2'!$B$8:$M$8</c:f>
              <c:numCache>
                <c:formatCode>#\ ##0.0</c:formatCode>
                <c:ptCount val="12"/>
                <c:pt idx="0">
                  <c:v>749.34759799999983</c:v>
                </c:pt>
                <c:pt idx="1">
                  <c:v>639.24877200000003</c:v>
                </c:pt>
                <c:pt idx="2">
                  <c:v>618.08790199999999</c:v>
                </c:pt>
                <c:pt idx="3">
                  <c:v>475.84366300000005</c:v>
                </c:pt>
                <c:pt idx="4">
                  <c:v>336.30341099999993</c:v>
                </c:pt>
                <c:pt idx="5">
                  <c:v>174.50251000000003</c:v>
                </c:pt>
                <c:pt idx="6">
                  <c:v>165.43721100000008</c:v>
                </c:pt>
                <c:pt idx="7">
                  <c:v>174.12584300000003</c:v>
                </c:pt>
                <c:pt idx="8">
                  <c:v>192.11532200000002</c:v>
                </c:pt>
                <c:pt idx="9">
                  <c:v>377.02731000000006</c:v>
                </c:pt>
                <c:pt idx="10">
                  <c:v>541.679258</c:v>
                </c:pt>
                <c:pt idx="11">
                  <c:v>658.8331810000002</c:v>
                </c:pt>
              </c:numCache>
            </c:numRef>
          </c:val>
          <c:extLst>
            <c:ext xmlns:c16="http://schemas.microsoft.com/office/drawing/2014/chart" uri="{C3380CC4-5D6E-409C-BE32-E72D297353CC}">
              <c16:uniqueId val="{00000001-8971-45B2-AD1E-4895FF357A54}"/>
            </c:ext>
          </c:extLst>
        </c:ser>
        <c:ser>
          <c:idx val="2"/>
          <c:order val="2"/>
          <c:tx>
            <c:strRef>
              <c:f>'5.2'!$A$9</c:f>
              <c:strCache>
                <c:ptCount val="1"/>
                <c:pt idx="0">
                  <c:v>Jihomoravský kraj</c:v>
                </c:pt>
              </c:strCache>
            </c:strRef>
          </c:tx>
          <c:invertIfNegative val="0"/>
          <c:val>
            <c:numRef>
              <c:f>'5.2'!$B$9:$M$9</c:f>
              <c:numCache>
                <c:formatCode>#\ ##0.0</c:formatCode>
                <c:ptCount val="12"/>
                <c:pt idx="0">
                  <c:v>850.7025170000004</c:v>
                </c:pt>
                <c:pt idx="1">
                  <c:v>776.83132899999987</c:v>
                </c:pt>
                <c:pt idx="2">
                  <c:v>676.01534499999957</c:v>
                </c:pt>
                <c:pt idx="3">
                  <c:v>509.56233700100006</c:v>
                </c:pt>
                <c:pt idx="4">
                  <c:v>339.83130000100005</c:v>
                </c:pt>
                <c:pt idx="5">
                  <c:v>187.63004599999996</c:v>
                </c:pt>
                <c:pt idx="6">
                  <c:v>170.99143900000001</c:v>
                </c:pt>
                <c:pt idx="7">
                  <c:v>178.52282199999999</c:v>
                </c:pt>
                <c:pt idx="8">
                  <c:v>225.01635200000001</c:v>
                </c:pt>
                <c:pt idx="9">
                  <c:v>438.26049999999998</c:v>
                </c:pt>
                <c:pt idx="10">
                  <c:v>628.75742999999989</c:v>
                </c:pt>
                <c:pt idx="11">
                  <c:v>806.72324300000037</c:v>
                </c:pt>
              </c:numCache>
            </c:numRef>
          </c:val>
          <c:extLst>
            <c:ext xmlns:c16="http://schemas.microsoft.com/office/drawing/2014/chart" uri="{C3380CC4-5D6E-409C-BE32-E72D297353CC}">
              <c16:uniqueId val="{00000002-8971-45B2-AD1E-4895FF357A54}"/>
            </c:ext>
          </c:extLst>
        </c:ser>
        <c:ser>
          <c:idx val="3"/>
          <c:order val="3"/>
          <c:tx>
            <c:strRef>
              <c:f>'5.2'!$A$10</c:f>
              <c:strCache>
                <c:ptCount val="1"/>
                <c:pt idx="0">
                  <c:v>Karlovarský kraj</c:v>
                </c:pt>
              </c:strCache>
            </c:strRef>
          </c:tx>
          <c:invertIfNegative val="0"/>
          <c:val>
            <c:numRef>
              <c:f>'5.2'!$B$10:$M$10</c:f>
              <c:numCache>
                <c:formatCode>#\ ##0.0</c:formatCode>
                <c:ptCount val="12"/>
                <c:pt idx="0">
                  <c:v>462.2790159999999</c:v>
                </c:pt>
                <c:pt idx="1">
                  <c:v>433.33853600000003</c:v>
                </c:pt>
                <c:pt idx="2">
                  <c:v>383.76261199999999</c:v>
                </c:pt>
                <c:pt idx="3">
                  <c:v>314.403031</c:v>
                </c:pt>
                <c:pt idx="4">
                  <c:v>240.09415499999994</c:v>
                </c:pt>
                <c:pt idx="5">
                  <c:v>109.659328</c:v>
                </c:pt>
                <c:pt idx="6">
                  <c:v>122.34283799999999</c:v>
                </c:pt>
                <c:pt idx="7">
                  <c:v>120.61814000000001</c:v>
                </c:pt>
                <c:pt idx="8">
                  <c:v>167.35851100000002</c:v>
                </c:pt>
                <c:pt idx="9">
                  <c:v>294.15408500000007</c:v>
                </c:pt>
                <c:pt idx="10">
                  <c:v>385.54425299999991</c:v>
                </c:pt>
                <c:pt idx="11">
                  <c:v>454.72236099999986</c:v>
                </c:pt>
              </c:numCache>
            </c:numRef>
          </c:val>
          <c:extLst>
            <c:ext xmlns:c16="http://schemas.microsoft.com/office/drawing/2014/chart" uri="{C3380CC4-5D6E-409C-BE32-E72D297353CC}">
              <c16:uniqueId val="{00000003-8971-45B2-AD1E-4895FF357A54}"/>
            </c:ext>
          </c:extLst>
        </c:ser>
        <c:ser>
          <c:idx val="4"/>
          <c:order val="4"/>
          <c:tx>
            <c:strRef>
              <c:f>'5.2'!$A$11</c:f>
              <c:strCache>
                <c:ptCount val="1"/>
                <c:pt idx="0">
                  <c:v>Kraj Vysočina</c:v>
                </c:pt>
              </c:strCache>
            </c:strRef>
          </c:tx>
          <c:invertIfNegative val="0"/>
          <c:val>
            <c:numRef>
              <c:f>'5.2'!$B$11:$M$11</c:f>
              <c:numCache>
                <c:formatCode>#\ ##0.0</c:formatCode>
                <c:ptCount val="12"/>
                <c:pt idx="0">
                  <c:v>256.17754600000001</c:v>
                </c:pt>
                <c:pt idx="1">
                  <c:v>226.34118699999996</c:v>
                </c:pt>
                <c:pt idx="2">
                  <c:v>212.60804400000001</c:v>
                </c:pt>
                <c:pt idx="3">
                  <c:v>167.85951000000003</c:v>
                </c:pt>
                <c:pt idx="4">
                  <c:v>110.55757799999996</c:v>
                </c:pt>
                <c:pt idx="5">
                  <c:v>51.652622000000001</c:v>
                </c:pt>
                <c:pt idx="6">
                  <c:v>46.497563</c:v>
                </c:pt>
                <c:pt idx="7">
                  <c:v>47.974943999999994</c:v>
                </c:pt>
                <c:pt idx="8">
                  <c:v>67.840059999999994</c:v>
                </c:pt>
                <c:pt idx="9">
                  <c:v>132.00658700000002</c:v>
                </c:pt>
                <c:pt idx="10">
                  <c:v>191.125619</c:v>
                </c:pt>
                <c:pt idx="11">
                  <c:v>235.89641199999997</c:v>
                </c:pt>
              </c:numCache>
            </c:numRef>
          </c:val>
          <c:extLst>
            <c:ext xmlns:c16="http://schemas.microsoft.com/office/drawing/2014/chart" uri="{C3380CC4-5D6E-409C-BE32-E72D297353CC}">
              <c16:uniqueId val="{00000004-8971-45B2-AD1E-4895FF357A54}"/>
            </c:ext>
          </c:extLst>
        </c:ser>
        <c:ser>
          <c:idx val="5"/>
          <c:order val="5"/>
          <c:tx>
            <c:strRef>
              <c:f>'5.2'!$A$12</c:f>
              <c:strCache>
                <c:ptCount val="1"/>
                <c:pt idx="0">
                  <c:v>Královéhradecký kraj</c:v>
                </c:pt>
              </c:strCache>
            </c:strRef>
          </c:tx>
          <c:invertIfNegative val="0"/>
          <c:val>
            <c:numRef>
              <c:f>'5.2'!$B$12:$M$12</c:f>
              <c:numCache>
                <c:formatCode>#\ ##0.0</c:formatCode>
                <c:ptCount val="12"/>
                <c:pt idx="0">
                  <c:v>420.28920220331037</c:v>
                </c:pt>
                <c:pt idx="1">
                  <c:v>391.84989268828798</c:v>
                </c:pt>
                <c:pt idx="2">
                  <c:v>358.81657007483182</c:v>
                </c:pt>
                <c:pt idx="3">
                  <c:v>281.69510921086544</c:v>
                </c:pt>
                <c:pt idx="4">
                  <c:v>211.09311850748543</c:v>
                </c:pt>
                <c:pt idx="5">
                  <c:v>123.38767</c:v>
                </c:pt>
                <c:pt idx="6">
                  <c:v>99.255229999999983</c:v>
                </c:pt>
                <c:pt idx="7">
                  <c:v>109.99188699999999</c:v>
                </c:pt>
                <c:pt idx="8">
                  <c:v>146.60057000000003</c:v>
                </c:pt>
                <c:pt idx="9">
                  <c:v>245.77119099999999</c:v>
                </c:pt>
                <c:pt idx="10">
                  <c:v>306.76397099999997</c:v>
                </c:pt>
                <c:pt idx="11">
                  <c:v>391.37090800000004</c:v>
                </c:pt>
              </c:numCache>
            </c:numRef>
          </c:val>
          <c:extLst>
            <c:ext xmlns:c16="http://schemas.microsoft.com/office/drawing/2014/chart" uri="{C3380CC4-5D6E-409C-BE32-E72D297353CC}">
              <c16:uniqueId val="{00000005-8971-45B2-AD1E-4895FF357A54}"/>
            </c:ext>
          </c:extLst>
        </c:ser>
        <c:ser>
          <c:idx val="6"/>
          <c:order val="6"/>
          <c:tx>
            <c:strRef>
              <c:f>'5.2'!$A$13</c:f>
              <c:strCache>
                <c:ptCount val="1"/>
                <c:pt idx="0">
                  <c:v>Liberecký kraj</c:v>
                </c:pt>
              </c:strCache>
            </c:strRef>
          </c:tx>
          <c:invertIfNegative val="0"/>
          <c:val>
            <c:numRef>
              <c:f>'5.2'!$B$13:$M$13</c:f>
              <c:numCache>
                <c:formatCode>#\ ##0.0</c:formatCode>
                <c:ptCount val="12"/>
                <c:pt idx="0">
                  <c:v>322.84037200000006</c:v>
                </c:pt>
                <c:pt idx="1">
                  <c:v>284.96762899999999</c:v>
                </c:pt>
                <c:pt idx="2">
                  <c:v>256.03935500000006</c:v>
                </c:pt>
                <c:pt idx="3">
                  <c:v>212.07286000000005</c:v>
                </c:pt>
                <c:pt idx="4">
                  <c:v>148.45476599999998</c:v>
                </c:pt>
                <c:pt idx="5">
                  <c:v>66.478096000000008</c:v>
                </c:pt>
                <c:pt idx="6">
                  <c:v>62.822655000000005</c:v>
                </c:pt>
                <c:pt idx="7">
                  <c:v>65.864777000000018</c:v>
                </c:pt>
                <c:pt idx="8">
                  <c:v>94.113263999999972</c:v>
                </c:pt>
                <c:pt idx="9">
                  <c:v>177.29520978451535</c:v>
                </c:pt>
                <c:pt idx="10">
                  <c:v>236.21445964372748</c:v>
                </c:pt>
                <c:pt idx="11">
                  <c:v>301.60684410677572</c:v>
                </c:pt>
              </c:numCache>
            </c:numRef>
          </c:val>
          <c:extLst>
            <c:ext xmlns:c16="http://schemas.microsoft.com/office/drawing/2014/chart" uri="{C3380CC4-5D6E-409C-BE32-E72D297353CC}">
              <c16:uniqueId val="{00000006-8971-45B2-AD1E-4895FF357A54}"/>
            </c:ext>
          </c:extLst>
        </c:ser>
        <c:ser>
          <c:idx val="7"/>
          <c:order val="7"/>
          <c:tx>
            <c:strRef>
              <c:f>'5.2'!$A$14</c:f>
              <c:strCache>
                <c:ptCount val="1"/>
                <c:pt idx="0">
                  <c:v>Moravskoslezský kraj</c:v>
                </c:pt>
              </c:strCache>
            </c:strRef>
          </c:tx>
          <c:invertIfNegative val="0"/>
          <c:val>
            <c:numRef>
              <c:f>'5.2'!$B$14:$M$14</c:f>
              <c:numCache>
                <c:formatCode>#\ ##0.0</c:formatCode>
                <c:ptCount val="12"/>
                <c:pt idx="0">
                  <c:v>2310.9715090000004</c:v>
                </c:pt>
                <c:pt idx="1">
                  <c:v>2156.4582889999992</c:v>
                </c:pt>
                <c:pt idx="2">
                  <c:v>1881.6288050000001</c:v>
                </c:pt>
                <c:pt idx="3">
                  <c:v>1500.4723269999997</c:v>
                </c:pt>
                <c:pt idx="4">
                  <c:v>942.47864899999956</c:v>
                </c:pt>
                <c:pt idx="5">
                  <c:v>509.30971400000004</c:v>
                </c:pt>
                <c:pt idx="6">
                  <c:v>464.37902900000012</c:v>
                </c:pt>
                <c:pt idx="7">
                  <c:v>550.35462100000007</c:v>
                </c:pt>
                <c:pt idx="8">
                  <c:v>687.29163500000016</c:v>
                </c:pt>
                <c:pt idx="9">
                  <c:v>1256.2816760000003</c:v>
                </c:pt>
                <c:pt idx="10">
                  <c:v>1607.2898100000004</c:v>
                </c:pt>
                <c:pt idx="11">
                  <c:v>2198.8122130000006</c:v>
                </c:pt>
              </c:numCache>
            </c:numRef>
          </c:val>
          <c:extLst>
            <c:ext xmlns:c16="http://schemas.microsoft.com/office/drawing/2014/chart" uri="{C3380CC4-5D6E-409C-BE32-E72D297353CC}">
              <c16:uniqueId val="{00000007-8971-45B2-AD1E-4895FF357A54}"/>
            </c:ext>
          </c:extLst>
        </c:ser>
        <c:ser>
          <c:idx val="8"/>
          <c:order val="8"/>
          <c:tx>
            <c:strRef>
              <c:f>'5.2'!$A$15</c:f>
              <c:strCache>
                <c:ptCount val="1"/>
                <c:pt idx="0">
                  <c:v>Olomoucký kraj</c:v>
                </c:pt>
              </c:strCache>
            </c:strRef>
          </c:tx>
          <c:invertIfNegative val="0"/>
          <c:val>
            <c:numRef>
              <c:f>'5.2'!$B$15:$M$15</c:f>
              <c:numCache>
                <c:formatCode>#\ ##0.0</c:formatCode>
                <c:ptCount val="12"/>
                <c:pt idx="0">
                  <c:v>519.50890299999992</c:v>
                </c:pt>
                <c:pt idx="1">
                  <c:v>496.31118899999984</c:v>
                </c:pt>
                <c:pt idx="2">
                  <c:v>430.44909800000005</c:v>
                </c:pt>
                <c:pt idx="3">
                  <c:v>317.16504200000003</c:v>
                </c:pt>
                <c:pt idx="4">
                  <c:v>196.10253299999999</c:v>
                </c:pt>
                <c:pt idx="5">
                  <c:v>106.49564600000001</c:v>
                </c:pt>
                <c:pt idx="6">
                  <c:v>99.618948000000032</c:v>
                </c:pt>
                <c:pt idx="7">
                  <c:v>105.36117400000002</c:v>
                </c:pt>
                <c:pt idx="8">
                  <c:v>133.38628599999998</c:v>
                </c:pt>
                <c:pt idx="9">
                  <c:v>278.23002099999997</c:v>
                </c:pt>
                <c:pt idx="10">
                  <c:v>372.38064400000019</c:v>
                </c:pt>
                <c:pt idx="11">
                  <c:v>497.12763100000006</c:v>
                </c:pt>
              </c:numCache>
            </c:numRef>
          </c:val>
          <c:extLst>
            <c:ext xmlns:c16="http://schemas.microsoft.com/office/drawing/2014/chart" uri="{C3380CC4-5D6E-409C-BE32-E72D297353CC}">
              <c16:uniqueId val="{00000008-8971-45B2-AD1E-4895FF357A54}"/>
            </c:ext>
          </c:extLst>
        </c:ser>
        <c:ser>
          <c:idx val="9"/>
          <c:order val="9"/>
          <c:tx>
            <c:strRef>
              <c:f>'5.2'!$A$16</c:f>
              <c:strCache>
                <c:ptCount val="1"/>
                <c:pt idx="0">
                  <c:v>Pardubický kraj</c:v>
                </c:pt>
              </c:strCache>
            </c:strRef>
          </c:tx>
          <c:invertIfNegative val="0"/>
          <c:val>
            <c:numRef>
              <c:f>'5.2'!$B$16:$M$16</c:f>
              <c:numCache>
                <c:formatCode>#\ ##0.0</c:formatCode>
                <c:ptCount val="12"/>
                <c:pt idx="0">
                  <c:v>682.64583847300764</c:v>
                </c:pt>
                <c:pt idx="1">
                  <c:v>632.68698340226342</c:v>
                </c:pt>
                <c:pt idx="2">
                  <c:v>563.60432038535328</c:v>
                </c:pt>
                <c:pt idx="3">
                  <c:v>418.25814128394512</c:v>
                </c:pt>
                <c:pt idx="4">
                  <c:v>251.23234435272539</c:v>
                </c:pt>
                <c:pt idx="5">
                  <c:v>89.339180675524389</c:v>
                </c:pt>
                <c:pt idx="6">
                  <c:v>78.403474518917733</c:v>
                </c:pt>
                <c:pt idx="7">
                  <c:v>82.509996733094184</c:v>
                </c:pt>
                <c:pt idx="8">
                  <c:v>130.71171373336219</c:v>
                </c:pt>
                <c:pt idx="9">
                  <c:v>338.90293199999996</c:v>
                </c:pt>
                <c:pt idx="10">
                  <c:v>483.9751040000001</c:v>
                </c:pt>
                <c:pt idx="11">
                  <c:v>652.33317500000021</c:v>
                </c:pt>
              </c:numCache>
            </c:numRef>
          </c:val>
          <c:extLst>
            <c:ext xmlns:c16="http://schemas.microsoft.com/office/drawing/2014/chart" uri="{C3380CC4-5D6E-409C-BE32-E72D297353CC}">
              <c16:uniqueId val="{00000009-8971-45B2-AD1E-4895FF357A54}"/>
            </c:ext>
          </c:extLst>
        </c:ser>
        <c:ser>
          <c:idx val="10"/>
          <c:order val="10"/>
          <c:tx>
            <c:strRef>
              <c:f>'5.2'!$A$17</c:f>
              <c:strCache>
                <c:ptCount val="1"/>
                <c:pt idx="0">
                  <c:v>Plzeňský kraj</c:v>
                </c:pt>
              </c:strCache>
            </c:strRef>
          </c:tx>
          <c:invertIfNegative val="0"/>
          <c:val>
            <c:numRef>
              <c:f>'5.2'!$B$17:$M$17</c:f>
              <c:numCache>
                <c:formatCode>#\ ##0.0</c:formatCode>
                <c:ptCount val="12"/>
                <c:pt idx="0">
                  <c:v>629.97646999999995</c:v>
                </c:pt>
                <c:pt idx="1">
                  <c:v>582.53071399999976</c:v>
                </c:pt>
                <c:pt idx="2">
                  <c:v>520.98328000000004</c:v>
                </c:pt>
                <c:pt idx="3">
                  <c:v>416.31308599999994</c:v>
                </c:pt>
                <c:pt idx="4">
                  <c:v>279.56295400000005</c:v>
                </c:pt>
                <c:pt idx="5">
                  <c:v>130.19838100000001</c:v>
                </c:pt>
                <c:pt idx="6">
                  <c:v>109.89931800000001</c:v>
                </c:pt>
                <c:pt idx="7">
                  <c:v>101.68225699999999</c:v>
                </c:pt>
                <c:pt idx="8">
                  <c:v>149.51656500000004</c:v>
                </c:pt>
                <c:pt idx="9">
                  <c:v>326.87842799999993</c:v>
                </c:pt>
                <c:pt idx="10">
                  <c:v>509.04366800000003</c:v>
                </c:pt>
                <c:pt idx="11">
                  <c:v>608.97589000000005</c:v>
                </c:pt>
              </c:numCache>
            </c:numRef>
          </c:val>
          <c:extLst>
            <c:ext xmlns:c16="http://schemas.microsoft.com/office/drawing/2014/chart" uri="{C3380CC4-5D6E-409C-BE32-E72D297353CC}">
              <c16:uniqueId val="{0000000A-8971-45B2-AD1E-4895FF357A54}"/>
            </c:ext>
          </c:extLst>
        </c:ser>
        <c:ser>
          <c:idx val="11"/>
          <c:order val="11"/>
          <c:tx>
            <c:strRef>
              <c:f>'5.2'!$A$18</c:f>
              <c:strCache>
                <c:ptCount val="1"/>
                <c:pt idx="0">
                  <c:v>Středočeský kraj</c:v>
                </c:pt>
              </c:strCache>
            </c:strRef>
          </c:tx>
          <c:invertIfNegative val="0"/>
          <c:val>
            <c:numRef>
              <c:f>'5.2'!$B$18:$M$18</c:f>
              <c:numCache>
                <c:formatCode>#\ ##0.0</c:formatCode>
                <c:ptCount val="12"/>
                <c:pt idx="0">
                  <c:v>2912.132603</c:v>
                </c:pt>
                <c:pt idx="1">
                  <c:v>2578.0096739999994</c:v>
                </c:pt>
                <c:pt idx="2">
                  <c:v>2469.1447929999999</c:v>
                </c:pt>
                <c:pt idx="3">
                  <c:v>2007.1147320000002</c:v>
                </c:pt>
                <c:pt idx="4">
                  <c:v>1456.3880439999998</c:v>
                </c:pt>
                <c:pt idx="5">
                  <c:v>770.60790399999996</c:v>
                </c:pt>
                <c:pt idx="6">
                  <c:v>572.0500629999998</c:v>
                </c:pt>
                <c:pt idx="7">
                  <c:v>704.65266700000018</c:v>
                </c:pt>
                <c:pt idx="8">
                  <c:v>986.16637299999979</c:v>
                </c:pt>
                <c:pt idx="9">
                  <c:v>1682.0049100000003</c:v>
                </c:pt>
                <c:pt idx="10">
                  <c:v>2229.793803</c:v>
                </c:pt>
                <c:pt idx="11">
                  <c:v>2730.3820110000001</c:v>
                </c:pt>
              </c:numCache>
            </c:numRef>
          </c:val>
          <c:extLst>
            <c:ext xmlns:c16="http://schemas.microsoft.com/office/drawing/2014/chart" uri="{C3380CC4-5D6E-409C-BE32-E72D297353CC}">
              <c16:uniqueId val="{0000000B-8971-45B2-AD1E-4895FF357A54}"/>
            </c:ext>
          </c:extLst>
        </c:ser>
        <c:ser>
          <c:idx val="12"/>
          <c:order val="12"/>
          <c:tx>
            <c:strRef>
              <c:f>'5.2'!$A$19</c:f>
              <c:strCache>
                <c:ptCount val="1"/>
                <c:pt idx="0">
                  <c:v>Ústecký kraj</c:v>
                </c:pt>
              </c:strCache>
            </c:strRef>
          </c:tx>
          <c:invertIfNegative val="0"/>
          <c:val>
            <c:numRef>
              <c:f>'5.2'!$B$19:$M$19</c:f>
              <c:numCache>
                <c:formatCode>#\ ##0.0</c:formatCode>
                <c:ptCount val="12"/>
                <c:pt idx="0">
                  <c:v>1679.8778580000003</c:v>
                </c:pt>
                <c:pt idx="1">
                  <c:v>1579.5248800000006</c:v>
                </c:pt>
                <c:pt idx="2">
                  <c:v>1453.8405570000004</c:v>
                </c:pt>
                <c:pt idx="3">
                  <c:v>1196.2624949999997</c:v>
                </c:pt>
                <c:pt idx="4">
                  <c:v>947.39082899999983</c:v>
                </c:pt>
                <c:pt idx="5">
                  <c:v>537.70785100000012</c:v>
                </c:pt>
                <c:pt idx="6">
                  <c:v>448.02338600000002</c:v>
                </c:pt>
                <c:pt idx="7">
                  <c:v>486.07967199999985</c:v>
                </c:pt>
                <c:pt idx="8">
                  <c:v>608.12933099999975</c:v>
                </c:pt>
                <c:pt idx="9">
                  <c:v>1012.0794339999998</c:v>
                </c:pt>
                <c:pt idx="10">
                  <c:v>1279.8747599999997</c:v>
                </c:pt>
                <c:pt idx="11">
                  <c:v>1513.2654010000003</c:v>
                </c:pt>
              </c:numCache>
            </c:numRef>
          </c:val>
          <c:extLst>
            <c:ext xmlns:c16="http://schemas.microsoft.com/office/drawing/2014/chart" uri="{C3380CC4-5D6E-409C-BE32-E72D297353CC}">
              <c16:uniqueId val="{0000000C-8971-45B2-AD1E-4895FF357A54}"/>
            </c:ext>
          </c:extLst>
        </c:ser>
        <c:ser>
          <c:idx val="13"/>
          <c:order val="13"/>
          <c:tx>
            <c:strRef>
              <c:f>'5.2'!$A$20</c:f>
              <c:strCache>
                <c:ptCount val="1"/>
                <c:pt idx="0">
                  <c:v>Zlínský kraj</c:v>
                </c:pt>
              </c:strCache>
            </c:strRef>
          </c:tx>
          <c:invertIfNegative val="0"/>
          <c:val>
            <c:numRef>
              <c:f>'5.2'!$B$20:$M$20</c:f>
              <c:numCache>
                <c:formatCode>#\ ##0.0</c:formatCode>
                <c:ptCount val="12"/>
                <c:pt idx="0">
                  <c:v>562.57650199999989</c:v>
                </c:pt>
                <c:pt idx="1">
                  <c:v>546.62942199999998</c:v>
                </c:pt>
                <c:pt idx="2">
                  <c:v>492.65468600000003</c:v>
                </c:pt>
                <c:pt idx="3">
                  <c:v>365.99005924382772</c:v>
                </c:pt>
                <c:pt idx="4">
                  <c:v>243.74015785555267</c:v>
                </c:pt>
                <c:pt idx="5">
                  <c:v>164.43315255084514</c:v>
                </c:pt>
                <c:pt idx="6">
                  <c:v>131.04930063963295</c:v>
                </c:pt>
                <c:pt idx="7">
                  <c:v>154.90819781325456</c:v>
                </c:pt>
                <c:pt idx="8">
                  <c:v>184.51207835256844</c:v>
                </c:pt>
                <c:pt idx="9">
                  <c:v>302.63928686910879</c:v>
                </c:pt>
                <c:pt idx="10">
                  <c:v>419.7432001796297</c:v>
                </c:pt>
                <c:pt idx="11">
                  <c:v>515.89434568926731</c:v>
                </c:pt>
              </c:numCache>
            </c:numRef>
          </c:val>
          <c:extLst>
            <c:ext xmlns:c16="http://schemas.microsoft.com/office/drawing/2014/chart" uri="{C3380CC4-5D6E-409C-BE32-E72D297353CC}">
              <c16:uniqueId val="{0000000D-8971-45B2-AD1E-4895FF357A54}"/>
            </c:ext>
          </c:extLst>
        </c:ser>
        <c:dLbls>
          <c:showLegendKey val="0"/>
          <c:showVal val="0"/>
          <c:showCatName val="0"/>
          <c:showSerName val="0"/>
          <c:showPercent val="0"/>
          <c:showBubbleSize val="0"/>
        </c:dLbls>
        <c:gapWidth val="101"/>
        <c:overlap val="100"/>
        <c:axId val="200927488"/>
        <c:axId val="200937472"/>
      </c:barChart>
      <c:catAx>
        <c:axId val="200927488"/>
        <c:scaling>
          <c:orientation val="minMax"/>
        </c:scaling>
        <c:delete val="0"/>
        <c:axPos val="b"/>
        <c:majorTickMark val="none"/>
        <c:minorTickMark val="none"/>
        <c:tickLblPos val="nextTo"/>
        <c:txPr>
          <a:bodyPr/>
          <a:lstStyle/>
          <a:p>
            <a:pPr>
              <a:defRPr sz="900"/>
            </a:pPr>
            <a:endParaRPr lang="cs-CZ"/>
          </a:p>
        </c:txPr>
        <c:crossAx val="200937472"/>
        <c:crosses val="autoZero"/>
        <c:auto val="1"/>
        <c:lblAlgn val="ctr"/>
        <c:lblOffset val="100"/>
        <c:noMultiLvlLbl val="0"/>
      </c:catAx>
      <c:valAx>
        <c:axId val="20093747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092748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'5.2'!$O$7</c:f>
              <c:strCache>
                <c:ptCount val="1"/>
              </c:strCache>
            </c:strRef>
          </c:tx>
          <c:invertIfNegative val="0"/>
          <c:cat>
            <c:numRef>
              <c:f>'5.2'!$P$6</c:f>
              <c:numCache>
                <c:formatCode>General</c:formatCode>
                <c:ptCount val="1"/>
              </c:numCache>
            </c:numRef>
          </c:cat>
          <c:val>
            <c:numRef>
              <c:f>'5.2'!$P$7</c:f>
              <c:numCache>
                <c:formatCode>General</c:formatCode>
                <c:ptCount val="1"/>
              </c:numCache>
            </c:numRef>
          </c:val>
          <c:extLst>
            <c:ext xmlns:c16="http://schemas.microsoft.com/office/drawing/2014/chart" uri="{C3380CC4-5D6E-409C-BE32-E72D297353CC}">
              <c16:uniqueId val="{00000000-BF8D-462D-A977-427E6967AD97}"/>
            </c:ext>
          </c:extLst>
        </c:ser>
        <c:ser>
          <c:idx val="1"/>
          <c:order val="1"/>
          <c:tx>
            <c:strRef>
              <c:f>'5.2'!$O$8</c:f>
              <c:strCache>
                <c:ptCount val="1"/>
              </c:strCache>
            </c:strRef>
          </c:tx>
          <c:invertIfNegative val="0"/>
          <c:cat>
            <c:numRef>
              <c:f>'5.2'!$P$6</c:f>
              <c:numCache>
                <c:formatCode>General</c:formatCode>
                <c:ptCount val="1"/>
              </c:numCache>
            </c:numRef>
          </c:cat>
          <c:val>
            <c:numRef>
              <c:f>'5.2'!$P$8</c:f>
              <c:numCache>
                <c:formatCode>General</c:formatCode>
                <c:ptCount val="1"/>
              </c:numCache>
            </c:numRef>
          </c:val>
          <c:extLst>
            <c:ext xmlns:c16="http://schemas.microsoft.com/office/drawing/2014/chart" uri="{C3380CC4-5D6E-409C-BE32-E72D297353CC}">
              <c16:uniqueId val="{00000001-BF8D-462D-A977-427E6967AD97}"/>
            </c:ext>
          </c:extLst>
        </c:ser>
        <c:ser>
          <c:idx val="2"/>
          <c:order val="2"/>
          <c:tx>
            <c:strRef>
              <c:f>'5.2'!$O$9</c:f>
              <c:strCache>
                <c:ptCount val="1"/>
              </c:strCache>
            </c:strRef>
          </c:tx>
          <c:invertIfNegative val="0"/>
          <c:cat>
            <c:numRef>
              <c:f>'5.2'!$P$6</c:f>
              <c:numCache>
                <c:formatCode>General</c:formatCode>
                <c:ptCount val="1"/>
              </c:numCache>
            </c:numRef>
          </c:cat>
          <c:val>
            <c:numRef>
              <c:f>'5.2'!$P$9</c:f>
              <c:numCache>
                <c:formatCode>General</c:formatCode>
                <c:ptCount val="1"/>
              </c:numCache>
            </c:numRef>
          </c:val>
          <c:extLst>
            <c:ext xmlns:c16="http://schemas.microsoft.com/office/drawing/2014/chart" uri="{C3380CC4-5D6E-409C-BE32-E72D297353CC}">
              <c16:uniqueId val="{00000002-BF8D-462D-A977-427E6967AD97}"/>
            </c:ext>
          </c:extLst>
        </c:ser>
        <c:ser>
          <c:idx val="3"/>
          <c:order val="3"/>
          <c:tx>
            <c:strRef>
              <c:f>'5.2'!$O$10</c:f>
              <c:strCache>
                <c:ptCount val="1"/>
              </c:strCache>
            </c:strRef>
          </c:tx>
          <c:invertIfNegative val="0"/>
          <c:cat>
            <c:numRef>
              <c:f>'5.2'!$P$6</c:f>
              <c:numCache>
                <c:formatCode>General</c:formatCode>
                <c:ptCount val="1"/>
              </c:numCache>
            </c:numRef>
          </c:cat>
          <c:val>
            <c:numRef>
              <c:f>'5.2'!$P$10</c:f>
              <c:numCache>
                <c:formatCode>General</c:formatCode>
                <c:ptCount val="1"/>
              </c:numCache>
            </c:numRef>
          </c:val>
          <c:extLst>
            <c:ext xmlns:c16="http://schemas.microsoft.com/office/drawing/2014/chart" uri="{C3380CC4-5D6E-409C-BE32-E72D297353CC}">
              <c16:uniqueId val="{00000003-BF8D-462D-A977-427E6967AD97}"/>
            </c:ext>
          </c:extLst>
        </c:ser>
        <c:ser>
          <c:idx val="4"/>
          <c:order val="4"/>
          <c:tx>
            <c:strRef>
              <c:f>'5.2'!$O$11</c:f>
              <c:strCache>
                <c:ptCount val="1"/>
              </c:strCache>
            </c:strRef>
          </c:tx>
          <c:invertIfNegative val="0"/>
          <c:cat>
            <c:numRef>
              <c:f>'5.2'!$P$6</c:f>
              <c:numCache>
                <c:formatCode>General</c:formatCode>
                <c:ptCount val="1"/>
              </c:numCache>
            </c:numRef>
          </c:cat>
          <c:val>
            <c:numRef>
              <c:f>'5.2'!$P$11</c:f>
              <c:numCache>
                <c:formatCode>General</c:formatCode>
                <c:ptCount val="1"/>
              </c:numCache>
            </c:numRef>
          </c:val>
          <c:extLst>
            <c:ext xmlns:c16="http://schemas.microsoft.com/office/drawing/2014/chart" uri="{C3380CC4-5D6E-409C-BE32-E72D297353CC}">
              <c16:uniqueId val="{00000004-BF8D-462D-A977-427E6967AD97}"/>
            </c:ext>
          </c:extLst>
        </c:ser>
        <c:ser>
          <c:idx val="5"/>
          <c:order val="5"/>
          <c:tx>
            <c:strRef>
              <c:f>'5.2'!$O$12</c:f>
              <c:strCache>
                <c:ptCount val="1"/>
              </c:strCache>
            </c:strRef>
          </c:tx>
          <c:invertIfNegative val="0"/>
          <c:cat>
            <c:numRef>
              <c:f>'5.2'!$P$6</c:f>
              <c:numCache>
                <c:formatCode>General</c:formatCode>
                <c:ptCount val="1"/>
              </c:numCache>
            </c:numRef>
          </c:cat>
          <c:val>
            <c:numRef>
              <c:f>'5.2'!$P$12</c:f>
              <c:numCache>
                <c:formatCode>General</c:formatCode>
                <c:ptCount val="1"/>
              </c:numCache>
            </c:numRef>
          </c:val>
          <c:extLst>
            <c:ext xmlns:c16="http://schemas.microsoft.com/office/drawing/2014/chart" uri="{C3380CC4-5D6E-409C-BE32-E72D297353CC}">
              <c16:uniqueId val="{00000005-BF8D-462D-A977-427E6967AD97}"/>
            </c:ext>
          </c:extLst>
        </c:ser>
        <c:ser>
          <c:idx val="6"/>
          <c:order val="6"/>
          <c:tx>
            <c:strRef>
              <c:f>'5.2'!$O$13</c:f>
              <c:strCache>
                <c:ptCount val="1"/>
              </c:strCache>
            </c:strRef>
          </c:tx>
          <c:invertIfNegative val="0"/>
          <c:cat>
            <c:numRef>
              <c:f>'5.2'!$P$6</c:f>
              <c:numCache>
                <c:formatCode>General</c:formatCode>
                <c:ptCount val="1"/>
              </c:numCache>
            </c:numRef>
          </c:cat>
          <c:val>
            <c:numRef>
              <c:f>'5.2'!$P$13</c:f>
              <c:numCache>
                <c:formatCode>General</c:formatCode>
                <c:ptCount val="1"/>
              </c:numCache>
            </c:numRef>
          </c:val>
          <c:extLst>
            <c:ext xmlns:c16="http://schemas.microsoft.com/office/drawing/2014/chart" uri="{C3380CC4-5D6E-409C-BE32-E72D297353CC}">
              <c16:uniqueId val="{00000006-BF8D-462D-A977-427E6967AD97}"/>
            </c:ext>
          </c:extLst>
        </c:ser>
        <c:ser>
          <c:idx val="7"/>
          <c:order val="7"/>
          <c:tx>
            <c:strRef>
              <c:f>'5.2'!$O$14</c:f>
              <c:strCache>
                <c:ptCount val="1"/>
              </c:strCache>
            </c:strRef>
          </c:tx>
          <c:invertIfNegative val="0"/>
          <c:cat>
            <c:numRef>
              <c:f>'5.2'!$P$6</c:f>
              <c:numCache>
                <c:formatCode>General</c:formatCode>
                <c:ptCount val="1"/>
              </c:numCache>
            </c:numRef>
          </c:cat>
          <c:val>
            <c:numRef>
              <c:f>'5.2'!$P$14</c:f>
              <c:numCache>
                <c:formatCode>General</c:formatCode>
                <c:ptCount val="1"/>
              </c:numCache>
            </c:numRef>
          </c:val>
          <c:extLst>
            <c:ext xmlns:c16="http://schemas.microsoft.com/office/drawing/2014/chart" uri="{C3380CC4-5D6E-409C-BE32-E72D297353CC}">
              <c16:uniqueId val="{00000007-BF8D-462D-A977-427E6967AD97}"/>
            </c:ext>
          </c:extLst>
        </c:ser>
        <c:ser>
          <c:idx val="8"/>
          <c:order val="8"/>
          <c:tx>
            <c:strRef>
              <c:f>'5.2'!$O$15</c:f>
              <c:strCache>
                <c:ptCount val="1"/>
              </c:strCache>
            </c:strRef>
          </c:tx>
          <c:invertIfNegative val="0"/>
          <c:cat>
            <c:numRef>
              <c:f>'5.2'!$P$6</c:f>
              <c:numCache>
                <c:formatCode>General</c:formatCode>
                <c:ptCount val="1"/>
              </c:numCache>
            </c:numRef>
          </c:cat>
          <c:val>
            <c:numRef>
              <c:f>'5.2'!$P$15</c:f>
              <c:numCache>
                <c:formatCode>General</c:formatCode>
                <c:ptCount val="1"/>
              </c:numCache>
            </c:numRef>
          </c:val>
          <c:extLst>
            <c:ext xmlns:c16="http://schemas.microsoft.com/office/drawing/2014/chart" uri="{C3380CC4-5D6E-409C-BE32-E72D297353CC}">
              <c16:uniqueId val="{00000008-BF8D-462D-A977-427E6967AD97}"/>
            </c:ext>
          </c:extLst>
        </c:ser>
        <c:ser>
          <c:idx val="9"/>
          <c:order val="9"/>
          <c:tx>
            <c:strRef>
              <c:f>'5.2'!$O$16</c:f>
              <c:strCache>
                <c:ptCount val="1"/>
              </c:strCache>
            </c:strRef>
          </c:tx>
          <c:invertIfNegative val="0"/>
          <c:cat>
            <c:numRef>
              <c:f>'5.2'!$P$6</c:f>
              <c:numCache>
                <c:formatCode>General</c:formatCode>
                <c:ptCount val="1"/>
              </c:numCache>
            </c:numRef>
          </c:cat>
          <c:val>
            <c:numRef>
              <c:f>'5.2'!$P$16</c:f>
              <c:numCache>
                <c:formatCode>General</c:formatCode>
                <c:ptCount val="1"/>
              </c:numCache>
            </c:numRef>
          </c:val>
          <c:extLst>
            <c:ext xmlns:c16="http://schemas.microsoft.com/office/drawing/2014/chart" uri="{C3380CC4-5D6E-409C-BE32-E72D297353CC}">
              <c16:uniqueId val="{00000009-BF8D-462D-A977-427E6967AD97}"/>
            </c:ext>
          </c:extLst>
        </c:ser>
        <c:ser>
          <c:idx val="10"/>
          <c:order val="10"/>
          <c:tx>
            <c:strRef>
              <c:f>'5.2'!$O$17</c:f>
              <c:strCache>
                <c:ptCount val="1"/>
              </c:strCache>
            </c:strRef>
          </c:tx>
          <c:invertIfNegative val="0"/>
          <c:cat>
            <c:numRef>
              <c:f>'5.2'!$P$6</c:f>
              <c:numCache>
                <c:formatCode>General</c:formatCode>
                <c:ptCount val="1"/>
              </c:numCache>
            </c:numRef>
          </c:cat>
          <c:val>
            <c:numRef>
              <c:f>'5.2'!$P$17</c:f>
              <c:numCache>
                <c:formatCode>General</c:formatCode>
                <c:ptCount val="1"/>
              </c:numCache>
            </c:numRef>
          </c:val>
          <c:extLst>
            <c:ext xmlns:c16="http://schemas.microsoft.com/office/drawing/2014/chart" uri="{C3380CC4-5D6E-409C-BE32-E72D297353CC}">
              <c16:uniqueId val="{0000000A-BF8D-462D-A977-427E6967AD97}"/>
            </c:ext>
          </c:extLst>
        </c:ser>
        <c:ser>
          <c:idx val="11"/>
          <c:order val="11"/>
          <c:tx>
            <c:strRef>
              <c:f>'5.2'!$O$18</c:f>
              <c:strCache>
                <c:ptCount val="1"/>
              </c:strCache>
            </c:strRef>
          </c:tx>
          <c:invertIfNegative val="0"/>
          <c:cat>
            <c:numRef>
              <c:f>'5.2'!$P$6</c:f>
              <c:numCache>
                <c:formatCode>General</c:formatCode>
                <c:ptCount val="1"/>
              </c:numCache>
            </c:numRef>
          </c:cat>
          <c:val>
            <c:numRef>
              <c:f>'5.2'!$P$18</c:f>
              <c:numCache>
                <c:formatCode>General</c:formatCode>
                <c:ptCount val="1"/>
              </c:numCache>
            </c:numRef>
          </c:val>
          <c:extLst>
            <c:ext xmlns:c16="http://schemas.microsoft.com/office/drawing/2014/chart" uri="{C3380CC4-5D6E-409C-BE32-E72D297353CC}">
              <c16:uniqueId val="{0000000B-BF8D-462D-A977-427E6967AD97}"/>
            </c:ext>
          </c:extLst>
        </c:ser>
        <c:ser>
          <c:idx val="12"/>
          <c:order val="12"/>
          <c:tx>
            <c:strRef>
              <c:f>'5.2'!$O$19</c:f>
              <c:strCache>
                <c:ptCount val="1"/>
              </c:strCache>
            </c:strRef>
          </c:tx>
          <c:invertIfNegative val="0"/>
          <c:cat>
            <c:numRef>
              <c:f>'5.2'!$P$6</c:f>
              <c:numCache>
                <c:formatCode>General</c:formatCode>
                <c:ptCount val="1"/>
              </c:numCache>
            </c:numRef>
          </c:cat>
          <c:val>
            <c:numRef>
              <c:f>'5.2'!$P$19</c:f>
              <c:numCache>
                <c:formatCode>General</c:formatCode>
                <c:ptCount val="1"/>
              </c:numCache>
            </c:numRef>
          </c:val>
          <c:extLst>
            <c:ext xmlns:c16="http://schemas.microsoft.com/office/drawing/2014/chart" uri="{C3380CC4-5D6E-409C-BE32-E72D297353CC}">
              <c16:uniqueId val="{0000000C-BF8D-462D-A977-427E6967AD97}"/>
            </c:ext>
          </c:extLst>
        </c:ser>
        <c:ser>
          <c:idx val="13"/>
          <c:order val="13"/>
          <c:tx>
            <c:strRef>
              <c:f>'5.2'!$O$20</c:f>
              <c:strCache>
                <c:ptCount val="1"/>
              </c:strCache>
            </c:strRef>
          </c:tx>
          <c:invertIfNegative val="0"/>
          <c:cat>
            <c:numRef>
              <c:f>'5.2'!$P$6</c:f>
              <c:numCache>
                <c:formatCode>General</c:formatCode>
                <c:ptCount val="1"/>
              </c:numCache>
            </c:numRef>
          </c:cat>
          <c:val>
            <c:numRef>
              <c:f>'5.2'!$P$20</c:f>
              <c:numCache>
                <c:formatCode>General</c:formatCode>
                <c:ptCount val="1"/>
              </c:numCache>
            </c:numRef>
          </c:val>
          <c:extLst>
            <c:ext xmlns:c16="http://schemas.microsoft.com/office/drawing/2014/chart" uri="{C3380CC4-5D6E-409C-BE32-E72D297353CC}">
              <c16:uniqueId val="{0000000D-BF8D-462D-A977-427E6967AD97}"/>
            </c:ext>
          </c:extLst>
        </c:ser>
        <c:dLbls>
          <c:showLegendKey val="0"/>
          <c:showVal val="0"/>
          <c:showCatName val="0"/>
          <c:showSerName val="0"/>
          <c:showPercent val="0"/>
          <c:showBubbleSize val="0"/>
        </c:dLbls>
        <c:gapWidth val="150"/>
        <c:axId val="225004928"/>
        <c:axId val="225014912"/>
      </c:barChart>
      <c:catAx>
        <c:axId val="225004928"/>
        <c:scaling>
          <c:orientation val="minMax"/>
        </c:scaling>
        <c:delete val="1"/>
        <c:axPos val="b"/>
        <c:numFmt formatCode="General" sourceLinked="1"/>
        <c:majorTickMark val="out"/>
        <c:minorTickMark val="none"/>
        <c:tickLblPos val="nextTo"/>
        <c:crossAx val="225014912"/>
        <c:crosses val="autoZero"/>
        <c:auto val="1"/>
        <c:lblAlgn val="ctr"/>
        <c:lblOffset val="100"/>
        <c:noMultiLvlLbl val="0"/>
      </c:catAx>
      <c:valAx>
        <c:axId val="225014912"/>
        <c:scaling>
          <c:orientation val="minMax"/>
        </c:scaling>
        <c:delete val="1"/>
        <c:axPos val="l"/>
        <c:numFmt formatCode="General" sourceLinked="1"/>
        <c:majorTickMark val="out"/>
        <c:minorTickMark val="none"/>
        <c:tickLblPos val="nextTo"/>
        <c:crossAx val="22500492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v krajích ČR </a:t>
            </a:r>
            <a:r>
              <a:rPr lang="en-US" sz="1000"/>
              <a:t>(</a:t>
            </a:r>
            <a:r>
              <a:rPr lang="cs-CZ" sz="1000"/>
              <a:t>TJ</a:t>
            </a:r>
            <a:r>
              <a:rPr lang="en-US" sz="1000"/>
              <a:t>)</a:t>
            </a:r>
          </a:p>
        </c:rich>
      </c:tx>
      <c:overlay val="0"/>
    </c:title>
    <c:autoTitleDeleted val="0"/>
    <c:plotArea>
      <c:layout>
        <c:manualLayout>
          <c:layoutTarget val="inner"/>
          <c:xMode val="edge"/>
          <c:yMode val="edge"/>
          <c:x val="4.5996108930792527E-2"/>
          <c:y val="0.11518229385634159"/>
          <c:w val="0.94077636128817232"/>
          <c:h val="0.81844075420015616"/>
        </c:manualLayout>
      </c:layout>
      <c:barChart>
        <c:barDir val="col"/>
        <c:grouping val="stacked"/>
        <c:varyColors val="0"/>
        <c:ser>
          <c:idx val="0"/>
          <c:order val="0"/>
          <c:tx>
            <c:strRef>
              <c:f>'5.3'!$A$5</c:f>
              <c:strCache>
                <c:ptCount val="1"/>
                <c:pt idx="0">
                  <c:v>Biomasa</c:v>
                </c:pt>
              </c:strCache>
            </c:strRef>
          </c:tx>
          <c:spPr>
            <a:solidFill>
              <a:schemeClr val="accent3">
                <a:lumMod val="75000"/>
              </a:schemeClr>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'5.3'!$B$5:$O$5</c:f>
              <c:numCache>
                <c:formatCode>#\ ##0.0</c:formatCode>
                <c:ptCount val="14"/>
                <c:pt idx="0">
                  <c:v>0</c:v>
                </c:pt>
                <c:pt idx="1">
                  <c:v>414.13500599999986</c:v>
                </c:pt>
                <c:pt idx="2">
                  <c:v>156.41149999999999</c:v>
                </c:pt>
                <c:pt idx="3">
                  <c:v>124.655891</c:v>
                </c:pt>
                <c:pt idx="4">
                  <c:v>204.315124</c:v>
                </c:pt>
                <c:pt idx="5">
                  <c:v>182.36100399999998</c:v>
                </c:pt>
                <c:pt idx="6">
                  <c:v>1.281263</c:v>
                </c:pt>
                <c:pt idx="7">
                  <c:v>346.28366600000004</c:v>
                </c:pt>
                <c:pt idx="8">
                  <c:v>52.124781999999996</c:v>
                </c:pt>
                <c:pt idx="9">
                  <c:v>15.407518999999999</c:v>
                </c:pt>
                <c:pt idx="10">
                  <c:v>270.66594200000003</c:v>
                </c:pt>
                <c:pt idx="11">
                  <c:v>356.19593300000003</c:v>
                </c:pt>
                <c:pt idx="12">
                  <c:v>378.84903999999995</c:v>
                </c:pt>
                <c:pt idx="13">
                  <c:v>128.97097200000002</c:v>
                </c:pt>
              </c:numCache>
            </c:numRef>
          </c:val>
          <c:extLst>
            <c:ext xmlns:c16="http://schemas.microsoft.com/office/drawing/2014/chart" uri="{C3380CC4-5D6E-409C-BE32-E72D297353CC}">
              <c16:uniqueId val="{00000000-38A2-4B2C-9F19-A00980DAF414}"/>
            </c:ext>
          </c:extLst>
        </c:ser>
        <c:ser>
          <c:idx val="1"/>
          <c:order val="1"/>
          <c:tx>
            <c:strRef>
              <c:f>'5.3'!$A$6</c:f>
              <c:strCache>
                <c:ptCount val="1"/>
                <c:pt idx="0">
                  <c:v>Bioplyn</c:v>
                </c:pt>
              </c:strCache>
            </c:strRef>
          </c:tx>
          <c:spPr>
            <a:solidFill>
              <a:schemeClr val="bg2">
                <a:lumMod val="50000"/>
              </a:schemeClr>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'5.3'!$B$6:$O$6</c:f>
              <c:numCache>
                <c:formatCode>#\ ##0.0</c:formatCode>
                <c:ptCount val="14"/>
                <c:pt idx="0">
                  <c:v>12.8</c:v>
                </c:pt>
                <c:pt idx="1">
                  <c:v>27.157690000000006</c:v>
                </c:pt>
                <c:pt idx="2">
                  <c:v>23.190535000000001</c:v>
                </c:pt>
                <c:pt idx="3">
                  <c:v>1.657</c:v>
                </c:pt>
                <c:pt idx="4">
                  <c:v>16.80715</c:v>
                </c:pt>
                <c:pt idx="5">
                  <c:v>13.773140000000003</c:v>
                </c:pt>
                <c:pt idx="6">
                  <c:v>2.8562600000000002</c:v>
                </c:pt>
                <c:pt idx="7">
                  <c:v>0.26992200000000005</c:v>
                </c:pt>
                <c:pt idx="8">
                  <c:v>10.769967999999999</c:v>
                </c:pt>
                <c:pt idx="9">
                  <c:v>14.718237999999996</c:v>
                </c:pt>
                <c:pt idx="10">
                  <c:v>21.668529999999997</c:v>
                </c:pt>
                <c:pt idx="11">
                  <c:v>13.982931999999996</c:v>
                </c:pt>
                <c:pt idx="12">
                  <c:v>8.9051749999999998</c:v>
                </c:pt>
                <c:pt idx="13">
                  <c:v>2.86233</c:v>
                </c:pt>
              </c:numCache>
            </c:numRef>
          </c:val>
          <c:extLst>
            <c:ext xmlns:c16="http://schemas.microsoft.com/office/drawing/2014/chart" uri="{C3380CC4-5D6E-409C-BE32-E72D297353CC}">
              <c16:uniqueId val="{00000001-38A2-4B2C-9F19-A00980DAF414}"/>
            </c:ext>
          </c:extLst>
        </c:ser>
        <c:ser>
          <c:idx val="2"/>
          <c:order val="2"/>
          <c:tx>
            <c:strRef>
              <c:f>'5.3'!$A$7</c:f>
              <c:strCache>
                <c:ptCount val="1"/>
                <c:pt idx="0">
                  <c:v>Černé uhlí</c:v>
                </c:pt>
              </c:strCache>
            </c:strRef>
          </c:tx>
          <c:spPr>
            <a:solidFill>
              <a:schemeClr val="tx1"/>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'5.3'!$B$7:$O$7</c:f>
              <c:numCache>
                <c:formatCode>#\ ##0.0</c:formatCode>
                <c:ptCount val="14"/>
                <c:pt idx="0">
                  <c:v>0</c:v>
                </c:pt>
                <c:pt idx="1">
                  <c:v>0</c:v>
                </c:pt>
                <c:pt idx="2">
                  <c:v>1.6190000000000003E-2</c:v>
                </c:pt>
                <c:pt idx="3">
                  <c:v>0</c:v>
                </c:pt>
                <c:pt idx="4">
                  <c:v>0</c:v>
                </c:pt>
                <c:pt idx="5">
                  <c:v>20.913869999999999</c:v>
                </c:pt>
                <c:pt idx="6">
                  <c:v>0</c:v>
                </c:pt>
                <c:pt idx="7">
                  <c:v>3021.919922999999</c:v>
                </c:pt>
                <c:pt idx="8">
                  <c:v>184.364847</c:v>
                </c:pt>
                <c:pt idx="9">
                  <c:v>1.002</c:v>
                </c:pt>
                <c:pt idx="10">
                  <c:v>0</c:v>
                </c:pt>
                <c:pt idx="11">
                  <c:v>0.13500000000000001</c:v>
                </c:pt>
                <c:pt idx="12">
                  <c:v>3.1270500000000001</c:v>
                </c:pt>
                <c:pt idx="13">
                  <c:v>40.123370000000001</c:v>
                </c:pt>
              </c:numCache>
            </c:numRef>
          </c:val>
          <c:extLst>
            <c:ext xmlns:c16="http://schemas.microsoft.com/office/drawing/2014/chart" uri="{C3380CC4-5D6E-409C-BE32-E72D297353CC}">
              <c16:uniqueId val="{00000002-38A2-4B2C-9F19-A00980DAF414}"/>
            </c:ext>
          </c:extLst>
        </c:ser>
        <c:ser>
          <c:idx val="3"/>
          <c:order val="3"/>
          <c:tx>
            <c:strRef>
              <c:f>'5.3'!$A$8</c:f>
              <c:strCache>
                <c:ptCount val="1"/>
                <c:pt idx="0">
                  <c:v>Elektrická energie</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'5.3'!$B$8:$O$8</c:f>
              <c:numCache>
                <c:formatCode>#\ ##0.0</c:formatCode>
                <c:ptCount val="14"/>
                <c:pt idx="0">
                  <c:v>0</c:v>
                </c:pt>
                <c:pt idx="1">
                  <c:v>0</c:v>
                </c:pt>
                <c:pt idx="2">
                  <c:v>1.2250000000000001</c:v>
                </c:pt>
                <c:pt idx="3">
                  <c:v>0</c:v>
                </c:pt>
                <c:pt idx="4">
                  <c:v>3.0000000000000001E-3</c:v>
                </c:pt>
                <c:pt idx="5">
                  <c:v>0</c:v>
                </c:pt>
                <c:pt idx="6">
                  <c:v>0</c:v>
                </c:pt>
                <c:pt idx="7">
                  <c:v>0.433</c:v>
                </c:pt>
                <c:pt idx="8">
                  <c:v>0</c:v>
                </c:pt>
                <c:pt idx="9">
                  <c:v>5.8490000000000002</c:v>
                </c:pt>
                <c:pt idx="10">
                  <c:v>0.59959000000000007</c:v>
                </c:pt>
                <c:pt idx="11">
                  <c:v>0</c:v>
                </c:pt>
                <c:pt idx="12">
                  <c:v>0</c:v>
                </c:pt>
                <c:pt idx="13">
                  <c:v>5.4000000000000003E-3</c:v>
                </c:pt>
              </c:numCache>
            </c:numRef>
          </c:val>
          <c:extLst>
            <c:ext xmlns:c16="http://schemas.microsoft.com/office/drawing/2014/chart" uri="{C3380CC4-5D6E-409C-BE32-E72D297353CC}">
              <c16:uniqueId val="{00000003-38A2-4B2C-9F19-A00980DAF414}"/>
            </c:ext>
          </c:extLst>
        </c:ser>
        <c:ser>
          <c:idx val="4"/>
          <c:order val="4"/>
          <c:tx>
            <c:strRef>
              <c:f>'5.3'!$A$9</c:f>
              <c:strCache>
                <c:ptCount val="1"/>
                <c:pt idx="0">
                  <c:v>Energie prostředí (tepelné čerpadlo)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'5.3'!$B$9:$O$9</c:f>
              <c:numCache>
                <c:formatCode>#\ ##0.0</c:formatCode>
                <c:ptCount val="14"/>
                <c:pt idx="0">
                  <c:v>1.7949999999999999</c:v>
                </c:pt>
                <c:pt idx="1">
                  <c:v>0</c:v>
                </c:pt>
                <c:pt idx="2">
                  <c:v>0.251</c:v>
                </c:pt>
                <c:pt idx="3">
                  <c:v>0.98150000000000004</c:v>
                </c:pt>
                <c:pt idx="4">
                  <c:v>0</c:v>
                </c:pt>
                <c:pt idx="5">
                  <c:v>0</c:v>
                </c:pt>
                <c:pt idx="6">
                  <c:v>0</c:v>
                </c:pt>
                <c:pt idx="7">
                  <c:v>0</c:v>
                </c:pt>
                <c:pt idx="8">
                  <c:v>0</c:v>
                </c:pt>
                <c:pt idx="9">
                  <c:v>0</c:v>
                </c:pt>
                <c:pt idx="10">
                  <c:v>0</c:v>
                </c:pt>
                <c:pt idx="11">
                  <c:v>0</c:v>
                </c:pt>
                <c:pt idx="12">
                  <c:v>27.234473970034902</c:v>
                </c:pt>
                <c:pt idx="13">
                  <c:v>0</c:v>
                </c:pt>
              </c:numCache>
            </c:numRef>
          </c:val>
          <c:extLst>
            <c:ext xmlns:c16="http://schemas.microsoft.com/office/drawing/2014/chart" uri="{C3380CC4-5D6E-409C-BE32-E72D297353CC}">
              <c16:uniqueId val="{00000004-38A2-4B2C-9F19-A00980DAF414}"/>
            </c:ext>
          </c:extLst>
        </c:ser>
        <c:ser>
          <c:idx val="5"/>
          <c:order val="5"/>
          <c:tx>
            <c:strRef>
              <c:f>'5.3'!$A$10</c:f>
              <c:strCache>
                <c:ptCount val="1"/>
                <c:pt idx="0">
                  <c:v>Energie Slunce (solární kolektor)</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'5.3'!$B$10:$O$10</c:f>
              <c:numCache>
                <c:formatCode>#\ ##0.0</c:formatCode>
                <c:ptCount val="14"/>
                <c:pt idx="0">
                  <c:v>0</c:v>
                </c:pt>
                <c:pt idx="1">
                  <c:v>0</c:v>
                </c:pt>
                <c:pt idx="2">
                  <c:v>2.7E-2</c:v>
                </c:pt>
                <c:pt idx="3">
                  <c:v>2.1649999999999999E-2</c:v>
                </c:pt>
                <c:pt idx="4">
                  <c:v>1.9199999999999998E-2</c:v>
                </c:pt>
                <c:pt idx="5">
                  <c:v>1.4290000000000001E-3</c:v>
                </c:pt>
                <c:pt idx="6">
                  <c:v>0</c:v>
                </c:pt>
                <c:pt idx="7">
                  <c:v>0</c:v>
                </c:pt>
                <c:pt idx="8">
                  <c:v>0</c:v>
                </c:pt>
                <c:pt idx="9">
                  <c:v>0</c:v>
                </c:pt>
                <c:pt idx="10">
                  <c:v>0</c:v>
                </c:pt>
                <c:pt idx="11">
                  <c:v>0</c:v>
                </c:pt>
                <c:pt idx="12">
                  <c:v>0.01</c:v>
                </c:pt>
                <c:pt idx="13">
                  <c:v>0</c:v>
                </c:pt>
              </c:numCache>
            </c:numRef>
          </c:val>
          <c:extLst>
            <c:ext xmlns:c16="http://schemas.microsoft.com/office/drawing/2014/chart" uri="{C3380CC4-5D6E-409C-BE32-E72D297353CC}">
              <c16:uniqueId val="{00000005-38A2-4B2C-9F19-A00980DAF414}"/>
            </c:ext>
          </c:extLst>
        </c:ser>
        <c:ser>
          <c:idx val="6"/>
          <c:order val="6"/>
          <c:tx>
            <c:strRef>
              <c:f>'5.3'!$A$11</c:f>
              <c:strCache>
                <c:ptCount val="1"/>
                <c:pt idx="0">
                  <c:v>Hnědé uhlí</c:v>
                </c:pt>
              </c:strCache>
            </c:strRef>
          </c:tx>
          <c:spPr>
            <a:solidFill>
              <a:srgbClr val="6E4932"/>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'5.3'!$B$11:$O$11</c:f>
              <c:numCache>
                <c:formatCode>#\ ##0.0</c:formatCode>
                <c:ptCount val="14"/>
                <c:pt idx="0">
                  <c:v>0</c:v>
                </c:pt>
                <c:pt idx="1">
                  <c:v>834.83640600000012</c:v>
                </c:pt>
                <c:pt idx="2">
                  <c:v>11.7523</c:v>
                </c:pt>
                <c:pt idx="3">
                  <c:v>617.62199600000008</c:v>
                </c:pt>
                <c:pt idx="4">
                  <c:v>93.710710000000006</c:v>
                </c:pt>
                <c:pt idx="5">
                  <c:v>393.03685000000002</c:v>
                </c:pt>
                <c:pt idx="6">
                  <c:v>29.959889</c:v>
                </c:pt>
                <c:pt idx="7">
                  <c:v>103.50009299999999</c:v>
                </c:pt>
                <c:pt idx="8">
                  <c:v>459.22779700000001</c:v>
                </c:pt>
                <c:pt idx="9">
                  <c:v>1288.884184</c:v>
                </c:pt>
                <c:pt idx="10">
                  <c:v>852.5664210000001</c:v>
                </c:pt>
                <c:pt idx="11">
                  <c:v>4370.7900949999985</c:v>
                </c:pt>
                <c:pt idx="12">
                  <c:v>2984.0196320000005</c:v>
                </c:pt>
                <c:pt idx="13">
                  <c:v>713.87374999999997</c:v>
                </c:pt>
              </c:numCache>
            </c:numRef>
          </c:val>
          <c:extLst>
            <c:ext xmlns:c16="http://schemas.microsoft.com/office/drawing/2014/chart" uri="{C3380CC4-5D6E-409C-BE32-E72D297353CC}">
              <c16:uniqueId val="{00000006-38A2-4B2C-9F19-A00980DAF414}"/>
            </c:ext>
          </c:extLst>
        </c:ser>
        <c:ser>
          <c:idx val="7"/>
          <c:order val="7"/>
          <c:tx>
            <c:strRef>
              <c:f>'5.3'!$A$12</c:f>
              <c:strCache>
                <c:ptCount val="1"/>
                <c:pt idx="0">
                  <c:v>Jaderné palivo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'5.3'!$B$12:$O$12</c:f>
              <c:numCache>
                <c:formatCode>#\ ##0.0</c:formatCode>
                <c:ptCount val="14"/>
                <c:pt idx="0">
                  <c:v>0</c:v>
                </c:pt>
                <c:pt idx="1">
                  <c:v>66.215430000000012</c:v>
                </c:pt>
                <c:pt idx="2">
                  <c:v>0</c:v>
                </c:pt>
                <c:pt idx="3">
                  <c:v>0</c:v>
                </c:pt>
                <c:pt idx="4">
                  <c:v>14.132480000000001</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7-38A2-4B2C-9F19-A00980DAF414}"/>
            </c:ext>
          </c:extLst>
        </c:ser>
        <c:ser>
          <c:idx val="8"/>
          <c:order val="8"/>
          <c:tx>
            <c:strRef>
              <c:f>'5.3'!$A$13</c:f>
              <c:strCache>
                <c:ptCount val="1"/>
                <c:pt idx="0">
                  <c:v>Koks</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'5.3'!$B$13:$O$13</c:f>
              <c:numCache>
                <c:formatCode>#\ ##0.0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8-38A2-4B2C-9F19-A00980DAF414}"/>
            </c:ext>
          </c:extLst>
        </c:ser>
        <c:ser>
          <c:idx val="9"/>
          <c:order val="9"/>
          <c:tx>
            <c:strRef>
              <c:f>'5.3'!$A$14</c:f>
              <c:strCache>
                <c:ptCount val="1"/>
                <c:pt idx="0">
                  <c:v>Odpadní teplo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'5.3'!$B$14:$O$14</c:f>
              <c:numCache>
                <c:formatCode>#\ ##0.0</c:formatCode>
                <c:ptCount val="14"/>
                <c:pt idx="0">
                  <c:v>0</c:v>
                </c:pt>
                <c:pt idx="1">
                  <c:v>0</c:v>
                </c:pt>
                <c:pt idx="2">
                  <c:v>25.834120000000002</c:v>
                </c:pt>
                <c:pt idx="3">
                  <c:v>0</c:v>
                </c:pt>
                <c:pt idx="4">
                  <c:v>5.800624</c:v>
                </c:pt>
                <c:pt idx="5">
                  <c:v>0</c:v>
                </c:pt>
                <c:pt idx="6">
                  <c:v>1.004</c:v>
                </c:pt>
                <c:pt idx="7">
                  <c:v>146.51985999999999</c:v>
                </c:pt>
                <c:pt idx="8">
                  <c:v>0</c:v>
                </c:pt>
                <c:pt idx="9">
                  <c:v>8.1649999999999991</c:v>
                </c:pt>
                <c:pt idx="10">
                  <c:v>0</c:v>
                </c:pt>
                <c:pt idx="11">
                  <c:v>17.311717999999999</c:v>
                </c:pt>
                <c:pt idx="12">
                  <c:v>1.988</c:v>
                </c:pt>
                <c:pt idx="13">
                  <c:v>1.127</c:v>
                </c:pt>
              </c:numCache>
            </c:numRef>
          </c:val>
          <c:extLst>
            <c:ext xmlns:c16="http://schemas.microsoft.com/office/drawing/2014/chart" uri="{C3380CC4-5D6E-409C-BE32-E72D297353CC}">
              <c16:uniqueId val="{00000009-38A2-4B2C-9F19-A00980DAF414}"/>
            </c:ext>
          </c:extLst>
        </c:ser>
        <c:ser>
          <c:idx val="10"/>
          <c:order val="10"/>
          <c:tx>
            <c:strRef>
              <c:f>'5.3'!$A$15</c:f>
              <c:strCache>
                <c:ptCount val="1"/>
                <c:pt idx="0">
                  <c:v>Ostatní kapalná paliva</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'5.3'!$B$15:$O$15</c:f>
              <c:numCache>
                <c:formatCode>#\ ##0.0</c:formatCode>
                <c:ptCount val="14"/>
                <c:pt idx="0">
                  <c:v>0</c:v>
                </c:pt>
                <c:pt idx="1">
                  <c:v>11.647757000000002</c:v>
                </c:pt>
                <c:pt idx="2">
                  <c:v>0</c:v>
                </c:pt>
                <c:pt idx="3">
                  <c:v>0</c:v>
                </c:pt>
                <c:pt idx="4">
                  <c:v>0</c:v>
                </c:pt>
                <c:pt idx="5">
                  <c:v>0</c:v>
                </c:pt>
                <c:pt idx="6">
                  <c:v>0</c:v>
                </c:pt>
                <c:pt idx="7">
                  <c:v>0</c:v>
                </c:pt>
                <c:pt idx="8">
                  <c:v>0</c:v>
                </c:pt>
                <c:pt idx="9">
                  <c:v>0</c:v>
                </c:pt>
                <c:pt idx="10">
                  <c:v>0</c:v>
                </c:pt>
                <c:pt idx="11">
                  <c:v>6.6681190000000008</c:v>
                </c:pt>
                <c:pt idx="12">
                  <c:v>0</c:v>
                </c:pt>
                <c:pt idx="13">
                  <c:v>8.2029999999999994</c:v>
                </c:pt>
              </c:numCache>
            </c:numRef>
          </c:val>
          <c:extLst>
            <c:ext xmlns:c16="http://schemas.microsoft.com/office/drawing/2014/chart" uri="{C3380CC4-5D6E-409C-BE32-E72D297353CC}">
              <c16:uniqueId val="{0000000A-38A2-4B2C-9F19-A00980DAF414}"/>
            </c:ext>
          </c:extLst>
        </c:ser>
        <c:ser>
          <c:idx val="11"/>
          <c:order val="11"/>
          <c:tx>
            <c:strRef>
              <c:f>'5.3'!$A$16</c:f>
              <c:strCache>
                <c:ptCount val="1"/>
                <c:pt idx="0">
                  <c:v>Ostatní pevná paliva</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'5.3'!$B$16:$O$16</c:f>
              <c:numCache>
                <c:formatCode>#\ ##0.0</c:formatCode>
                <c:ptCount val="14"/>
                <c:pt idx="0">
                  <c:v>243.58500000000001</c:v>
                </c:pt>
                <c:pt idx="1">
                  <c:v>1.775013</c:v>
                </c:pt>
                <c:pt idx="2">
                  <c:v>197.66385000000002</c:v>
                </c:pt>
                <c:pt idx="3">
                  <c:v>0</c:v>
                </c:pt>
                <c:pt idx="4">
                  <c:v>3.608857</c:v>
                </c:pt>
                <c:pt idx="5">
                  <c:v>0</c:v>
                </c:pt>
                <c:pt idx="6">
                  <c:v>186.31200000000001</c:v>
                </c:pt>
                <c:pt idx="7">
                  <c:v>4.1900000000000004</c:v>
                </c:pt>
                <c:pt idx="8">
                  <c:v>0</c:v>
                </c:pt>
                <c:pt idx="9">
                  <c:v>0</c:v>
                </c:pt>
                <c:pt idx="10">
                  <c:v>54.854686000000001</c:v>
                </c:pt>
                <c:pt idx="11">
                  <c:v>18.993532410078309</c:v>
                </c:pt>
                <c:pt idx="12">
                  <c:v>4.0480100000000006</c:v>
                </c:pt>
                <c:pt idx="13">
                  <c:v>7.3911999999999995</c:v>
                </c:pt>
              </c:numCache>
            </c:numRef>
          </c:val>
          <c:extLst>
            <c:ext xmlns:c16="http://schemas.microsoft.com/office/drawing/2014/chart" uri="{C3380CC4-5D6E-409C-BE32-E72D297353CC}">
              <c16:uniqueId val="{0000000B-38A2-4B2C-9F19-A00980DAF414}"/>
            </c:ext>
          </c:extLst>
        </c:ser>
        <c:ser>
          <c:idx val="12"/>
          <c:order val="12"/>
          <c:tx>
            <c:strRef>
              <c:f>'5.3'!$A$17</c:f>
              <c:strCache>
                <c:ptCount val="1"/>
                <c:pt idx="0">
                  <c:v>Ostatní plyny</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'5.3'!$B$17:$O$17</c:f>
              <c:numCache>
                <c:formatCode>#\ ##0.0</c:formatCode>
                <c:ptCount val="14"/>
                <c:pt idx="0">
                  <c:v>0</c:v>
                </c:pt>
                <c:pt idx="1">
                  <c:v>0.26584600000000003</c:v>
                </c:pt>
                <c:pt idx="2">
                  <c:v>0</c:v>
                </c:pt>
                <c:pt idx="3">
                  <c:v>0</c:v>
                </c:pt>
                <c:pt idx="4">
                  <c:v>0</c:v>
                </c:pt>
                <c:pt idx="5">
                  <c:v>0</c:v>
                </c:pt>
                <c:pt idx="6">
                  <c:v>0</c:v>
                </c:pt>
                <c:pt idx="7">
                  <c:v>819.89280099999996</c:v>
                </c:pt>
                <c:pt idx="8">
                  <c:v>0</c:v>
                </c:pt>
                <c:pt idx="9">
                  <c:v>0</c:v>
                </c:pt>
                <c:pt idx="10">
                  <c:v>0.17</c:v>
                </c:pt>
                <c:pt idx="11">
                  <c:v>246.44233600000001</c:v>
                </c:pt>
                <c:pt idx="12">
                  <c:v>9.8559999999999999</c:v>
                </c:pt>
                <c:pt idx="13">
                  <c:v>44.042999999999999</c:v>
                </c:pt>
              </c:numCache>
            </c:numRef>
          </c:val>
          <c:extLst>
            <c:ext xmlns:c16="http://schemas.microsoft.com/office/drawing/2014/chart" uri="{C3380CC4-5D6E-409C-BE32-E72D297353CC}">
              <c16:uniqueId val="{0000000C-38A2-4B2C-9F19-A00980DAF414}"/>
            </c:ext>
          </c:extLst>
        </c:ser>
        <c:ser>
          <c:idx val="13"/>
          <c:order val="13"/>
          <c:tx>
            <c:strRef>
              <c:f>'5.3'!$A$18</c:f>
              <c:strCache>
                <c:ptCount val="1"/>
                <c:pt idx="0">
                  <c:v>Ostatní</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'5.3'!$B$18:$O$18</c:f>
              <c:numCache>
                <c:formatCode>#\ ##0.0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D-38A2-4B2C-9F19-A00980DAF414}"/>
            </c:ext>
          </c:extLst>
        </c:ser>
        <c:ser>
          <c:idx val="14"/>
          <c:order val="14"/>
          <c:tx>
            <c:strRef>
              <c:f>'5.3'!$A$19</c:f>
              <c:strCache>
                <c:ptCount val="1"/>
                <c:pt idx="0">
                  <c:v>Topné oleje</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'5.3'!$B$19:$O$19</c:f>
              <c:numCache>
                <c:formatCode>#\ ##0.0</c:formatCode>
                <c:ptCount val="14"/>
                <c:pt idx="0">
                  <c:v>0.63900000000000001</c:v>
                </c:pt>
                <c:pt idx="1">
                  <c:v>10.399001999999999</c:v>
                </c:pt>
                <c:pt idx="2">
                  <c:v>0.69064000000000003</c:v>
                </c:pt>
                <c:pt idx="3">
                  <c:v>0</c:v>
                </c:pt>
                <c:pt idx="4">
                  <c:v>0.31791599999999998</c:v>
                </c:pt>
                <c:pt idx="5">
                  <c:v>1.2759</c:v>
                </c:pt>
                <c:pt idx="6">
                  <c:v>9.4383210000000002</c:v>
                </c:pt>
                <c:pt idx="7">
                  <c:v>0.80326500000000001</c:v>
                </c:pt>
                <c:pt idx="8">
                  <c:v>64.415319999999994</c:v>
                </c:pt>
                <c:pt idx="9">
                  <c:v>0</c:v>
                </c:pt>
                <c:pt idx="10">
                  <c:v>2.9423139999999997</c:v>
                </c:pt>
                <c:pt idx="11">
                  <c:v>1.7396210000000001</c:v>
                </c:pt>
                <c:pt idx="12">
                  <c:v>3.4213879999999999</c:v>
                </c:pt>
                <c:pt idx="13">
                  <c:v>0.11498999999999999</c:v>
                </c:pt>
              </c:numCache>
            </c:numRef>
          </c:val>
          <c:extLst>
            <c:ext xmlns:c16="http://schemas.microsoft.com/office/drawing/2014/chart" uri="{C3380CC4-5D6E-409C-BE32-E72D297353CC}">
              <c16:uniqueId val="{0000000E-38A2-4B2C-9F19-A00980DAF414}"/>
            </c:ext>
          </c:extLst>
        </c:ser>
        <c:ser>
          <c:idx val="15"/>
          <c:order val="15"/>
          <c:tx>
            <c:strRef>
              <c:f>'5.3'!$A$20</c:f>
              <c:strCache>
                <c:ptCount val="1"/>
                <c:pt idx="0">
                  <c:v>Zemní plyn</c:v>
                </c:pt>
              </c:strCache>
            </c:strRef>
          </c:tx>
          <c:spPr>
            <a:solidFill>
              <a:srgbClr val="EBE600"/>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'5.3'!$B$20:$O$20</c:f>
              <c:numCache>
                <c:formatCode>#\ ##0.0</c:formatCode>
                <c:ptCount val="14"/>
                <c:pt idx="0">
                  <c:v>1111.7492700000003</c:v>
                </c:pt>
                <c:pt idx="1">
                  <c:v>211.10759899999996</c:v>
                </c:pt>
                <c:pt idx="2">
                  <c:v>1456.6790380000002</c:v>
                </c:pt>
                <c:pt idx="3">
                  <c:v>389.48266199999995</c:v>
                </c:pt>
                <c:pt idx="4">
                  <c:v>220.313557</c:v>
                </c:pt>
                <c:pt idx="5">
                  <c:v>332.54387700000001</c:v>
                </c:pt>
                <c:pt idx="6">
                  <c:v>484.26478053501853</c:v>
                </c:pt>
                <c:pt idx="7">
                  <c:v>618.57116899999983</c:v>
                </c:pt>
                <c:pt idx="8">
                  <c:v>376.83558200000004</c:v>
                </c:pt>
                <c:pt idx="9">
                  <c:v>141.18527000000003</c:v>
                </c:pt>
                <c:pt idx="10">
                  <c:v>241.43050299999999</c:v>
                </c:pt>
                <c:pt idx="11">
                  <c:v>1609.9214375899223</c:v>
                </c:pt>
                <c:pt idx="12">
                  <c:v>383.76082602996519</c:v>
                </c:pt>
                <c:pt idx="13">
                  <c:v>291.56182073800574</c:v>
                </c:pt>
              </c:numCache>
            </c:numRef>
          </c:val>
          <c:extLst>
            <c:ext xmlns:c16="http://schemas.microsoft.com/office/drawing/2014/chart" uri="{C3380CC4-5D6E-409C-BE32-E72D297353CC}">
              <c16:uniqueId val="{0000000F-38A2-4B2C-9F19-A00980DAF414}"/>
            </c:ext>
          </c:extLst>
        </c:ser>
        <c:dLbls>
          <c:showLegendKey val="0"/>
          <c:showVal val="0"/>
          <c:showCatName val="0"/>
          <c:showSerName val="0"/>
          <c:showPercent val="0"/>
          <c:showBubbleSize val="0"/>
        </c:dLbls>
        <c:gapWidth val="104"/>
        <c:overlap val="100"/>
        <c:axId val="236740608"/>
        <c:axId val="236742144"/>
      </c:barChart>
      <c:catAx>
        <c:axId val="236740608"/>
        <c:scaling>
          <c:orientation val="minMax"/>
        </c:scaling>
        <c:delete val="0"/>
        <c:axPos val="b"/>
        <c:numFmt formatCode="General" sourceLinked="0"/>
        <c:majorTickMark val="none"/>
        <c:minorTickMark val="none"/>
        <c:tickLblPos val="low"/>
        <c:txPr>
          <a:bodyPr rot="0" vert="horz"/>
          <a:lstStyle/>
          <a:p>
            <a:pPr>
              <a:defRPr sz="900"/>
            </a:pPr>
            <a:endParaRPr lang="cs-CZ"/>
          </a:p>
        </c:txPr>
        <c:crossAx val="236742144"/>
        <c:crosses val="autoZero"/>
        <c:auto val="1"/>
        <c:lblAlgn val="ctr"/>
        <c:lblOffset val="100"/>
        <c:noMultiLvlLbl val="0"/>
      </c:catAx>
      <c:valAx>
        <c:axId val="23674214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674060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'4.1'!$O$8</c:f>
              <c:strCache>
                <c:ptCount val="1"/>
              </c:strCache>
            </c:strRef>
          </c:tx>
          <c:spPr>
            <a:solidFill>
              <a:schemeClr val="accent3">
                <a:lumMod val="75000"/>
              </a:schemeClr>
            </a:solidFill>
          </c:spPr>
          <c:invertIfNegative val="0"/>
          <c:cat>
            <c:numRef>
              <c:f>'4.1'!$P$7</c:f>
              <c:numCache>
                <c:formatCode>General</c:formatCode>
                <c:ptCount val="1"/>
              </c:numCache>
            </c:numRef>
          </c:cat>
          <c:val>
            <c:numRef>
              <c:f>'4.1'!$P$8</c:f>
              <c:numCache>
                <c:formatCode>0.0%</c:formatCode>
                <c:ptCount val="1"/>
              </c:numCache>
            </c:numRef>
          </c:val>
          <c:extLst>
            <c:ext xmlns:c16="http://schemas.microsoft.com/office/drawing/2014/chart" uri="{C3380CC4-5D6E-409C-BE32-E72D297353CC}">
              <c16:uniqueId val="{00000000-2D02-4ED2-AF91-F130B22914A0}"/>
            </c:ext>
          </c:extLst>
        </c:ser>
        <c:ser>
          <c:idx val="1"/>
          <c:order val="1"/>
          <c:tx>
            <c:strRef>
              <c:f>'4.1'!$O$9</c:f>
              <c:strCache>
                <c:ptCount val="1"/>
              </c:strCache>
            </c:strRef>
          </c:tx>
          <c:spPr>
            <a:solidFill>
              <a:schemeClr val="bg2">
                <a:lumMod val="50000"/>
              </a:schemeClr>
            </a:solidFill>
          </c:spPr>
          <c:invertIfNegative val="0"/>
          <c:cat>
            <c:numRef>
              <c:f>'4.1'!$P$7</c:f>
              <c:numCache>
                <c:formatCode>General</c:formatCode>
                <c:ptCount val="1"/>
              </c:numCache>
            </c:numRef>
          </c:cat>
          <c:val>
            <c:numRef>
              <c:f>'4.1'!$P$9</c:f>
              <c:numCache>
                <c:formatCode>0.0%</c:formatCode>
                <c:ptCount val="1"/>
              </c:numCache>
            </c:numRef>
          </c:val>
          <c:extLst>
            <c:ext xmlns:c16="http://schemas.microsoft.com/office/drawing/2014/chart" uri="{C3380CC4-5D6E-409C-BE32-E72D297353CC}">
              <c16:uniqueId val="{00000001-2D02-4ED2-AF91-F130B22914A0}"/>
            </c:ext>
          </c:extLst>
        </c:ser>
        <c:ser>
          <c:idx val="2"/>
          <c:order val="2"/>
          <c:tx>
            <c:strRef>
              <c:f>'4.1'!$O$10</c:f>
              <c:strCache>
                <c:ptCount val="1"/>
              </c:strCache>
            </c:strRef>
          </c:tx>
          <c:spPr>
            <a:solidFill>
              <a:schemeClr val="tx1"/>
            </a:solidFill>
          </c:spPr>
          <c:invertIfNegative val="0"/>
          <c:cat>
            <c:numRef>
              <c:f>'4.1'!$P$7</c:f>
              <c:numCache>
                <c:formatCode>General</c:formatCode>
                <c:ptCount val="1"/>
              </c:numCache>
            </c:numRef>
          </c:cat>
          <c:val>
            <c:numRef>
              <c:f>'4.1'!$P$10</c:f>
              <c:numCache>
                <c:formatCode>0.0%</c:formatCode>
                <c:ptCount val="1"/>
              </c:numCache>
            </c:numRef>
          </c:val>
          <c:extLst>
            <c:ext xmlns:c16="http://schemas.microsoft.com/office/drawing/2014/chart" uri="{C3380CC4-5D6E-409C-BE32-E72D297353CC}">
              <c16:uniqueId val="{00000002-2D02-4ED2-AF91-F130B22914A0}"/>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c:ext xmlns:c16="http://schemas.microsoft.com/office/drawing/2014/chart" uri="{C3380CC4-5D6E-409C-BE32-E72D297353CC}">
              <c16:uniqueId val="{00000003-2D02-4ED2-AF91-F130B22914A0}"/>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c:ext xmlns:c16="http://schemas.microsoft.com/office/drawing/2014/chart" uri="{C3380CC4-5D6E-409C-BE32-E72D297353CC}">
              <c16:uniqueId val="{00000004-2D02-4ED2-AF91-F130B22914A0}"/>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c:ext xmlns:c16="http://schemas.microsoft.com/office/drawing/2014/chart" uri="{C3380CC4-5D6E-409C-BE32-E72D297353CC}">
              <c16:uniqueId val="{00000005-2D02-4ED2-AF91-F130B22914A0}"/>
            </c:ext>
          </c:extLst>
        </c:ser>
        <c:ser>
          <c:idx val="6"/>
          <c:order val="6"/>
          <c:tx>
            <c:strRef>
              <c:f>'4.1'!$O$14</c:f>
              <c:strCache>
                <c:ptCount val="1"/>
              </c:strCache>
            </c:strRef>
          </c:tx>
          <c:spPr>
            <a:solidFill>
              <a:srgbClr val="6E4932"/>
            </a:solidFill>
          </c:spPr>
          <c:invertIfNegative val="0"/>
          <c:cat>
            <c:numRef>
              <c:f>'4.1'!$P$7</c:f>
              <c:numCache>
                <c:formatCode>General</c:formatCode>
                <c:ptCount val="1"/>
              </c:numCache>
            </c:numRef>
          </c:cat>
          <c:val>
            <c:numRef>
              <c:f>'4.1'!$P$14</c:f>
              <c:numCache>
                <c:formatCode>0.0%</c:formatCode>
                <c:ptCount val="1"/>
              </c:numCache>
            </c:numRef>
          </c:val>
          <c:extLst>
            <c:ext xmlns:c16="http://schemas.microsoft.com/office/drawing/2014/chart" uri="{C3380CC4-5D6E-409C-BE32-E72D297353CC}">
              <c16:uniqueId val="{00000006-2D02-4ED2-AF91-F130B22914A0}"/>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c:ext xmlns:c16="http://schemas.microsoft.com/office/drawing/2014/chart" uri="{C3380CC4-5D6E-409C-BE32-E72D297353CC}">
              <c16:uniqueId val="{00000007-2D02-4ED2-AF91-F130B22914A0}"/>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c:ext xmlns:c16="http://schemas.microsoft.com/office/drawing/2014/chart" uri="{C3380CC4-5D6E-409C-BE32-E72D297353CC}">
              <c16:uniqueId val="{00000008-2D02-4ED2-AF91-F130B22914A0}"/>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c:ext xmlns:c16="http://schemas.microsoft.com/office/drawing/2014/chart" uri="{C3380CC4-5D6E-409C-BE32-E72D297353CC}">
              <c16:uniqueId val="{00000009-2D02-4ED2-AF91-F130B22914A0}"/>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c:ext xmlns:c16="http://schemas.microsoft.com/office/drawing/2014/chart" uri="{C3380CC4-5D6E-409C-BE32-E72D297353CC}">
              <c16:uniqueId val="{0000000A-2D02-4ED2-AF91-F130B22914A0}"/>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c:ext xmlns:c16="http://schemas.microsoft.com/office/drawing/2014/chart" uri="{C3380CC4-5D6E-409C-BE32-E72D297353CC}">
              <c16:uniqueId val="{0000000B-2D02-4ED2-AF91-F130B22914A0}"/>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c:ext xmlns:c16="http://schemas.microsoft.com/office/drawing/2014/chart" uri="{C3380CC4-5D6E-409C-BE32-E72D297353CC}">
              <c16:uniqueId val="{0000000C-2D02-4ED2-AF91-F130B22914A0}"/>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c:ext xmlns:c16="http://schemas.microsoft.com/office/drawing/2014/chart" uri="{C3380CC4-5D6E-409C-BE32-E72D297353CC}">
              <c16:uniqueId val="{0000000D-2D02-4ED2-AF91-F130B22914A0}"/>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c:ext xmlns:c16="http://schemas.microsoft.com/office/drawing/2014/chart" uri="{C3380CC4-5D6E-409C-BE32-E72D297353CC}">
              <c16:uniqueId val="{0000000E-2D02-4ED2-AF91-F130B22914A0}"/>
            </c:ext>
          </c:extLst>
        </c:ser>
        <c:ser>
          <c:idx val="15"/>
          <c:order val="15"/>
          <c:tx>
            <c:strRef>
              <c:f>'4.1'!$O$23</c:f>
              <c:strCache>
                <c:ptCount val="1"/>
              </c:strCache>
            </c:strRef>
          </c:tx>
          <c:spPr>
            <a:solidFill>
              <a:srgbClr val="EBE600"/>
            </a:solidFill>
          </c:spPr>
          <c:invertIfNegative val="0"/>
          <c:cat>
            <c:numRef>
              <c:f>'4.1'!$P$7</c:f>
              <c:numCache>
                <c:formatCode>General</c:formatCode>
                <c:ptCount val="1"/>
              </c:numCache>
            </c:numRef>
          </c:cat>
          <c:val>
            <c:numRef>
              <c:f>'4.1'!$P$23</c:f>
              <c:numCache>
                <c:formatCode>0.0%</c:formatCode>
                <c:ptCount val="1"/>
              </c:numCache>
            </c:numRef>
          </c:val>
          <c:extLst>
            <c:ext xmlns:c16="http://schemas.microsoft.com/office/drawing/2014/chart" uri="{C3380CC4-5D6E-409C-BE32-E72D297353CC}">
              <c16:uniqueId val="{0000000F-2D02-4ED2-AF91-F130B22914A0}"/>
            </c:ext>
          </c:extLst>
        </c:ser>
        <c:dLbls>
          <c:showLegendKey val="0"/>
          <c:showVal val="0"/>
          <c:showCatName val="0"/>
          <c:showSerName val="0"/>
          <c:showPercent val="0"/>
          <c:showBubbleSize val="0"/>
        </c:dLbls>
        <c:gapWidth val="150"/>
        <c:axId val="237334528"/>
        <c:axId val="237336064"/>
      </c:barChart>
      <c:catAx>
        <c:axId val="237334528"/>
        <c:scaling>
          <c:orientation val="minMax"/>
        </c:scaling>
        <c:delete val="1"/>
        <c:axPos val="b"/>
        <c:numFmt formatCode="General" sourceLinked="1"/>
        <c:majorTickMark val="out"/>
        <c:minorTickMark val="none"/>
        <c:tickLblPos val="nextTo"/>
        <c:crossAx val="237336064"/>
        <c:crosses val="autoZero"/>
        <c:auto val="1"/>
        <c:lblAlgn val="ctr"/>
        <c:lblOffset val="100"/>
        <c:noMultiLvlLbl val="0"/>
      </c:catAx>
      <c:valAx>
        <c:axId val="237336064"/>
        <c:scaling>
          <c:orientation val="minMax"/>
        </c:scaling>
        <c:delete val="1"/>
        <c:axPos val="l"/>
        <c:numFmt formatCode="0.0%" sourceLinked="1"/>
        <c:majorTickMark val="out"/>
        <c:minorTickMark val="none"/>
        <c:tickLblPos val="nextTo"/>
        <c:crossAx val="23733452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a:t>
            </a:r>
            <a:r>
              <a:rPr lang="cs-CZ" sz="1000" baseline="0"/>
              <a:t>uhlí</a:t>
            </a:r>
            <a:r>
              <a:rPr lang="en-US" sz="1000"/>
              <a:t> na </a:t>
            </a:r>
            <a:r>
              <a:rPr lang="cs-CZ" sz="1000"/>
              <a:t>dodávkách tepla</a:t>
            </a:r>
            <a:endParaRPr lang="en-US" sz="1000"/>
          </a:p>
        </c:rich>
      </c:tx>
      <c:layout>
        <c:manualLayout>
          <c:xMode val="edge"/>
          <c:yMode val="edge"/>
          <c:x val="0.17386428607252119"/>
          <c:y val="7.5125519287045136E-3"/>
        </c:manualLayout>
      </c:layout>
      <c:overlay val="1"/>
    </c:title>
    <c:autoTitleDeleted val="0"/>
    <c:plotArea>
      <c:layout>
        <c:manualLayout>
          <c:layoutTarget val="inner"/>
          <c:xMode val="edge"/>
          <c:yMode val="edge"/>
          <c:x val="0.32611464968152865"/>
          <c:y val="0.29716447675542856"/>
          <c:w val="0.42897069108711805"/>
          <c:h val="0.53671169543468455"/>
        </c:manualLayout>
      </c:layout>
      <c:doughnutChart>
        <c:varyColors val="1"/>
        <c:ser>
          <c:idx val="0"/>
          <c:order val="0"/>
          <c:dPt>
            <c:idx val="1"/>
            <c:bubble3D val="0"/>
            <c:spPr>
              <a:solidFill>
                <a:schemeClr val="tx1"/>
              </a:solidFill>
            </c:spPr>
            <c:extLst>
              <c:ext xmlns:c16="http://schemas.microsoft.com/office/drawing/2014/chart" uri="{C3380CC4-5D6E-409C-BE32-E72D297353CC}">
                <c16:uniqueId val="{00000001-41F8-4D21-B3EA-1AC6ADEA76A0}"/>
              </c:ext>
            </c:extLst>
          </c:dPt>
          <c:dPt>
            <c:idx val="4"/>
            <c:bubble3D val="0"/>
            <c:spPr>
              <a:solidFill>
                <a:srgbClr val="6E4932"/>
              </a:solidFill>
            </c:spPr>
            <c:extLst>
              <c:ext xmlns:c16="http://schemas.microsoft.com/office/drawing/2014/chart" uri="{C3380CC4-5D6E-409C-BE32-E72D297353CC}">
                <c16:uniqueId val="{00000003-41F8-4D21-B3EA-1AC6ADEA76A0}"/>
              </c:ext>
            </c:extLst>
          </c:dPt>
          <c:dLbls>
            <c:dLbl>
              <c:idx val="0"/>
              <c:layout>
                <c:manualLayout>
                  <c:x val="1.2594527254447699E-3"/>
                  <c:y val="-0.13564786149161376"/>
                </c:manualLayout>
              </c:layout>
              <c:numFmt formatCode="0.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1F8-4D21-B3EA-1AC6ADEA76A0}"/>
                </c:ext>
              </c:extLst>
            </c:dLbl>
            <c:dLbl>
              <c:idx val="1"/>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1-41F8-4D21-B3EA-1AC6ADEA76A0}"/>
                </c:ext>
              </c:extLst>
            </c:dLbl>
            <c:dLbl>
              <c:idx val="2"/>
              <c:layout>
                <c:manualLayout>
                  <c:x val="0.1431859439834024"/>
                  <c:y val="-6.2015473593127708E-2"/>
                </c:manualLayout>
              </c:layout>
              <c:numFmt formatCode="0.0%" sourceLinked="0"/>
              <c:spPr/>
              <c:txPr>
                <a:bodyPr/>
                <a:lstStyle/>
                <a:p>
                  <a:pPr>
                    <a:defRPr sz="900"/>
                  </a:pPr>
                  <a:endParaRPr lang="cs-CZ"/>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1F8-4D21-B3EA-1AC6ADEA76A0}"/>
                </c:ext>
              </c:extLst>
            </c:dLbl>
            <c:dLbl>
              <c:idx val="4"/>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3-41F8-4D21-B3EA-1AC6ADEA76A0}"/>
                </c:ext>
              </c:extLst>
            </c:dLbl>
            <c:dLbl>
              <c:idx val="5"/>
              <c:delete val="1"/>
              <c:extLst>
                <c:ext xmlns:c15="http://schemas.microsoft.com/office/drawing/2012/chart" uri="{CE6537A1-D6FC-4f65-9D91-7224C49458BB}"/>
                <c:ext xmlns:c16="http://schemas.microsoft.com/office/drawing/2014/chart" uri="{C3380CC4-5D6E-409C-BE32-E72D297353CC}">
                  <c16:uniqueId val="{00000006-41F8-4D21-B3EA-1AC6ADEA76A0}"/>
                </c:ext>
              </c:extLst>
            </c:dLbl>
            <c:dLbl>
              <c:idx val="6"/>
              <c:delete val="1"/>
              <c:extLst>
                <c:ext xmlns:c15="http://schemas.microsoft.com/office/drawing/2012/chart" uri="{CE6537A1-D6FC-4f65-9D91-7224C49458BB}"/>
                <c:ext xmlns:c16="http://schemas.microsoft.com/office/drawing/2014/chart" uri="{C3380CC4-5D6E-409C-BE32-E72D297353CC}">
                  <c16:uniqueId val="{00000007-41F8-4D21-B3EA-1AC6ADEA76A0}"/>
                </c:ext>
              </c:extLst>
            </c:dLbl>
            <c:dLbl>
              <c:idx val="7"/>
              <c:delete val="1"/>
              <c:extLst>
                <c:ext xmlns:c15="http://schemas.microsoft.com/office/drawing/2012/chart" uri="{CE6537A1-D6FC-4f65-9D91-7224C49458BB}"/>
                <c:ext xmlns:c16="http://schemas.microsoft.com/office/drawing/2014/chart" uri="{C3380CC4-5D6E-409C-BE32-E72D297353CC}">
                  <c16:uniqueId val="{00000008-41F8-4D21-B3EA-1AC6ADEA76A0}"/>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'5.4'!$A$7:$A$14</c:f>
              <c:strCache>
                <c:ptCount val="8"/>
                <c:pt idx="0">
                  <c:v>Černé uhlí tříděné</c:v>
                </c:pt>
                <c:pt idx="1">
                  <c:v>Černé uhlí průmyslové</c:v>
                </c:pt>
                <c:pt idx="2">
                  <c:v>Černouhelné kaly a granulát</c:v>
                </c:pt>
                <c:pt idx="3">
                  <c:v>Hnědé uhlí tříděné</c:v>
                </c:pt>
                <c:pt idx="4">
                  <c:v>Hnědé uhlí průmyslové</c:v>
                </c:pt>
                <c:pt idx="5">
                  <c:v>Hnědé uhlí - Brikety</c:v>
                </c:pt>
                <c:pt idx="6">
                  <c:v>Hnědé uhlí - Lignit</c:v>
                </c:pt>
                <c:pt idx="7">
                  <c:v>Hnědé uhlí - Mourové kaly</c:v>
                </c:pt>
              </c:strCache>
            </c:strRef>
          </c:cat>
          <c:val>
            <c:numRef>
              <c:f>'5.4'!$E$7:$E$14</c:f>
              <c:numCache>
                <c:formatCode>0%</c:formatCode>
                <c:ptCount val="8"/>
                <c:pt idx="0">
                  <c:v>9.8560493798958201E-3</c:v>
                </c:pt>
                <c:pt idx="1">
                  <c:v>0.18992839890847582</c:v>
                </c:pt>
                <c:pt idx="2">
                  <c:v>4.3668270978609756E-3</c:v>
                </c:pt>
                <c:pt idx="3">
                  <c:v>6.2122228401694832E-2</c:v>
                </c:pt>
                <c:pt idx="4">
                  <c:v>0.73362702900667953</c:v>
                </c:pt>
                <c:pt idx="5">
                  <c:v>9.9467205393215133E-5</c:v>
                </c:pt>
                <c:pt idx="6">
                  <c:v>0</c:v>
                </c:pt>
                <c:pt idx="7">
                  <c:v>0</c:v>
                </c:pt>
              </c:numCache>
            </c:numRef>
          </c:val>
          <c:extLst>
            <c:ext xmlns:c16="http://schemas.microsoft.com/office/drawing/2014/chart" uri="{C3380CC4-5D6E-409C-BE32-E72D297353CC}">
              <c16:uniqueId val="{00000009-41F8-4D21-B3EA-1AC6ADEA76A0}"/>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Bilance tepla (TJ)</a:t>
            </a:r>
          </a:p>
        </c:rich>
      </c:tx>
      <c:overlay val="0"/>
    </c:title>
    <c:autoTitleDeleted val="0"/>
    <c:plotArea>
      <c:layout/>
      <c:barChart>
        <c:barDir val="col"/>
        <c:grouping val="stacked"/>
        <c:varyColors val="0"/>
        <c:ser>
          <c:idx val="0"/>
          <c:order val="0"/>
          <c:tx>
            <c:strRef>
              <c:f>'3'!$A$18</c:f>
              <c:strCache>
                <c:ptCount val="1"/>
                <c:pt idx="0">
                  <c:v>Výroba tepla brutto</c:v>
                </c:pt>
              </c:strCache>
            </c:strRef>
          </c:tx>
          <c:invertIfNegative val="0"/>
          <c:val>
            <c:numRef>
              <c:f>'3'!$B$18:$M$18</c:f>
              <c:numCache>
                <c:formatCode>#\ ##0.0</c:formatCode>
                <c:ptCount val="12"/>
                <c:pt idx="0">
                  <c:v>20151.162209291451</c:v>
                </c:pt>
                <c:pt idx="1">
                  <c:v>18144.450646579116</c:v>
                </c:pt>
                <c:pt idx="2">
                  <c:v>17183.713166457652</c:v>
                </c:pt>
                <c:pt idx="3">
                  <c:v>14269.84807145893</c:v>
                </c:pt>
                <c:pt idx="4">
                  <c:v>11518.008474390024</c:v>
                </c:pt>
                <c:pt idx="5">
                  <c:v>7955.9678566610364</c:v>
                </c:pt>
                <c:pt idx="6">
                  <c:v>7520.7734668681242</c:v>
                </c:pt>
                <c:pt idx="7">
                  <c:v>7894.6717845583225</c:v>
                </c:pt>
                <c:pt idx="8">
                  <c:v>8947.0808610209842</c:v>
                </c:pt>
                <c:pt idx="9">
                  <c:v>12877.305350999999</c:v>
                </c:pt>
                <c:pt idx="10">
                  <c:v>16109.481421000002</c:v>
                </c:pt>
                <c:pt idx="11">
                  <c:v>18978.950145999996</c:v>
                </c:pt>
              </c:numCache>
            </c:numRef>
          </c:val>
          <c:extLst>
            <c:ext xmlns:c16="http://schemas.microsoft.com/office/drawing/2014/chart" uri="{C3380CC4-5D6E-409C-BE32-E72D297353CC}">
              <c16:uniqueId val="{00000000-B18E-46F9-95C2-DE9E8E7C3794}"/>
            </c:ext>
          </c:extLst>
        </c:ser>
        <c:ser>
          <c:idx val="1"/>
          <c:order val="1"/>
          <c:tx>
            <c:strRef>
              <c:f>'3'!$A$19</c:f>
              <c:strCache>
                <c:ptCount val="1"/>
                <c:pt idx="0">
                  <c:v>Technologická vlastní spotřeba tepla </c:v>
                </c:pt>
              </c:strCache>
            </c:strRef>
          </c:tx>
          <c:invertIfNegative val="0"/>
          <c:val>
            <c:numRef>
              <c:f>'3'!$B$19:$M$19</c:f>
              <c:numCache>
                <c:formatCode>#\ ##0.0</c:formatCode>
                <c:ptCount val="12"/>
                <c:pt idx="0">
                  <c:v>-1002.4229210000001</c:v>
                </c:pt>
                <c:pt idx="1">
                  <c:v>-914.01528399999984</c:v>
                </c:pt>
                <c:pt idx="2">
                  <c:v>-838.81095400000038</c:v>
                </c:pt>
                <c:pt idx="3">
                  <c:v>-819.737166</c:v>
                </c:pt>
                <c:pt idx="4">
                  <c:v>-827.54668799999945</c:v>
                </c:pt>
                <c:pt idx="5">
                  <c:v>-779.93775500000061</c:v>
                </c:pt>
                <c:pt idx="6">
                  <c:v>-733.51268400000038</c:v>
                </c:pt>
                <c:pt idx="7">
                  <c:v>-755.29843100000028</c:v>
                </c:pt>
                <c:pt idx="8">
                  <c:v>-785.54876900000033</c:v>
                </c:pt>
                <c:pt idx="9">
                  <c:v>-804.91143900000009</c:v>
                </c:pt>
                <c:pt idx="10">
                  <c:v>-864.87694100000078</c:v>
                </c:pt>
                <c:pt idx="11">
                  <c:v>-936.20367099999964</c:v>
                </c:pt>
              </c:numCache>
            </c:numRef>
          </c:val>
          <c:extLst>
            <c:ext xmlns:c16="http://schemas.microsoft.com/office/drawing/2014/chart" uri="{C3380CC4-5D6E-409C-BE32-E72D297353CC}">
              <c16:uniqueId val="{00000001-B18E-46F9-95C2-DE9E8E7C3794}"/>
            </c:ext>
          </c:extLst>
        </c:ser>
        <c:ser>
          <c:idx val="2"/>
          <c:order val="2"/>
          <c:tx>
            <c:strRef>
              <c:f>'3'!$A$20</c:f>
              <c:strCache>
                <c:ptCount val="1"/>
                <c:pt idx="0">
                  <c:v>Ztráty</c:v>
                </c:pt>
              </c:strCache>
            </c:strRef>
          </c:tx>
          <c:invertIfNegative val="0"/>
          <c:val>
            <c:numRef>
              <c:f>'3'!$B$20:$M$20</c:f>
              <c:numCache>
                <c:formatCode>#\ ##0.0</c:formatCode>
                <c:ptCount val="12"/>
                <c:pt idx="0">
                  <c:v>-1390.4255286151365</c:v>
                </c:pt>
                <c:pt idx="1">
                  <c:v>-1219.2833664885659</c:v>
                </c:pt>
                <c:pt idx="2">
                  <c:v>-1353.7345589974709</c:v>
                </c:pt>
                <c:pt idx="3">
                  <c:v>-1181.6655480676618</c:v>
                </c:pt>
                <c:pt idx="4">
                  <c:v>-1016.7804661310765</c:v>
                </c:pt>
                <c:pt idx="5">
                  <c:v>-775.5251935859178</c:v>
                </c:pt>
                <c:pt idx="6">
                  <c:v>-740.36274885741466</c:v>
                </c:pt>
                <c:pt idx="7">
                  <c:v>-787.9492894106736</c:v>
                </c:pt>
                <c:pt idx="8">
                  <c:v>-823.79638437175868</c:v>
                </c:pt>
                <c:pt idx="9">
                  <c:v>-1036.5007558219725</c:v>
                </c:pt>
                <c:pt idx="10">
                  <c:v>-1119.7401895861763</c:v>
                </c:pt>
                <c:pt idx="11">
                  <c:v>-1327.0977657048729</c:v>
                </c:pt>
              </c:numCache>
            </c:numRef>
          </c:val>
          <c:extLst>
            <c:ext xmlns:c16="http://schemas.microsoft.com/office/drawing/2014/chart" uri="{C3380CC4-5D6E-409C-BE32-E72D297353CC}">
              <c16:uniqueId val="{00000002-B18E-46F9-95C2-DE9E8E7C3794}"/>
            </c:ext>
          </c:extLst>
        </c:ser>
        <c:ser>
          <c:idx val="3"/>
          <c:order val="3"/>
          <c:tx>
            <c:strRef>
              <c:f>'3'!$A$21</c:f>
              <c:strCache>
                <c:ptCount val="1"/>
                <c:pt idx="0">
                  <c:v>Vlastní spotřeba tepla</c:v>
                </c:pt>
              </c:strCache>
            </c:strRef>
          </c:tx>
          <c:invertIfNegative val="0"/>
          <c:val>
            <c:numRef>
              <c:f>'3'!$B$21:$M$21</c:f>
              <c:numCache>
                <c:formatCode>#\ ##0.0</c:formatCode>
                <c:ptCount val="12"/>
                <c:pt idx="0">
                  <c:v>-4724.2549639999961</c:v>
                </c:pt>
                <c:pt idx="1">
                  <c:v>-4012.0510529999942</c:v>
                </c:pt>
                <c:pt idx="2">
                  <c:v>-4147.6938630000022</c:v>
                </c:pt>
                <c:pt idx="3">
                  <c:v>-3660.7673606516314</c:v>
                </c:pt>
                <c:pt idx="4">
                  <c:v>-3666.4204505421822</c:v>
                </c:pt>
                <c:pt idx="5">
                  <c:v>-3213.2354288487472</c:v>
                </c:pt>
                <c:pt idx="6">
                  <c:v>-3248.3973658521641</c:v>
                </c:pt>
                <c:pt idx="7">
                  <c:v>-3289.1642936012995</c:v>
                </c:pt>
                <c:pt idx="8">
                  <c:v>-3387.1357335632961</c:v>
                </c:pt>
                <c:pt idx="9">
                  <c:v>-3808.4888195243998</c:v>
                </c:pt>
                <c:pt idx="10">
                  <c:v>-4444.9614845904653</c:v>
                </c:pt>
                <c:pt idx="11">
                  <c:v>-4570.567879499089</c:v>
                </c:pt>
              </c:numCache>
            </c:numRef>
          </c:val>
          <c:extLst>
            <c:ext xmlns:c16="http://schemas.microsoft.com/office/drawing/2014/chart" uri="{C3380CC4-5D6E-409C-BE32-E72D297353CC}">
              <c16:uniqueId val="{00000003-B18E-46F9-95C2-DE9E8E7C3794}"/>
            </c:ext>
          </c:extLst>
        </c:ser>
        <c:ser>
          <c:idx val="4"/>
          <c:order val="4"/>
          <c:tx>
            <c:strRef>
              <c:f>'3'!$A$22</c:f>
              <c:strCache>
                <c:ptCount val="1"/>
                <c:pt idx="0">
                  <c:v>Dodávky tepla</c:v>
                </c:pt>
              </c:strCache>
            </c:strRef>
          </c:tx>
          <c:invertIfNegative val="0"/>
          <c:val>
            <c:numRef>
              <c:f>'3'!$B$22:$M$22</c:f>
              <c:numCache>
                <c:formatCode>#\ ##0.0</c:formatCode>
                <c:ptCount val="12"/>
                <c:pt idx="0">
                  <c:v>-13006.739779676316</c:v>
                </c:pt>
                <c:pt idx="1">
                  <c:v>-11973.910377090548</c:v>
                </c:pt>
                <c:pt idx="2">
                  <c:v>-10818.894853460184</c:v>
                </c:pt>
                <c:pt idx="3">
                  <c:v>-8581.5549387396386</c:v>
                </c:pt>
                <c:pt idx="4">
                  <c:v>-5977.6657797167645</c:v>
                </c:pt>
                <c:pt idx="5">
                  <c:v>-3166.5128722263698</c:v>
                </c:pt>
                <c:pt idx="6">
                  <c:v>-2779.3995241585499</c:v>
                </c:pt>
                <c:pt idx="7">
                  <c:v>-3040.9773345463491</c:v>
                </c:pt>
                <c:pt idx="8">
                  <c:v>-3928.5160980859296</c:v>
                </c:pt>
                <c:pt idx="9">
                  <c:v>-7212.5126236536244</c:v>
                </c:pt>
                <c:pt idx="10">
                  <c:v>-9668.1970688233578</c:v>
                </c:pt>
                <c:pt idx="11">
                  <c:v>-12109.519743796043</c:v>
                </c:pt>
              </c:numCache>
            </c:numRef>
          </c:val>
          <c:extLst>
            <c:ext xmlns:c16="http://schemas.microsoft.com/office/drawing/2014/chart" uri="{C3380CC4-5D6E-409C-BE32-E72D297353CC}">
              <c16:uniqueId val="{00000004-B18E-46F9-95C2-DE9E8E7C3794}"/>
            </c:ext>
          </c:extLst>
        </c:ser>
        <c:ser>
          <c:idx val="5"/>
          <c:order val="5"/>
          <c:tx>
            <c:strRef>
              <c:f>'3'!$A$23</c:f>
              <c:strCache>
                <c:ptCount val="1"/>
                <c:pt idx="0">
                  <c:v>Bilanční rozdíl</c:v>
                </c:pt>
              </c:strCache>
            </c:strRef>
          </c:tx>
          <c:invertIfNegative val="0"/>
          <c:val>
            <c:numRef>
              <c:f>'3'!$B$23:$M$23</c:f>
              <c:numCache>
                <c:formatCode>#\ ##0.0</c:formatCode>
                <c:ptCount val="12"/>
                <c:pt idx="0">
                  <c:v>-27.319015999999465</c:v>
                </c:pt>
                <c:pt idx="1">
                  <c:v>-25.190566000008403</c:v>
                </c:pt>
                <c:pt idx="2">
                  <c:v>-24.578936999994767</c:v>
                </c:pt>
                <c:pt idx="3">
                  <c:v>-26.1230579999974</c:v>
                </c:pt>
                <c:pt idx="4">
                  <c:v>-29.59509000000071</c:v>
                </c:pt>
                <c:pt idx="5">
                  <c:v>-20.756607000000713</c:v>
                </c:pt>
                <c:pt idx="6">
                  <c:v>-19.101143999995202</c:v>
                </c:pt>
                <c:pt idx="7">
                  <c:v>-21.282436000000416</c:v>
                </c:pt>
                <c:pt idx="8">
                  <c:v>-22.083875999999691</c:v>
                </c:pt>
                <c:pt idx="9">
                  <c:v>-14.891713000001801</c:v>
                </c:pt>
                <c:pt idx="10">
                  <c:v>-11.705737000002046</c:v>
                </c:pt>
                <c:pt idx="11">
                  <c:v>-35.561085999992429</c:v>
                </c:pt>
              </c:numCache>
            </c:numRef>
          </c:val>
          <c:extLst>
            <c:ext xmlns:c16="http://schemas.microsoft.com/office/drawing/2014/chart" uri="{C3380CC4-5D6E-409C-BE32-E72D297353CC}">
              <c16:uniqueId val="{00000005-B18E-46F9-95C2-DE9E8E7C3794}"/>
            </c:ext>
          </c:extLst>
        </c:ser>
        <c:dLbls>
          <c:showLegendKey val="0"/>
          <c:showVal val="0"/>
          <c:showCatName val="0"/>
          <c:showSerName val="0"/>
          <c:showPercent val="0"/>
          <c:showBubbleSize val="0"/>
        </c:dLbls>
        <c:gapWidth val="104"/>
        <c:overlap val="100"/>
        <c:axId val="318048896"/>
        <c:axId val="169066880"/>
      </c:barChart>
      <c:catAx>
        <c:axId val="318048896"/>
        <c:scaling>
          <c:orientation val="minMax"/>
        </c:scaling>
        <c:delete val="0"/>
        <c:axPos val="b"/>
        <c:majorTickMark val="none"/>
        <c:minorTickMark val="none"/>
        <c:tickLblPos val="low"/>
        <c:txPr>
          <a:bodyPr/>
          <a:lstStyle/>
          <a:p>
            <a:pPr>
              <a:defRPr sz="900"/>
            </a:pPr>
            <a:endParaRPr lang="cs-CZ"/>
          </a:p>
        </c:txPr>
        <c:crossAx val="169066880"/>
        <c:crosses val="autoZero"/>
        <c:auto val="1"/>
        <c:lblAlgn val="ctr"/>
        <c:lblOffset val="100"/>
        <c:noMultiLvlLbl val="0"/>
      </c:catAx>
      <c:valAx>
        <c:axId val="169066880"/>
        <c:scaling>
          <c:orientation val="minMax"/>
          <c:max val="25000"/>
          <c:min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318048896"/>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z uhlí GJ)</a:t>
            </a:r>
            <a:endParaRPr lang="en-US" sz="1000"/>
          </a:p>
        </c:rich>
      </c:tx>
      <c:layout>
        <c:manualLayout>
          <c:xMode val="edge"/>
          <c:yMode val="edge"/>
          <c:x val="0.32937465277777778"/>
          <c:y val="0"/>
        </c:manualLayout>
      </c:layout>
      <c:overlay val="1"/>
    </c:title>
    <c:autoTitleDeleted val="0"/>
    <c:plotArea>
      <c:layout>
        <c:manualLayout>
          <c:layoutTarget val="inner"/>
          <c:xMode val="edge"/>
          <c:yMode val="edge"/>
          <c:x val="0.14918381912787218"/>
          <c:y val="0.198089705453485"/>
          <c:w val="0.85081618087212785"/>
          <c:h val="0.60623015456401286"/>
        </c:manualLayout>
      </c:layout>
      <c:barChart>
        <c:barDir val="col"/>
        <c:grouping val="stacked"/>
        <c:varyColors val="0"/>
        <c:ser>
          <c:idx val="0"/>
          <c:order val="0"/>
          <c:tx>
            <c:strRef>
              <c:f>'5.4'!$A$7</c:f>
              <c:strCache>
                <c:ptCount val="1"/>
                <c:pt idx="0">
                  <c:v>Černé uhlí tříděné</c:v>
                </c:pt>
              </c:strCache>
            </c:strRef>
          </c:tx>
          <c:invertIfNegative val="0"/>
          <c:dPt>
            <c:idx val="1"/>
            <c:invertIfNegative val="0"/>
            <c:bubble3D val="0"/>
            <c:explosion val="51"/>
            <c:extLst>
              <c:ext xmlns:c16="http://schemas.microsoft.com/office/drawing/2014/chart" uri="{C3380CC4-5D6E-409C-BE32-E72D297353CC}">
                <c16:uniqueId val="{00000000-9DCF-445A-A51D-1FF49FC6AB67}"/>
              </c:ext>
            </c:extLst>
          </c:dPt>
          <c:dPt>
            <c:idx val="3"/>
            <c:invertIfNegative val="0"/>
            <c:bubble3D val="0"/>
            <c:explosion val="52"/>
            <c:extLst>
              <c:ext xmlns:c16="http://schemas.microsoft.com/office/drawing/2014/chart" uri="{C3380CC4-5D6E-409C-BE32-E72D297353CC}">
                <c16:uniqueId val="{00000001-9DCF-445A-A51D-1FF49FC6AB67}"/>
              </c:ext>
            </c:extLst>
          </c:dPt>
          <c:dPt>
            <c:idx val="4"/>
            <c:invertIfNegative val="0"/>
            <c:bubble3D val="0"/>
            <c:extLst>
              <c:ext xmlns:c16="http://schemas.microsoft.com/office/drawing/2014/chart" uri="{C3380CC4-5D6E-409C-BE32-E72D297353CC}">
                <c16:uniqueId val="{00000002-9DCF-445A-A51D-1FF49FC6AB67}"/>
              </c:ext>
            </c:extLst>
          </c:dPt>
          <c:dPt>
            <c:idx val="5"/>
            <c:invertIfNegative val="0"/>
            <c:bubble3D val="0"/>
            <c:extLst>
              <c:ext xmlns:c16="http://schemas.microsoft.com/office/drawing/2014/chart" uri="{C3380CC4-5D6E-409C-BE32-E72D297353CC}">
                <c16:uniqueId val="{00000003-9DCF-445A-A51D-1FF49FC6AB67}"/>
              </c:ext>
            </c:extLst>
          </c:dPt>
          <c:dPt>
            <c:idx val="6"/>
            <c:invertIfNegative val="0"/>
            <c:bubble3D val="0"/>
            <c:extLst>
              <c:ext xmlns:c16="http://schemas.microsoft.com/office/drawing/2014/chart" uri="{C3380CC4-5D6E-409C-BE32-E72D297353CC}">
                <c16:uniqueId val="{00000004-9DCF-445A-A51D-1FF49FC6AB67}"/>
              </c:ext>
            </c:extLst>
          </c:dPt>
          <c:dPt>
            <c:idx val="7"/>
            <c:invertIfNegative val="0"/>
            <c:bubble3D val="0"/>
            <c:spPr>
              <a:solidFill>
                <a:srgbClr val="FFC000"/>
              </a:solidFill>
            </c:spPr>
            <c:extLst>
              <c:ext xmlns:c16="http://schemas.microsoft.com/office/drawing/2014/chart" uri="{C3380CC4-5D6E-409C-BE32-E72D297353CC}">
                <c16:uniqueId val="{00000006-9DCF-445A-A51D-1FF49FC6AB67}"/>
              </c:ext>
            </c:extLst>
          </c:dPt>
          <c:cat>
            <c:strRef>
              <c:f>'5.4'!$B$4:$D$4</c:f>
              <c:strCache>
                <c:ptCount val="3"/>
                <c:pt idx="0">
                  <c:v>Říjen</c:v>
                </c:pt>
                <c:pt idx="1">
                  <c:v>Listopad</c:v>
                </c:pt>
                <c:pt idx="2">
                  <c:v>Prosinec</c:v>
                </c:pt>
              </c:strCache>
            </c:strRef>
          </c:cat>
          <c:val>
            <c:numRef>
              <c:f>'5.4'!$B$7:$D$7</c:f>
              <c:numCache>
                <c:formatCode>#\ ##0.0</c:formatCode>
                <c:ptCount val="3"/>
                <c:pt idx="0">
                  <c:v>40207.89</c:v>
                </c:pt>
                <c:pt idx="1">
                  <c:v>36644.31</c:v>
                </c:pt>
                <c:pt idx="2">
                  <c:v>81094.760000000009</c:v>
                </c:pt>
              </c:numCache>
            </c:numRef>
          </c:val>
          <c:extLst>
            <c:ext xmlns:c16="http://schemas.microsoft.com/office/drawing/2014/chart" uri="{C3380CC4-5D6E-409C-BE32-E72D297353CC}">
              <c16:uniqueId val="{00000007-9DCF-445A-A51D-1FF49FC6AB67}"/>
            </c:ext>
          </c:extLst>
        </c:ser>
        <c:ser>
          <c:idx val="1"/>
          <c:order val="1"/>
          <c:tx>
            <c:strRef>
              <c:f>'5.4'!$A$8</c:f>
              <c:strCache>
                <c:ptCount val="1"/>
                <c:pt idx="0">
                  <c:v>Černé uhlí průmyslové</c:v>
                </c:pt>
              </c:strCache>
            </c:strRef>
          </c:tx>
          <c:spPr>
            <a:solidFill>
              <a:schemeClr val="tx1"/>
            </a:solidFill>
          </c:spPr>
          <c:invertIfNegative val="0"/>
          <c:cat>
            <c:strRef>
              <c:f>'5.4'!$B$4:$D$4</c:f>
              <c:strCache>
                <c:ptCount val="3"/>
                <c:pt idx="0">
                  <c:v>Říjen</c:v>
                </c:pt>
                <c:pt idx="1">
                  <c:v>Listopad</c:v>
                </c:pt>
                <c:pt idx="2">
                  <c:v>Prosinec</c:v>
                </c:pt>
              </c:strCache>
            </c:strRef>
          </c:cat>
          <c:val>
            <c:numRef>
              <c:f>'5.4'!$B$8:$D$8</c:f>
              <c:numCache>
                <c:formatCode>#\ ##0.0</c:formatCode>
                <c:ptCount val="3"/>
                <c:pt idx="0">
                  <c:v>740984.42099999997</c:v>
                </c:pt>
                <c:pt idx="1">
                  <c:v>951496.255</c:v>
                </c:pt>
                <c:pt idx="2">
                  <c:v>1351194.54</c:v>
                </c:pt>
              </c:numCache>
            </c:numRef>
          </c:val>
          <c:extLst>
            <c:ext xmlns:c16="http://schemas.microsoft.com/office/drawing/2014/chart" uri="{C3380CC4-5D6E-409C-BE32-E72D297353CC}">
              <c16:uniqueId val="{00000008-9DCF-445A-A51D-1FF49FC6AB67}"/>
            </c:ext>
          </c:extLst>
        </c:ser>
        <c:ser>
          <c:idx val="2"/>
          <c:order val="2"/>
          <c:tx>
            <c:strRef>
              <c:f>'5.4'!$A$9</c:f>
              <c:strCache>
                <c:ptCount val="1"/>
                <c:pt idx="0">
                  <c:v>Černouhelné kaly a granulát</c:v>
                </c:pt>
              </c:strCache>
            </c:strRef>
          </c:tx>
          <c:invertIfNegative val="0"/>
          <c:cat>
            <c:strRef>
              <c:f>'5.4'!$B$4:$D$4</c:f>
              <c:strCache>
                <c:ptCount val="3"/>
                <c:pt idx="0">
                  <c:v>Říjen</c:v>
                </c:pt>
                <c:pt idx="1">
                  <c:v>Listopad</c:v>
                </c:pt>
                <c:pt idx="2">
                  <c:v>Prosinec</c:v>
                </c:pt>
              </c:strCache>
            </c:strRef>
          </c:cat>
          <c:val>
            <c:numRef>
              <c:f>'5.4'!$B$9:$D$9</c:f>
              <c:numCache>
                <c:formatCode>#\ ##0.0</c:formatCode>
                <c:ptCount val="3"/>
                <c:pt idx="0">
                  <c:v>4310.2089999999998</c:v>
                </c:pt>
                <c:pt idx="1">
                  <c:v>37682.989000000001</c:v>
                </c:pt>
                <c:pt idx="2">
                  <c:v>27986.876</c:v>
                </c:pt>
              </c:numCache>
            </c:numRef>
          </c:val>
          <c:extLst>
            <c:ext xmlns:c16="http://schemas.microsoft.com/office/drawing/2014/chart" uri="{C3380CC4-5D6E-409C-BE32-E72D297353CC}">
              <c16:uniqueId val="{00000009-9DCF-445A-A51D-1FF49FC6AB67}"/>
            </c:ext>
          </c:extLst>
        </c:ser>
        <c:ser>
          <c:idx val="3"/>
          <c:order val="3"/>
          <c:tx>
            <c:strRef>
              <c:f>'5.4'!$A$10</c:f>
              <c:strCache>
                <c:ptCount val="1"/>
                <c:pt idx="0">
                  <c:v>Hnědé uhlí tříděné</c:v>
                </c:pt>
              </c:strCache>
            </c:strRef>
          </c:tx>
          <c:invertIfNegative val="0"/>
          <c:cat>
            <c:strRef>
              <c:f>'5.4'!$B$4:$D$4</c:f>
              <c:strCache>
                <c:ptCount val="3"/>
                <c:pt idx="0">
                  <c:v>Říjen</c:v>
                </c:pt>
                <c:pt idx="1">
                  <c:v>Listopad</c:v>
                </c:pt>
                <c:pt idx="2">
                  <c:v>Prosinec</c:v>
                </c:pt>
              </c:strCache>
            </c:strRef>
          </c:cat>
          <c:val>
            <c:numRef>
              <c:f>'5.4'!$B$10:$D$10</c:f>
              <c:numCache>
                <c:formatCode>#\ ##0.0</c:formatCode>
                <c:ptCount val="3"/>
                <c:pt idx="0">
                  <c:v>218868.68799999999</c:v>
                </c:pt>
                <c:pt idx="1">
                  <c:v>329626.81599999999</c:v>
                </c:pt>
                <c:pt idx="2">
                  <c:v>447036.96000000008</c:v>
                </c:pt>
              </c:numCache>
            </c:numRef>
          </c:val>
          <c:extLst>
            <c:ext xmlns:c16="http://schemas.microsoft.com/office/drawing/2014/chart" uri="{C3380CC4-5D6E-409C-BE32-E72D297353CC}">
              <c16:uniqueId val="{0000000A-9DCF-445A-A51D-1FF49FC6AB67}"/>
            </c:ext>
          </c:extLst>
        </c:ser>
        <c:ser>
          <c:idx val="4"/>
          <c:order val="4"/>
          <c:tx>
            <c:strRef>
              <c:f>'5.4'!$A$11</c:f>
              <c:strCache>
                <c:ptCount val="1"/>
                <c:pt idx="0">
                  <c:v>Hnědé uhlí průmyslové</c:v>
                </c:pt>
              </c:strCache>
            </c:strRef>
          </c:tx>
          <c:spPr>
            <a:solidFill>
              <a:srgbClr val="6E4932"/>
            </a:solidFill>
          </c:spPr>
          <c:invertIfNegative val="0"/>
          <c:cat>
            <c:strRef>
              <c:f>'5.4'!$B$4:$D$4</c:f>
              <c:strCache>
                <c:ptCount val="3"/>
                <c:pt idx="0">
                  <c:v>Říjen</c:v>
                </c:pt>
                <c:pt idx="1">
                  <c:v>Listopad</c:v>
                </c:pt>
                <c:pt idx="2">
                  <c:v>Prosinec</c:v>
                </c:pt>
              </c:strCache>
            </c:strRef>
          </c:cat>
          <c:val>
            <c:numRef>
              <c:f>'5.4'!$B$11:$D$11</c:f>
              <c:numCache>
                <c:formatCode>#\ ##0.0</c:formatCode>
                <c:ptCount val="3"/>
                <c:pt idx="0">
                  <c:v>2803701.0699999989</c:v>
                </c:pt>
                <c:pt idx="1">
                  <c:v>3954693.0590000004</c:v>
                </c:pt>
                <c:pt idx="2">
                  <c:v>4998259.5299999984</c:v>
                </c:pt>
              </c:numCache>
            </c:numRef>
          </c:val>
          <c:extLst>
            <c:ext xmlns:c16="http://schemas.microsoft.com/office/drawing/2014/chart" uri="{C3380CC4-5D6E-409C-BE32-E72D297353CC}">
              <c16:uniqueId val="{0000000B-9DCF-445A-A51D-1FF49FC6AB67}"/>
            </c:ext>
          </c:extLst>
        </c:ser>
        <c:ser>
          <c:idx val="5"/>
          <c:order val="5"/>
          <c:tx>
            <c:strRef>
              <c:f>'5.4'!$A$12</c:f>
              <c:strCache>
                <c:ptCount val="1"/>
                <c:pt idx="0">
                  <c:v>Hnědé uhlí - Brikety</c:v>
                </c:pt>
              </c:strCache>
            </c:strRef>
          </c:tx>
          <c:invertIfNegative val="0"/>
          <c:cat>
            <c:strRef>
              <c:f>'5.4'!$B$4:$D$4</c:f>
              <c:strCache>
                <c:ptCount val="3"/>
                <c:pt idx="0">
                  <c:v>Říjen</c:v>
                </c:pt>
                <c:pt idx="1">
                  <c:v>Listopad</c:v>
                </c:pt>
                <c:pt idx="2">
                  <c:v>Prosinec</c:v>
                </c:pt>
              </c:strCache>
            </c:strRef>
          </c:cat>
          <c:val>
            <c:numRef>
              <c:f>'5.4'!$B$12:$D$12</c:f>
              <c:numCache>
                <c:formatCode>#\ ##0.0</c:formatCode>
                <c:ptCount val="3"/>
                <c:pt idx="0">
                  <c:v>403</c:v>
                </c:pt>
                <c:pt idx="1">
                  <c:v>527</c:v>
                </c:pt>
                <c:pt idx="2">
                  <c:v>664</c:v>
                </c:pt>
              </c:numCache>
            </c:numRef>
          </c:val>
          <c:extLst>
            <c:ext xmlns:c16="http://schemas.microsoft.com/office/drawing/2014/chart" uri="{C3380CC4-5D6E-409C-BE32-E72D297353CC}">
              <c16:uniqueId val="{0000000C-9DCF-445A-A51D-1FF49FC6AB67}"/>
            </c:ext>
          </c:extLst>
        </c:ser>
        <c:ser>
          <c:idx val="6"/>
          <c:order val="6"/>
          <c:tx>
            <c:strRef>
              <c:f>'5.4'!$A$13</c:f>
              <c:strCache>
                <c:ptCount val="1"/>
                <c:pt idx="0">
                  <c:v>Hnědé uhlí - Lignit</c:v>
                </c:pt>
              </c:strCache>
            </c:strRef>
          </c:tx>
          <c:invertIfNegative val="0"/>
          <c:cat>
            <c:strRef>
              <c:f>'5.4'!$B$4:$D$4</c:f>
              <c:strCache>
                <c:ptCount val="3"/>
                <c:pt idx="0">
                  <c:v>Říjen</c:v>
                </c:pt>
                <c:pt idx="1">
                  <c:v>Listopad</c:v>
                </c:pt>
                <c:pt idx="2">
                  <c:v>Prosinec</c:v>
                </c:pt>
              </c:strCache>
            </c:strRef>
          </c:cat>
          <c:val>
            <c:numRef>
              <c:f>'5.4'!$B$13:$D$13</c:f>
              <c:numCache>
                <c:formatCode>#\ ##0.0</c:formatCode>
                <c:ptCount val="3"/>
                <c:pt idx="0">
                  <c:v>0</c:v>
                </c:pt>
                <c:pt idx="1">
                  <c:v>0</c:v>
                </c:pt>
                <c:pt idx="2">
                  <c:v>0</c:v>
                </c:pt>
              </c:numCache>
            </c:numRef>
          </c:val>
          <c:extLst>
            <c:ext xmlns:c16="http://schemas.microsoft.com/office/drawing/2014/chart" uri="{C3380CC4-5D6E-409C-BE32-E72D297353CC}">
              <c16:uniqueId val="{0000000D-9DCF-445A-A51D-1FF49FC6AB67}"/>
            </c:ext>
          </c:extLst>
        </c:ser>
        <c:ser>
          <c:idx val="7"/>
          <c:order val="7"/>
          <c:tx>
            <c:strRef>
              <c:f>'5.4'!$A$14</c:f>
              <c:strCache>
                <c:ptCount val="1"/>
                <c:pt idx="0">
                  <c:v>Hnědé uhlí - Mourové kaly</c:v>
                </c:pt>
              </c:strCache>
            </c:strRef>
          </c:tx>
          <c:invertIfNegative val="0"/>
          <c:cat>
            <c:strRef>
              <c:f>'5.4'!$B$4:$D$4</c:f>
              <c:strCache>
                <c:ptCount val="3"/>
                <c:pt idx="0">
                  <c:v>Říjen</c:v>
                </c:pt>
                <c:pt idx="1">
                  <c:v>Listopad</c:v>
                </c:pt>
                <c:pt idx="2">
                  <c:v>Prosinec</c:v>
                </c:pt>
              </c:strCache>
            </c:strRef>
          </c:cat>
          <c:val>
            <c:numRef>
              <c:f>'5.4'!$B$14:$D$14</c:f>
              <c:numCache>
                <c:formatCode>#\ ##0.0</c:formatCode>
                <c:ptCount val="3"/>
                <c:pt idx="0">
                  <c:v>0</c:v>
                </c:pt>
                <c:pt idx="1">
                  <c:v>0</c:v>
                </c:pt>
                <c:pt idx="2">
                  <c:v>0</c:v>
                </c:pt>
              </c:numCache>
            </c:numRef>
          </c:val>
          <c:extLst>
            <c:ext xmlns:c16="http://schemas.microsoft.com/office/drawing/2014/chart" uri="{C3380CC4-5D6E-409C-BE32-E72D297353CC}">
              <c16:uniqueId val="{0000000E-9DCF-445A-A51D-1FF49FC6AB67}"/>
            </c:ext>
          </c:extLst>
        </c:ser>
        <c:dLbls>
          <c:showLegendKey val="0"/>
          <c:showVal val="0"/>
          <c:showCatName val="0"/>
          <c:showSerName val="0"/>
          <c:showPercent val="0"/>
          <c:showBubbleSize val="0"/>
        </c:dLbls>
        <c:gapWidth val="104"/>
        <c:overlap val="100"/>
        <c:axId val="237614976"/>
        <c:axId val="237616512"/>
      </c:barChart>
      <c:catAx>
        <c:axId val="237614976"/>
        <c:scaling>
          <c:orientation val="minMax"/>
        </c:scaling>
        <c:delete val="0"/>
        <c:axPos val="b"/>
        <c:numFmt formatCode="General" sourceLinked="1"/>
        <c:majorTickMark val="none"/>
        <c:minorTickMark val="none"/>
        <c:tickLblPos val="nextTo"/>
        <c:txPr>
          <a:bodyPr/>
          <a:lstStyle/>
          <a:p>
            <a:pPr>
              <a:defRPr sz="900"/>
            </a:pPr>
            <a:endParaRPr lang="cs-CZ"/>
          </a:p>
        </c:txPr>
        <c:crossAx val="237616512"/>
        <c:crosses val="autoZero"/>
        <c:auto val="1"/>
        <c:lblAlgn val="ctr"/>
        <c:lblOffset val="100"/>
        <c:noMultiLvlLbl val="0"/>
      </c:catAx>
      <c:valAx>
        <c:axId val="23761651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7614976"/>
        <c:crosses val="autoZero"/>
        <c:crossBetween val="between"/>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biomasy na </a:t>
            </a:r>
            <a:r>
              <a:rPr lang="cs-CZ" sz="1000"/>
              <a:t>dodávkách tepla</a:t>
            </a:r>
          </a:p>
        </c:rich>
      </c:tx>
      <c:layout>
        <c:manualLayout>
          <c:xMode val="edge"/>
          <c:yMode val="edge"/>
          <c:x val="0.18856132659553795"/>
          <c:y val="0"/>
        </c:manualLayout>
      </c:layout>
      <c:overlay val="0"/>
    </c:title>
    <c:autoTitleDeleted val="0"/>
    <c:plotArea>
      <c:layout>
        <c:manualLayout>
          <c:layoutTarget val="inner"/>
          <c:xMode val="edge"/>
          <c:yMode val="edge"/>
          <c:x val="0.21755065616797897"/>
          <c:y val="0.24831236352411473"/>
          <c:w val="0.61555065616797899"/>
          <c:h val="0.66907718194521393"/>
        </c:manualLayout>
      </c:layout>
      <c:doughnutChart>
        <c:varyColors val="1"/>
        <c:ser>
          <c:idx val="0"/>
          <c:order val="0"/>
          <c:dLbls>
            <c:dLbl>
              <c:idx val="0"/>
              <c:layout>
                <c:manualLayout>
                  <c:x val="0.02"/>
                  <c:y val="-7.2463809462404117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0BB-4B0B-A51C-2C3A857069D9}"/>
                </c:ext>
              </c:extLst>
            </c:dLbl>
            <c:dLbl>
              <c:idx val="1"/>
              <c:layout>
                <c:manualLayout>
                  <c:x val="1.3333333333333334E-2"/>
                  <c:y val="0"/>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0BB-4B0B-A51C-2C3A857069D9}"/>
                </c:ext>
              </c:extLst>
            </c:dLbl>
            <c:dLbl>
              <c:idx val="2"/>
              <c:delete val="1"/>
              <c:extLst>
                <c:ext xmlns:c15="http://schemas.microsoft.com/office/drawing/2012/chart" uri="{CE6537A1-D6FC-4f65-9D91-7224C49458BB}"/>
                <c:ext xmlns:c16="http://schemas.microsoft.com/office/drawing/2014/chart" uri="{C3380CC4-5D6E-409C-BE32-E72D297353CC}">
                  <c16:uniqueId val="{00000002-20BB-4B0B-A51C-2C3A857069D9}"/>
                </c:ext>
              </c:extLst>
            </c:dLbl>
            <c:dLbl>
              <c:idx val="3"/>
              <c:delete val="1"/>
              <c:extLst>
                <c:ext xmlns:c15="http://schemas.microsoft.com/office/drawing/2012/chart" uri="{CE6537A1-D6FC-4f65-9D91-7224C49458BB}"/>
                <c:ext xmlns:c16="http://schemas.microsoft.com/office/drawing/2014/chart" uri="{C3380CC4-5D6E-409C-BE32-E72D297353CC}">
                  <c16:uniqueId val="{00000003-20BB-4B0B-A51C-2C3A857069D9}"/>
                </c:ext>
              </c:extLst>
            </c:dLbl>
            <c:dLbl>
              <c:idx val="4"/>
              <c:delete val="1"/>
              <c:extLst>
                <c:ext xmlns:c15="http://schemas.microsoft.com/office/drawing/2012/chart" uri="{CE6537A1-D6FC-4f65-9D91-7224C49458BB}"/>
                <c:ext xmlns:c16="http://schemas.microsoft.com/office/drawing/2014/chart" uri="{C3380CC4-5D6E-409C-BE32-E72D297353CC}">
                  <c16:uniqueId val="{00000004-20BB-4B0B-A51C-2C3A857069D9}"/>
                </c:ext>
              </c:extLst>
            </c:dLbl>
            <c:dLbl>
              <c:idx val="6"/>
              <c:layout>
                <c:manualLayout>
                  <c:x val="6.111040515849597E-17"/>
                  <c:y val="-1.449276189248082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0BB-4B0B-A51C-2C3A857069D9}"/>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'5.4'!$A$24:$A$30</c:f>
              <c:strCache>
                <c:ptCount val="7"/>
                <c:pt idx="0">
                  <c:v>Brikety a pelety</c:v>
                </c:pt>
                <c:pt idx="1">
                  <c:v>Celulózové výluhy</c:v>
                </c:pt>
                <c:pt idx="2">
                  <c:v>Kapalná biopaliva</c:v>
                </c:pt>
                <c:pt idx="3">
                  <c:v>Ostatní biomasa</c:v>
                </c:pt>
                <c:pt idx="4">
                  <c:v>Palivové dříví</c:v>
                </c:pt>
                <c:pt idx="5">
                  <c:v>Piliny, kůra, štěpky, dřevní odpad</c:v>
                </c:pt>
                <c:pt idx="6">
                  <c:v>Rostlinné materiály neaglomerované</c:v>
                </c:pt>
              </c:strCache>
            </c:strRef>
          </c:cat>
          <c:val>
            <c:numRef>
              <c:f>'5.4'!$E$24:$E$30</c:f>
              <c:numCache>
                <c:formatCode>0%</c:formatCode>
                <c:ptCount val="7"/>
                <c:pt idx="0">
                  <c:v>8.5757471963092607E-2</c:v>
                </c:pt>
                <c:pt idx="1">
                  <c:v>7.4434644109379944E-2</c:v>
                </c:pt>
                <c:pt idx="2">
                  <c:v>0</c:v>
                </c:pt>
                <c:pt idx="3">
                  <c:v>6.318071064655605E-6</c:v>
                </c:pt>
                <c:pt idx="4">
                  <c:v>5.6914888019465263E-4</c:v>
                </c:pt>
                <c:pt idx="5">
                  <c:v>0.80293916914809926</c:v>
                </c:pt>
                <c:pt idx="6">
                  <c:v>3.6293247828168673E-2</c:v>
                </c:pt>
              </c:numCache>
            </c:numRef>
          </c:val>
          <c:extLst>
            <c:ext xmlns:c16="http://schemas.microsoft.com/office/drawing/2014/chart" uri="{C3380CC4-5D6E-409C-BE32-E72D297353CC}">
              <c16:uniqueId val="{00000006-20BB-4B0B-A51C-2C3A857069D9}"/>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z </a:t>
            </a:r>
            <a:r>
              <a:rPr lang="cs-CZ" sz="1000" b="1" i="0" u="none" strike="noStrike" baseline="0">
                <a:effectLst/>
              </a:rPr>
              <a:t>biomasy</a:t>
            </a:r>
            <a:r>
              <a:rPr lang="cs-CZ" sz="1000"/>
              <a:t> (GJ)</a:t>
            </a:r>
            <a:endParaRPr lang="en-US" sz="1000"/>
          </a:p>
        </c:rich>
      </c:tx>
      <c:layout>
        <c:manualLayout>
          <c:xMode val="edge"/>
          <c:yMode val="edge"/>
          <c:x val="0.26046840277777777"/>
          <c:y val="0"/>
        </c:manualLayout>
      </c:layout>
      <c:overlay val="1"/>
    </c:title>
    <c:autoTitleDeleted val="0"/>
    <c:plotArea>
      <c:layout>
        <c:manualLayout>
          <c:layoutTarget val="inner"/>
          <c:xMode val="edge"/>
          <c:yMode val="edge"/>
          <c:x val="0.14918381912787218"/>
          <c:y val="0.20077493480694161"/>
          <c:w val="0.85081618087212785"/>
          <c:h val="0.60354473072218429"/>
        </c:manualLayout>
      </c:layout>
      <c:barChart>
        <c:barDir val="col"/>
        <c:grouping val="stacked"/>
        <c:varyColors val="0"/>
        <c:ser>
          <c:idx val="0"/>
          <c:order val="0"/>
          <c:tx>
            <c:strRef>
              <c:f>'5.4'!$A$24</c:f>
              <c:strCache>
                <c:ptCount val="1"/>
                <c:pt idx="0">
                  <c:v>Brikety a pelety</c:v>
                </c:pt>
              </c:strCache>
            </c:strRef>
          </c:tx>
          <c:invertIfNegative val="0"/>
          <c:dPt>
            <c:idx val="1"/>
            <c:invertIfNegative val="0"/>
            <c:bubble3D val="0"/>
            <c:explosion val="51"/>
            <c:extLst>
              <c:ext xmlns:c16="http://schemas.microsoft.com/office/drawing/2014/chart" uri="{C3380CC4-5D6E-409C-BE32-E72D297353CC}">
                <c16:uniqueId val="{00000000-F856-42C7-9E4C-47AA822DB6C6}"/>
              </c:ext>
            </c:extLst>
          </c:dPt>
          <c:dPt>
            <c:idx val="3"/>
            <c:invertIfNegative val="0"/>
            <c:bubble3D val="0"/>
            <c:explosion val="52"/>
            <c:extLst>
              <c:ext xmlns:c16="http://schemas.microsoft.com/office/drawing/2014/chart" uri="{C3380CC4-5D6E-409C-BE32-E72D297353CC}">
                <c16:uniqueId val="{00000001-F856-42C7-9E4C-47AA822DB6C6}"/>
              </c:ext>
            </c:extLst>
          </c:dPt>
          <c:dPt>
            <c:idx val="4"/>
            <c:invertIfNegative val="0"/>
            <c:bubble3D val="0"/>
            <c:extLst>
              <c:ext xmlns:c16="http://schemas.microsoft.com/office/drawing/2014/chart" uri="{C3380CC4-5D6E-409C-BE32-E72D297353CC}">
                <c16:uniqueId val="{00000002-F856-42C7-9E4C-47AA822DB6C6}"/>
              </c:ext>
            </c:extLst>
          </c:dPt>
          <c:dPt>
            <c:idx val="5"/>
            <c:invertIfNegative val="0"/>
            <c:bubble3D val="0"/>
            <c:extLst>
              <c:ext xmlns:c16="http://schemas.microsoft.com/office/drawing/2014/chart" uri="{C3380CC4-5D6E-409C-BE32-E72D297353CC}">
                <c16:uniqueId val="{00000003-F856-42C7-9E4C-47AA822DB6C6}"/>
              </c:ext>
            </c:extLst>
          </c:dPt>
          <c:dPt>
            <c:idx val="6"/>
            <c:invertIfNegative val="0"/>
            <c:bubble3D val="0"/>
            <c:extLst>
              <c:ext xmlns:c16="http://schemas.microsoft.com/office/drawing/2014/chart" uri="{C3380CC4-5D6E-409C-BE32-E72D297353CC}">
                <c16:uniqueId val="{00000004-F856-42C7-9E4C-47AA822DB6C6}"/>
              </c:ext>
            </c:extLst>
          </c:dPt>
          <c:dPt>
            <c:idx val="7"/>
            <c:invertIfNegative val="0"/>
            <c:bubble3D val="0"/>
            <c:extLst>
              <c:ext xmlns:c16="http://schemas.microsoft.com/office/drawing/2014/chart" uri="{C3380CC4-5D6E-409C-BE32-E72D297353CC}">
                <c16:uniqueId val="{00000005-F856-42C7-9E4C-47AA822DB6C6}"/>
              </c:ext>
            </c:extLst>
          </c:dPt>
          <c:cat>
            <c:strRef>
              <c:f>'5.4'!$B$21:$D$21</c:f>
              <c:strCache>
                <c:ptCount val="3"/>
                <c:pt idx="0">
                  <c:v>Říjen</c:v>
                </c:pt>
                <c:pt idx="1">
                  <c:v>Listopad</c:v>
                </c:pt>
                <c:pt idx="2">
                  <c:v>Prosinec</c:v>
                </c:pt>
              </c:strCache>
            </c:strRef>
          </c:cat>
          <c:val>
            <c:numRef>
              <c:f>'5.4'!$B$24:$D$24</c:f>
              <c:numCache>
                <c:formatCode>#\ ##0.0</c:formatCode>
                <c:ptCount val="3"/>
                <c:pt idx="0">
                  <c:v>69611.439875778495</c:v>
                </c:pt>
                <c:pt idx="1">
                  <c:v>83736.463009232117</c:v>
                </c:pt>
                <c:pt idx="2">
                  <c:v>72336.403565262794</c:v>
                </c:pt>
              </c:numCache>
            </c:numRef>
          </c:val>
          <c:extLst>
            <c:ext xmlns:c16="http://schemas.microsoft.com/office/drawing/2014/chart" uri="{C3380CC4-5D6E-409C-BE32-E72D297353CC}">
              <c16:uniqueId val="{00000006-F856-42C7-9E4C-47AA822DB6C6}"/>
            </c:ext>
          </c:extLst>
        </c:ser>
        <c:ser>
          <c:idx val="1"/>
          <c:order val="1"/>
          <c:tx>
            <c:strRef>
              <c:f>'5.4'!$A$25</c:f>
              <c:strCache>
                <c:ptCount val="1"/>
                <c:pt idx="0">
                  <c:v>Celulózové výluhy</c:v>
                </c:pt>
              </c:strCache>
            </c:strRef>
          </c:tx>
          <c:invertIfNegative val="0"/>
          <c:cat>
            <c:strRef>
              <c:f>'5.4'!$B$21:$D$21</c:f>
              <c:strCache>
                <c:ptCount val="3"/>
                <c:pt idx="0">
                  <c:v>Říjen</c:v>
                </c:pt>
                <c:pt idx="1">
                  <c:v>Listopad</c:v>
                </c:pt>
                <c:pt idx="2">
                  <c:v>Prosinec</c:v>
                </c:pt>
              </c:strCache>
            </c:strRef>
          </c:cat>
          <c:val>
            <c:numRef>
              <c:f>'5.4'!$B$25:$D$25</c:f>
              <c:numCache>
                <c:formatCode>#\ ##0.0</c:formatCode>
                <c:ptCount val="3"/>
                <c:pt idx="0">
                  <c:v>47951.7</c:v>
                </c:pt>
                <c:pt idx="1">
                  <c:v>70089.47</c:v>
                </c:pt>
                <c:pt idx="2">
                  <c:v>77845.33</c:v>
                </c:pt>
              </c:numCache>
            </c:numRef>
          </c:val>
          <c:extLst>
            <c:ext xmlns:c16="http://schemas.microsoft.com/office/drawing/2014/chart" uri="{C3380CC4-5D6E-409C-BE32-E72D297353CC}">
              <c16:uniqueId val="{00000007-F856-42C7-9E4C-47AA822DB6C6}"/>
            </c:ext>
          </c:extLst>
        </c:ser>
        <c:ser>
          <c:idx val="2"/>
          <c:order val="2"/>
          <c:tx>
            <c:strRef>
              <c:f>'5.4'!$A$26</c:f>
              <c:strCache>
                <c:ptCount val="1"/>
                <c:pt idx="0">
                  <c:v>Kapalná biopaliva</c:v>
                </c:pt>
              </c:strCache>
            </c:strRef>
          </c:tx>
          <c:invertIfNegative val="0"/>
          <c:cat>
            <c:strRef>
              <c:f>'5.4'!$B$21:$D$21</c:f>
              <c:strCache>
                <c:ptCount val="3"/>
                <c:pt idx="0">
                  <c:v>Říjen</c:v>
                </c:pt>
                <c:pt idx="1">
                  <c:v>Listopad</c:v>
                </c:pt>
                <c:pt idx="2">
                  <c:v>Prosinec</c:v>
                </c:pt>
              </c:strCache>
            </c:strRef>
          </c:cat>
          <c:val>
            <c:numRef>
              <c:f>'5.4'!$B$26:$D$26</c:f>
              <c:numCache>
                <c:formatCode>#\ ##0.0</c:formatCode>
                <c:ptCount val="3"/>
                <c:pt idx="0">
                  <c:v>0</c:v>
                </c:pt>
                <c:pt idx="1">
                  <c:v>0</c:v>
                </c:pt>
                <c:pt idx="2">
                  <c:v>0</c:v>
                </c:pt>
              </c:numCache>
            </c:numRef>
          </c:val>
          <c:extLst>
            <c:ext xmlns:c16="http://schemas.microsoft.com/office/drawing/2014/chart" uri="{C3380CC4-5D6E-409C-BE32-E72D297353CC}">
              <c16:uniqueId val="{00000008-F856-42C7-9E4C-47AA822DB6C6}"/>
            </c:ext>
          </c:extLst>
        </c:ser>
        <c:ser>
          <c:idx val="3"/>
          <c:order val="3"/>
          <c:tx>
            <c:strRef>
              <c:f>'5.4'!$A$27</c:f>
              <c:strCache>
                <c:ptCount val="1"/>
                <c:pt idx="0">
                  <c:v>Ostatní biomasa</c:v>
                </c:pt>
              </c:strCache>
            </c:strRef>
          </c:tx>
          <c:invertIfNegative val="0"/>
          <c:cat>
            <c:strRef>
              <c:f>'5.4'!$B$21:$D$21</c:f>
              <c:strCache>
                <c:ptCount val="3"/>
                <c:pt idx="0">
                  <c:v>Říjen</c:v>
                </c:pt>
                <c:pt idx="1">
                  <c:v>Listopad</c:v>
                </c:pt>
                <c:pt idx="2">
                  <c:v>Prosinec</c:v>
                </c:pt>
              </c:strCache>
            </c:strRef>
          </c:cat>
          <c:val>
            <c:numRef>
              <c:f>'5.4'!$B$27:$D$27</c:f>
              <c:numCache>
                <c:formatCode>#\ ##0.0</c:formatCode>
                <c:ptCount val="3"/>
                <c:pt idx="0">
                  <c:v>16.626999999999999</c:v>
                </c:pt>
                <c:pt idx="1">
                  <c:v>0</c:v>
                </c:pt>
                <c:pt idx="2">
                  <c:v>0</c:v>
                </c:pt>
              </c:numCache>
            </c:numRef>
          </c:val>
          <c:extLst>
            <c:ext xmlns:c16="http://schemas.microsoft.com/office/drawing/2014/chart" uri="{C3380CC4-5D6E-409C-BE32-E72D297353CC}">
              <c16:uniqueId val="{00000009-F856-42C7-9E4C-47AA822DB6C6}"/>
            </c:ext>
          </c:extLst>
        </c:ser>
        <c:ser>
          <c:idx val="4"/>
          <c:order val="4"/>
          <c:tx>
            <c:strRef>
              <c:f>'5.4'!$A$28</c:f>
              <c:strCache>
                <c:ptCount val="1"/>
                <c:pt idx="0">
                  <c:v>Palivové dříví</c:v>
                </c:pt>
              </c:strCache>
            </c:strRef>
          </c:tx>
          <c:invertIfNegative val="0"/>
          <c:cat>
            <c:strRef>
              <c:f>'5.4'!$B$21:$D$21</c:f>
              <c:strCache>
                <c:ptCount val="3"/>
                <c:pt idx="0">
                  <c:v>Říjen</c:v>
                </c:pt>
                <c:pt idx="1">
                  <c:v>Listopad</c:v>
                </c:pt>
                <c:pt idx="2">
                  <c:v>Prosinec</c:v>
                </c:pt>
              </c:strCache>
            </c:strRef>
          </c:cat>
          <c:val>
            <c:numRef>
              <c:f>'5.4'!$B$28:$D$28</c:f>
              <c:numCache>
                <c:formatCode>#\ ##0.0</c:formatCode>
                <c:ptCount val="3"/>
                <c:pt idx="0">
                  <c:v>0</c:v>
                </c:pt>
                <c:pt idx="1">
                  <c:v>0</c:v>
                </c:pt>
                <c:pt idx="2">
                  <c:v>1497.8050000000001</c:v>
                </c:pt>
              </c:numCache>
            </c:numRef>
          </c:val>
          <c:extLst>
            <c:ext xmlns:c16="http://schemas.microsoft.com/office/drawing/2014/chart" uri="{C3380CC4-5D6E-409C-BE32-E72D297353CC}">
              <c16:uniqueId val="{0000000A-F856-42C7-9E4C-47AA822DB6C6}"/>
            </c:ext>
          </c:extLst>
        </c:ser>
        <c:ser>
          <c:idx val="5"/>
          <c:order val="5"/>
          <c:tx>
            <c:strRef>
              <c:f>'5.4'!$A$29</c:f>
              <c:strCache>
                <c:ptCount val="1"/>
                <c:pt idx="0">
                  <c:v>Piliny, kůra, štěpky, dřevní odpad</c:v>
                </c:pt>
              </c:strCache>
            </c:strRef>
          </c:tx>
          <c:invertIfNegative val="0"/>
          <c:cat>
            <c:strRef>
              <c:f>'5.4'!$B$21:$D$21</c:f>
              <c:strCache>
                <c:ptCount val="3"/>
                <c:pt idx="0">
                  <c:v>Říjen</c:v>
                </c:pt>
                <c:pt idx="1">
                  <c:v>Listopad</c:v>
                </c:pt>
                <c:pt idx="2">
                  <c:v>Prosinec</c:v>
                </c:pt>
              </c:strCache>
            </c:strRef>
          </c:cat>
          <c:val>
            <c:numRef>
              <c:f>'5.4'!$B$29:$D$29</c:f>
              <c:numCache>
                <c:formatCode>#\ ##0.0</c:formatCode>
                <c:ptCount val="3"/>
                <c:pt idx="0">
                  <c:v>588002.70412422146</c:v>
                </c:pt>
                <c:pt idx="1">
                  <c:v>750270.03899076791</c:v>
                </c:pt>
                <c:pt idx="2">
                  <c:v>774788.25743473694</c:v>
                </c:pt>
              </c:numCache>
            </c:numRef>
          </c:val>
          <c:extLst>
            <c:ext xmlns:c16="http://schemas.microsoft.com/office/drawing/2014/chart" uri="{C3380CC4-5D6E-409C-BE32-E72D297353CC}">
              <c16:uniqueId val="{0000000B-F856-42C7-9E4C-47AA822DB6C6}"/>
            </c:ext>
          </c:extLst>
        </c:ser>
        <c:ser>
          <c:idx val="6"/>
          <c:order val="6"/>
          <c:tx>
            <c:strRef>
              <c:f>'5.4'!$A$30</c:f>
              <c:strCache>
                <c:ptCount val="1"/>
                <c:pt idx="0">
                  <c:v>Rostlinné materiály neaglomerované</c:v>
                </c:pt>
              </c:strCache>
            </c:strRef>
          </c:tx>
          <c:invertIfNegative val="0"/>
          <c:cat>
            <c:strRef>
              <c:f>'5.4'!$B$21:$D$21</c:f>
              <c:strCache>
                <c:ptCount val="3"/>
                <c:pt idx="0">
                  <c:v>Říjen</c:v>
                </c:pt>
                <c:pt idx="1">
                  <c:v>Listopad</c:v>
                </c:pt>
                <c:pt idx="2">
                  <c:v>Prosinec</c:v>
                </c:pt>
              </c:strCache>
            </c:strRef>
          </c:cat>
          <c:val>
            <c:numRef>
              <c:f>'5.4'!$B$30:$D$30</c:f>
              <c:numCache>
                <c:formatCode>#\ ##0.0</c:formatCode>
                <c:ptCount val="3"/>
                <c:pt idx="0">
                  <c:v>22238.986000000004</c:v>
                </c:pt>
                <c:pt idx="1">
                  <c:v>27454.256000000001</c:v>
                </c:pt>
                <c:pt idx="2">
                  <c:v>45818.160999999993</c:v>
                </c:pt>
              </c:numCache>
            </c:numRef>
          </c:val>
          <c:extLst>
            <c:ext xmlns:c16="http://schemas.microsoft.com/office/drawing/2014/chart" uri="{C3380CC4-5D6E-409C-BE32-E72D297353CC}">
              <c16:uniqueId val="{0000000C-F856-42C7-9E4C-47AA822DB6C6}"/>
            </c:ext>
          </c:extLst>
        </c:ser>
        <c:dLbls>
          <c:showLegendKey val="0"/>
          <c:showVal val="0"/>
          <c:showCatName val="0"/>
          <c:showSerName val="0"/>
          <c:showPercent val="0"/>
          <c:showBubbleSize val="0"/>
        </c:dLbls>
        <c:gapWidth val="104"/>
        <c:overlap val="100"/>
        <c:axId val="237857024"/>
        <c:axId val="237871104"/>
      </c:barChart>
      <c:catAx>
        <c:axId val="237857024"/>
        <c:scaling>
          <c:orientation val="minMax"/>
        </c:scaling>
        <c:delete val="0"/>
        <c:axPos val="b"/>
        <c:numFmt formatCode="General" sourceLinked="1"/>
        <c:majorTickMark val="none"/>
        <c:minorTickMark val="none"/>
        <c:tickLblPos val="nextTo"/>
        <c:txPr>
          <a:bodyPr/>
          <a:lstStyle/>
          <a:p>
            <a:pPr>
              <a:defRPr sz="900"/>
            </a:pPr>
            <a:endParaRPr lang="cs-CZ"/>
          </a:p>
        </c:txPr>
        <c:crossAx val="237871104"/>
        <c:crosses val="autoZero"/>
        <c:auto val="1"/>
        <c:lblAlgn val="ctr"/>
        <c:lblOffset val="100"/>
        <c:noMultiLvlLbl val="0"/>
      </c:catAx>
      <c:valAx>
        <c:axId val="23787110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7857024"/>
        <c:crosses val="autoZero"/>
        <c:crossBetween val="between"/>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a:t>
            </a:r>
            <a:r>
              <a:rPr lang="cs-CZ" sz="1000"/>
              <a:t>bioplynu</a:t>
            </a:r>
            <a:r>
              <a:rPr lang="en-US" sz="1000"/>
              <a:t> na </a:t>
            </a:r>
            <a:r>
              <a:rPr lang="cs-CZ" sz="1000"/>
              <a:t>dodávkách tepla</a:t>
            </a:r>
          </a:p>
        </c:rich>
      </c:tx>
      <c:layout>
        <c:manualLayout>
          <c:xMode val="edge"/>
          <c:yMode val="edge"/>
          <c:x val="0.18327903344065799"/>
          <c:y val="0"/>
        </c:manualLayout>
      </c:layout>
      <c:overlay val="0"/>
    </c:title>
    <c:autoTitleDeleted val="0"/>
    <c:plotArea>
      <c:layout>
        <c:manualLayout>
          <c:layoutTarget val="inner"/>
          <c:xMode val="edge"/>
          <c:yMode val="edge"/>
          <c:x val="0.28018243681049743"/>
          <c:y val="0.22858539234319847"/>
          <c:w val="0.48155135403071631"/>
          <c:h val="0.65371193885738377"/>
        </c:manualLayout>
      </c:layout>
      <c:doughnutChart>
        <c:varyColors val="1"/>
        <c:ser>
          <c:idx val="0"/>
          <c:order val="0"/>
          <c:dLbls>
            <c:dLbl>
              <c:idx val="0"/>
              <c:numFmt formatCode="0%" sourceLinked="0"/>
              <c:spPr/>
              <c:txPr>
                <a:bodyPr/>
                <a:lstStyle/>
                <a:p>
                  <a:pPr>
                    <a:defRPr sz="900"/>
                  </a:pPr>
                  <a:endParaRPr lang="cs-CZ"/>
                </a:p>
              </c:txPr>
              <c:showLegendKey val="0"/>
              <c:showVal val="0"/>
              <c:showCatName val="0"/>
              <c:showSerName val="0"/>
              <c:showPercent val="1"/>
              <c:showBubbleSize val="0"/>
              <c:extLst>
                <c:ext xmlns:c16="http://schemas.microsoft.com/office/drawing/2014/chart" uri="{C3380CC4-5D6E-409C-BE32-E72D297353CC}">
                  <c16:uniqueId val="{00000000-07E5-46D4-9BE1-5448C05BFF6C}"/>
                </c:ext>
              </c:extLst>
            </c:dLbl>
            <c:dLbl>
              <c:idx val="1"/>
              <c:layout>
                <c:manualLayout>
                  <c:x val="0.17906324232732371"/>
                  <c:y val="5.803835030175368E-2"/>
                </c:manualLayout>
              </c:layout>
              <c:numFmt formatCode="0.0%" sourceLinked="0"/>
              <c:spPr>
                <a:ln w="3175"/>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ADE-45DF-AB2B-A66324921DB6}"/>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'5.4'!$A$39:$A$41</c:f>
              <c:strCache>
                <c:ptCount val="3"/>
                <c:pt idx="0">
                  <c:v>Skládkový plyn</c:v>
                </c:pt>
                <c:pt idx="1">
                  <c:v>Kalový plyn (ČOV)</c:v>
                </c:pt>
                <c:pt idx="2">
                  <c:v>Ostatní bioplyn</c:v>
                </c:pt>
              </c:strCache>
            </c:strRef>
          </c:cat>
          <c:val>
            <c:numRef>
              <c:f>'5.4'!$E$39:$E$41</c:f>
              <c:numCache>
                <c:formatCode>0%</c:formatCode>
                <c:ptCount val="3"/>
                <c:pt idx="0">
                  <c:v>8.1128757878289604E-2</c:v>
                </c:pt>
                <c:pt idx="1">
                  <c:v>6.7845681166840048E-3</c:v>
                </c:pt>
                <c:pt idx="2">
                  <c:v>0.91208667400502641</c:v>
                </c:pt>
              </c:numCache>
            </c:numRef>
          </c:val>
          <c:extLst>
            <c:ext xmlns:c16="http://schemas.microsoft.com/office/drawing/2014/chart" uri="{C3380CC4-5D6E-409C-BE32-E72D297353CC}">
              <c16:uniqueId val="{00000002-1ADE-45DF-AB2B-A66324921DB6}"/>
            </c:ext>
          </c:extLst>
        </c:ser>
        <c:dLbls>
          <c:showLegendKey val="0"/>
          <c:showVal val="0"/>
          <c:showCatName val="0"/>
          <c:showSerName val="0"/>
          <c:showPercent val="0"/>
          <c:showBubbleSize val="0"/>
          <c:showLeaderLines val="1"/>
        </c:dLbls>
        <c:firstSliceAng val="61"/>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cs-CZ" sz="1000" baseline="0"/>
              <a:t>z bioplynu (GJ)</a:t>
            </a:r>
            <a:endParaRPr lang="cs-CZ" sz="1000"/>
          </a:p>
        </c:rich>
      </c:tx>
      <c:layout>
        <c:manualLayout>
          <c:xMode val="edge"/>
          <c:yMode val="edge"/>
          <c:x val="0.22604023205586388"/>
          <c:y val="0"/>
        </c:manualLayout>
      </c:layout>
      <c:overlay val="0"/>
    </c:title>
    <c:autoTitleDeleted val="0"/>
    <c:plotArea>
      <c:layout>
        <c:manualLayout>
          <c:layoutTarget val="inner"/>
          <c:xMode val="edge"/>
          <c:yMode val="edge"/>
          <c:x val="0.1236734401910453"/>
          <c:y val="0.20874583333333332"/>
          <c:w val="0.84557883094801833"/>
          <c:h val="0.61349374999999995"/>
        </c:manualLayout>
      </c:layout>
      <c:barChart>
        <c:barDir val="col"/>
        <c:grouping val="stacked"/>
        <c:varyColors val="0"/>
        <c:ser>
          <c:idx val="0"/>
          <c:order val="0"/>
          <c:tx>
            <c:strRef>
              <c:f>'5.4'!$A$39</c:f>
              <c:strCache>
                <c:ptCount val="1"/>
                <c:pt idx="0">
                  <c:v>Skládkový plyn</c:v>
                </c:pt>
              </c:strCache>
            </c:strRef>
          </c:tx>
          <c:invertIfNegative val="0"/>
          <c:cat>
            <c:strRef>
              <c:f>'5.4'!$B$36:$D$36</c:f>
              <c:strCache>
                <c:ptCount val="3"/>
                <c:pt idx="0">
                  <c:v>Říjen</c:v>
                </c:pt>
                <c:pt idx="1">
                  <c:v>Listopad</c:v>
                </c:pt>
                <c:pt idx="2">
                  <c:v>Prosinec</c:v>
                </c:pt>
              </c:strCache>
            </c:strRef>
          </c:cat>
          <c:val>
            <c:numRef>
              <c:f>'5.4'!$B$39:$D$39</c:f>
              <c:numCache>
                <c:formatCode>#\ ##0.0</c:formatCode>
                <c:ptCount val="3"/>
                <c:pt idx="0">
                  <c:v>5101</c:v>
                </c:pt>
                <c:pt idx="1">
                  <c:v>4598</c:v>
                </c:pt>
                <c:pt idx="2">
                  <c:v>4208</c:v>
                </c:pt>
              </c:numCache>
            </c:numRef>
          </c:val>
          <c:extLst>
            <c:ext xmlns:c16="http://schemas.microsoft.com/office/drawing/2014/chart" uri="{C3380CC4-5D6E-409C-BE32-E72D297353CC}">
              <c16:uniqueId val="{00000000-0AEC-4104-8E73-25DAC72E3AF7}"/>
            </c:ext>
          </c:extLst>
        </c:ser>
        <c:ser>
          <c:idx val="1"/>
          <c:order val="1"/>
          <c:tx>
            <c:strRef>
              <c:f>'5.4'!$A$40</c:f>
              <c:strCache>
                <c:ptCount val="1"/>
                <c:pt idx="0">
                  <c:v>Kalový plyn (ČOV)</c:v>
                </c:pt>
              </c:strCache>
            </c:strRef>
          </c:tx>
          <c:invertIfNegative val="0"/>
          <c:cat>
            <c:strRef>
              <c:f>'5.4'!$B$36:$D$36</c:f>
              <c:strCache>
                <c:ptCount val="3"/>
                <c:pt idx="0">
                  <c:v>Říjen</c:v>
                </c:pt>
                <c:pt idx="1">
                  <c:v>Listopad</c:v>
                </c:pt>
                <c:pt idx="2">
                  <c:v>Prosinec</c:v>
                </c:pt>
              </c:strCache>
            </c:strRef>
          </c:cat>
          <c:val>
            <c:numRef>
              <c:f>'5.4'!$B$40:$D$40</c:f>
              <c:numCache>
                <c:formatCode>#\ ##0.0</c:formatCode>
                <c:ptCount val="3"/>
                <c:pt idx="0">
                  <c:v>358.24700000000001</c:v>
                </c:pt>
                <c:pt idx="1">
                  <c:v>395.35500000000002</c:v>
                </c:pt>
                <c:pt idx="2">
                  <c:v>409.40100000000001</c:v>
                </c:pt>
              </c:numCache>
            </c:numRef>
          </c:val>
          <c:extLst>
            <c:ext xmlns:c16="http://schemas.microsoft.com/office/drawing/2014/chart" uri="{C3380CC4-5D6E-409C-BE32-E72D297353CC}">
              <c16:uniqueId val="{00000001-0AEC-4104-8E73-25DAC72E3AF7}"/>
            </c:ext>
          </c:extLst>
        </c:ser>
        <c:ser>
          <c:idx val="2"/>
          <c:order val="2"/>
          <c:tx>
            <c:strRef>
              <c:f>'5.4'!$A$41</c:f>
              <c:strCache>
                <c:ptCount val="1"/>
                <c:pt idx="0">
                  <c:v>Ostatní bioplyn</c:v>
                </c:pt>
              </c:strCache>
            </c:strRef>
          </c:tx>
          <c:invertIfNegative val="0"/>
          <c:cat>
            <c:strRef>
              <c:f>'5.4'!$B$36:$D$36</c:f>
              <c:strCache>
                <c:ptCount val="3"/>
                <c:pt idx="0">
                  <c:v>Říjen</c:v>
                </c:pt>
                <c:pt idx="1">
                  <c:v>Listopad</c:v>
                </c:pt>
                <c:pt idx="2">
                  <c:v>Prosinec</c:v>
                </c:pt>
              </c:strCache>
            </c:strRef>
          </c:cat>
          <c:val>
            <c:numRef>
              <c:f>'5.4'!$B$41:$D$41</c:f>
              <c:numCache>
                <c:formatCode>#\ ##0.0</c:formatCode>
                <c:ptCount val="3"/>
                <c:pt idx="0">
                  <c:v>47225.540000000008</c:v>
                </c:pt>
                <c:pt idx="1">
                  <c:v>50896.066000000006</c:v>
                </c:pt>
                <c:pt idx="2">
                  <c:v>58227.260999999977</c:v>
                </c:pt>
              </c:numCache>
            </c:numRef>
          </c:val>
          <c:extLst>
            <c:ext xmlns:c16="http://schemas.microsoft.com/office/drawing/2014/chart" uri="{C3380CC4-5D6E-409C-BE32-E72D297353CC}">
              <c16:uniqueId val="{00000002-0AEC-4104-8E73-25DAC72E3AF7}"/>
            </c:ext>
          </c:extLst>
        </c:ser>
        <c:dLbls>
          <c:showLegendKey val="0"/>
          <c:showVal val="0"/>
          <c:showCatName val="0"/>
          <c:showSerName val="0"/>
          <c:showPercent val="0"/>
          <c:showBubbleSize val="0"/>
        </c:dLbls>
        <c:gapWidth val="104"/>
        <c:overlap val="100"/>
        <c:axId val="247421568"/>
        <c:axId val="247443840"/>
      </c:barChart>
      <c:catAx>
        <c:axId val="247421568"/>
        <c:scaling>
          <c:orientation val="minMax"/>
        </c:scaling>
        <c:delete val="0"/>
        <c:axPos val="b"/>
        <c:numFmt formatCode="General" sourceLinked="1"/>
        <c:majorTickMark val="none"/>
        <c:minorTickMark val="none"/>
        <c:tickLblPos val="nextTo"/>
        <c:txPr>
          <a:bodyPr/>
          <a:lstStyle/>
          <a:p>
            <a:pPr>
              <a:defRPr sz="900"/>
            </a:pPr>
            <a:endParaRPr lang="cs-CZ"/>
          </a:p>
        </c:txPr>
        <c:crossAx val="247443840"/>
        <c:crosses val="autoZero"/>
        <c:auto val="1"/>
        <c:lblAlgn val="ctr"/>
        <c:lblOffset val="100"/>
        <c:noMultiLvlLbl val="0"/>
      </c:catAx>
      <c:valAx>
        <c:axId val="24744384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47421568"/>
        <c:crosses val="autoZero"/>
        <c:crossBetween val="between"/>
        <c:majorUnit val="1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'5.4'!$F$24</c:f>
              <c:strCache>
                <c:ptCount val="1"/>
              </c:strCache>
            </c:strRef>
          </c:tx>
          <c:invertIfNegative val="0"/>
          <c:cat>
            <c:numRef>
              <c:f>'5.4'!$G$23</c:f>
              <c:numCache>
                <c:formatCode>General</c:formatCode>
                <c:ptCount val="1"/>
              </c:numCache>
            </c:numRef>
          </c:cat>
          <c:val>
            <c:numRef>
              <c:f>'5.4'!$G$24</c:f>
              <c:numCache>
                <c:formatCode>General</c:formatCode>
                <c:ptCount val="1"/>
              </c:numCache>
            </c:numRef>
          </c:val>
          <c:extLst>
            <c:ext xmlns:c16="http://schemas.microsoft.com/office/drawing/2014/chart" uri="{C3380CC4-5D6E-409C-BE32-E72D297353CC}">
              <c16:uniqueId val="{00000000-B022-4EA7-AB59-10A39C2ED7E4}"/>
            </c:ext>
          </c:extLst>
        </c:ser>
        <c:ser>
          <c:idx val="1"/>
          <c:order val="1"/>
          <c:tx>
            <c:strRef>
              <c:f>'5.4'!$F$25</c:f>
              <c:strCache>
                <c:ptCount val="1"/>
              </c:strCache>
            </c:strRef>
          </c:tx>
          <c:invertIfNegative val="0"/>
          <c:cat>
            <c:numRef>
              <c:f>'5.4'!$G$23</c:f>
              <c:numCache>
                <c:formatCode>General</c:formatCode>
                <c:ptCount val="1"/>
              </c:numCache>
            </c:numRef>
          </c:cat>
          <c:val>
            <c:numRef>
              <c:f>'5.4'!$G$25</c:f>
              <c:numCache>
                <c:formatCode>General</c:formatCode>
                <c:ptCount val="1"/>
              </c:numCache>
            </c:numRef>
          </c:val>
          <c:extLst>
            <c:ext xmlns:c16="http://schemas.microsoft.com/office/drawing/2014/chart" uri="{C3380CC4-5D6E-409C-BE32-E72D297353CC}">
              <c16:uniqueId val="{00000001-B022-4EA7-AB59-10A39C2ED7E4}"/>
            </c:ext>
          </c:extLst>
        </c:ser>
        <c:ser>
          <c:idx val="2"/>
          <c:order val="2"/>
          <c:tx>
            <c:strRef>
              <c:f>'5.4'!$F$26</c:f>
              <c:strCache>
                <c:ptCount val="1"/>
              </c:strCache>
            </c:strRef>
          </c:tx>
          <c:invertIfNegative val="0"/>
          <c:cat>
            <c:numRef>
              <c:f>'5.4'!$G$23</c:f>
              <c:numCache>
                <c:formatCode>General</c:formatCode>
                <c:ptCount val="1"/>
              </c:numCache>
            </c:numRef>
          </c:cat>
          <c:val>
            <c:numRef>
              <c:f>'5.4'!$G$26</c:f>
              <c:numCache>
                <c:formatCode>General</c:formatCode>
                <c:ptCount val="1"/>
              </c:numCache>
            </c:numRef>
          </c:val>
          <c:extLst>
            <c:ext xmlns:c16="http://schemas.microsoft.com/office/drawing/2014/chart" uri="{C3380CC4-5D6E-409C-BE32-E72D297353CC}">
              <c16:uniqueId val="{00000002-B022-4EA7-AB59-10A39C2ED7E4}"/>
            </c:ext>
          </c:extLst>
        </c:ser>
        <c:ser>
          <c:idx val="3"/>
          <c:order val="3"/>
          <c:tx>
            <c:strRef>
              <c:f>'5.4'!$F$27</c:f>
              <c:strCache>
                <c:ptCount val="1"/>
              </c:strCache>
            </c:strRef>
          </c:tx>
          <c:invertIfNegative val="0"/>
          <c:cat>
            <c:numRef>
              <c:f>'5.4'!$G$23</c:f>
              <c:numCache>
                <c:formatCode>General</c:formatCode>
                <c:ptCount val="1"/>
              </c:numCache>
            </c:numRef>
          </c:cat>
          <c:val>
            <c:numRef>
              <c:f>'5.4'!$G$27</c:f>
              <c:numCache>
                <c:formatCode>General</c:formatCode>
                <c:ptCount val="1"/>
              </c:numCache>
            </c:numRef>
          </c:val>
          <c:extLst>
            <c:ext xmlns:c16="http://schemas.microsoft.com/office/drawing/2014/chart" uri="{C3380CC4-5D6E-409C-BE32-E72D297353CC}">
              <c16:uniqueId val="{00000003-B022-4EA7-AB59-10A39C2ED7E4}"/>
            </c:ext>
          </c:extLst>
        </c:ser>
        <c:ser>
          <c:idx val="4"/>
          <c:order val="4"/>
          <c:tx>
            <c:strRef>
              <c:f>'5.4'!$F$28</c:f>
              <c:strCache>
                <c:ptCount val="1"/>
              </c:strCache>
            </c:strRef>
          </c:tx>
          <c:invertIfNegative val="0"/>
          <c:cat>
            <c:numRef>
              <c:f>'5.4'!$G$23</c:f>
              <c:numCache>
                <c:formatCode>General</c:formatCode>
                <c:ptCount val="1"/>
              </c:numCache>
            </c:numRef>
          </c:cat>
          <c:val>
            <c:numRef>
              <c:f>'5.4'!$G$28</c:f>
              <c:numCache>
                <c:formatCode>General</c:formatCode>
                <c:ptCount val="1"/>
              </c:numCache>
            </c:numRef>
          </c:val>
          <c:extLst>
            <c:ext xmlns:c16="http://schemas.microsoft.com/office/drawing/2014/chart" uri="{C3380CC4-5D6E-409C-BE32-E72D297353CC}">
              <c16:uniqueId val="{00000004-B022-4EA7-AB59-10A39C2ED7E4}"/>
            </c:ext>
          </c:extLst>
        </c:ser>
        <c:ser>
          <c:idx val="5"/>
          <c:order val="5"/>
          <c:tx>
            <c:strRef>
              <c:f>'5.4'!$F$29</c:f>
              <c:strCache>
                <c:ptCount val="1"/>
              </c:strCache>
            </c:strRef>
          </c:tx>
          <c:invertIfNegative val="0"/>
          <c:cat>
            <c:numRef>
              <c:f>'5.4'!$G$23</c:f>
              <c:numCache>
                <c:formatCode>General</c:formatCode>
                <c:ptCount val="1"/>
              </c:numCache>
            </c:numRef>
          </c:cat>
          <c:val>
            <c:numRef>
              <c:f>'5.4'!$G$29</c:f>
              <c:numCache>
                <c:formatCode>General</c:formatCode>
                <c:ptCount val="1"/>
              </c:numCache>
            </c:numRef>
          </c:val>
          <c:extLst>
            <c:ext xmlns:c16="http://schemas.microsoft.com/office/drawing/2014/chart" uri="{C3380CC4-5D6E-409C-BE32-E72D297353CC}">
              <c16:uniqueId val="{00000005-B022-4EA7-AB59-10A39C2ED7E4}"/>
            </c:ext>
          </c:extLst>
        </c:ser>
        <c:ser>
          <c:idx val="6"/>
          <c:order val="6"/>
          <c:tx>
            <c:strRef>
              <c:f>'5.4'!$F$30</c:f>
              <c:strCache>
                <c:ptCount val="1"/>
              </c:strCache>
            </c:strRef>
          </c:tx>
          <c:invertIfNegative val="0"/>
          <c:cat>
            <c:numRef>
              <c:f>'5.4'!$G$23</c:f>
              <c:numCache>
                <c:formatCode>General</c:formatCode>
                <c:ptCount val="1"/>
              </c:numCache>
            </c:numRef>
          </c:cat>
          <c:val>
            <c:numRef>
              <c:f>'5.4'!$G$30</c:f>
              <c:numCache>
                <c:formatCode>General</c:formatCode>
                <c:ptCount val="1"/>
              </c:numCache>
            </c:numRef>
          </c:val>
          <c:extLst>
            <c:ext xmlns:c16="http://schemas.microsoft.com/office/drawing/2014/chart" uri="{C3380CC4-5D6E-409C-BE32-E72D297353CC}">
              <c16:uniqueId val="{00000006-B022-4EA7-AB59-10A39C2ED7E4}"/>
            </c:ext>
          </c:extLst>
        </c:ser>
        <c:dLbls>
          <c:showLegendKey val="0"/>
          <c:showVal val="0"/>
          <c:showCatName val="0"/>
          <c:showSerName val="0"/>
          <c:showPercent val="0"/>
          <c:showBubbleSize val="0"/>
        </c:dLbls>
        <c:gapWidth val="150"/>
        <c:axId val="247483776"/>
        <c:axId val="247489664"/>
      </c:barChart>
      <c:catAx>
        <c:axId val="247483776"/>
        <c:scaling>
          <c:orientation val="minMax"/>
        </c:scaling>
        <c:delete val="1"/>
        <c:axPos val="b"/>
        <c:numFmt formatCode="General" sourceLinked="1"/>
        <c:majorTickMark val="out"/>
        <c:minorTickMark val="none"/>
        <c:tickLblPos val="nextTo"/>
        <c:crossAx val="247489664"/>
        <c:crosses val="autoZero"/>
        <c:auto val="1"/>
        <c:lblAlgn val="ctr"/>
        <c:lblOffset val="100"/>
        <c:noMultiLvlLbl val="0"/>
      </c:catAx>
      <c:valAx>
        <c:axId val="247489664"/>
        <c:scaling>
          <c:orientation val="minMax"/>
        </c:scaling>
        <c:delete val="1"/>
        <c:axPos val="l"/>
        <c:numFmt formatCode="General" sourceLinked="1"/>
        <c:majorTickMark val="out"/>
        <c:minorTickMark val="none"/>
        <c:tickLblPos val="nextTo"/>
        <c:crossAx val="24748377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'5.4'!$F$39</c:f>
              <c:strCache>
                <c:ptCount val="1"/>
              </c:strCache>
            </c:strRef>
          </c:tx>
          <c:invertIfNegative val="0"/>
          <c:cat>
            <c:numRef>
              <c:f>'5.4'!$G$38</c:f>
              <c:numCache>
                <c:formatCode>General</c:formatCode>
                <c:ptCount val="1"/>
              </c:numCache>
            </c:numRef>
          </c:cat>
          <c:val>
            <c:numRef>
              <c:f>'5.4'!$G$39</c:f>
              <c:numCache>
                <c:formatCode>General</c:formatCode>
                <c:ptCount val="1"/>
              </c:numCache>
            </c:numRef>
          </c:val>
          <c:extLst>
            <c:ext xmlns:c16="http://schemas.microsoft.com/office/drawing/2014/chart" uri="{C3380CC4-5D6E-409C-BE32-E72D297353CC}">
              <c16:uniqueId val="{00000000-0DB5-4F68-B677-D72727CBDDB4}"/>
            </c:ext>
          </c:extLst>
        </c:ser>
        <c:ser>
          <c:idx val="1"/>
          <c:order val="1"/>
          <c:tx>
            <c:strRef>
              <c:f>'5.4'!$F$40</c:f>
              <c:strCache>
                <c:ptCount val="1"/>
              </c:strCache>
            </c:strRef>
          </c:tx>
          <c:invertIfNegative val="0"/>
          <c:cat>
            <c:numRef>
              <c:f>'5.4'!$G$38</c:f>
              <c:numCache>
                <c:formatCode>General</c:formatCode>
                <c:ptCount val="1"/>
              </c:numCache>
            </c:numRef>
          </c:cat>
          <c:val>
            <c:numRef>
              <c:f>'5.4'!$G$40</c:f>
              <c:numCache>
                <c:formatCode>General</c:formatCode>
                <c:ptCount val="1"/>
              </c:numCache>
            </c:numRef>
          </c:val>
          <c:extLst>
            <c:ext xmlns:c16="http://schemas.microsoft.com/office/drawing/2014/chart" uri="{C3380CC4-5D6E-409C-BE32-E72D297353CC}">
              <c16:uniqueId val="{00000001-0DB5-4F68-B677-D72727CBDDB4}"/>
            </c:ext>
          </c:extLst>
        </c:ser>
        <c:ser>
          <c:idx val="2"/>
          <c:order val="2"/>
          <c:tx>
            <c:strRef>
              <c:f>'5.4'!$F$41</c:f>
              <c:strCache>
                <c:ptCount val="1"/>
              </c:strCache>
            </c:strRef>
          </c:tx>
          <c:invertIfNegative val="0"/>
          <c:cat>
            <c:numRef>
              <c:f>'5.4'!$G$38</c:f>
              <c:numCache>
                <c:formatCode>General</c:formatCode>
                <c:ptCount val="1"/>
              </c:numCache>
            </c:numRef>
          </c:cat>
          <c:val>
            <c:numRef>
              <c:f>'5.4'!$G$41</c:f>
              <c:numCache>
                <c:formatCode>General</c:formatCode>
                <c:ptCount val="1"/>
              </c:numCache>
            </c:numRef>
          </c:val>
          <c:extLst>
            <c:ext xmlns:c16="http://schemas.microsoft.com/office/drawing/2014/chart" uri="{C3380CC4-5D6E-409C-BE32-E72D297353CC}">
              <c16:uniqueId val="{00000002-0DB5-4F68-B677-D72727CBDDB4}"/>
            </c:ext>
          </c:extLst>
        </c:ser>
        <c:dLbls>
          <c:showLegendKey val="0"/>
          <c:showVal val="0"/>
          <c:showCatName val="0"/>
          <c:showSerName val="0"/>
          <c:showPercent val="0"/>
          <c:showBubbleSize val="0"/>
        </c:dLbls>
        <c:gapWidth val="150"/>
        <c:axId val="247528832"/>
        <c:axId val="247612544"/>
      </c:barChart>
      <c:catAx>
        <c:axId val="247528832"/>
        <c:scaling>
          <c:orientation val="minMax"/>
        </c:scaling>
        <c:delete val="1"/>
        <c:axPos val="b"/>
        <c:numFmt formatCode="General" sourceLinked="1"/>
        <c:majorTickMark val="out"/>
        <c:minorTickMark val="none"/>
        <c:tickLblPos val="nextTo"/>
        <c:crossAx val="247612544"/>
        <c:crosses val="autoZero"/>
        <c:auto val="1"/>
        <c:lblAlgn val="ctr"/>
        <c:lblOffset val="100"/>
        <c:noMultiLvlLbl val="0"/>
      </c:catAx>
      <c:valAx>
        <c:axId val="247612544"/>
        <c:scaling>
          <c:orientation val="minMax"/>
        </c:scaling>
        <c:delete val="1"/>
        <c:axPos val="l"/>
        <c:numFmt formatCode="General" sourceLinked="1"/>
        <c:majorTickMark val="out"/>
        <c:minorTickMark val="none"/>
        <c:tickLblPos val="nextTo"/>
        <c:crossAx val="24752883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'5.4'!$F$7</c:f>
              <c:strCache>
                <c:ptCount val="1"/>
              </c:strCache>
            </c:strRef>
          </c:tx>
          <c:invertIfNegative val="0"/>
          <c:cat>
            <c:numRef>
              <c:f>'5.4'!$G$6</c:f>
              <c:numCache>
                <c:formatCode>General</c:formatCode>
                <c:ptCount val="1"/>
              </c:numCache>
            </c:numRef>
          </c:cat>
          <c:val>
            <c:numRef>
              <c:f>'5.4'!$G$7</c:f>
              <c:numCache>
                <c:formatCode>General</c:formatCode>
                <c:ptCount val="1"/>
              </c:numCache>
            </c:numRef>
          </c:val>
          <c:extLst>
            <c:ext xmlns:c16="http://schemas.microsoft.com/office/drawing/2014/chart" uri="{C3380CC4-5D6E-409C-BE32-E72D297353CC}">
              <c16:uniqueId val="{00000000-5A1C-4861-86BF-29377A5B7BCE}"/>
            </c:ext>
          </c:extLst>
        </c:ser>
        <c:ser>
          <c:idx val="1"/>
          <c:order val="1"/>
          <c:tx>
            <c:strRef>
              <c:f>'5.4'!$F$8</c:f>
              <c:strCache>
                <c:ptCount val="1"/>
              </c:strCache>
            </c:strRef>
          </c:tx>
          <c:spPr>
            <a:solidFill>
              <a:schemeClr val="tx1"/>
            </a:solidFill>
          </c:spPr>
          <c:invertIfNegative val="0"/>
          <c:cat>
            <c:numRef>
              <c:f>'5.4'!$G$6</c:f>
              <c:numCache>
                <c:formatCode>General</c:formatCode>
                <c:ptCount val="1"/>
              </c:numCache>
            </c:numRef>
          </c:cat>
          <c:val>
            <c:numRef>
              <c:f>'5.4'!$G$8</c:f>
              <c:numCache>
                <c:formatCode>General</c:formatCode>
                <c:ptCount val="1"/>
              </c:numCache>
            </c:numRef>
          </c:val>
          <c:extLst>
            <c:ext xmlns:c16="http://schemas.microsoft.com/office/drawing/2014/chart" uri="{C3380CC4-5D6E-409C-BE32-E72D297353CC}">
              <c16:uniqueId val="{00000001-5A1C-4861-86BF-29377A5B7BCE}"/>
            </c:ext>
          </c:extLst>
        </c:ser>
        <c:ser>
          <c:idx val="2"/>
          <c:order val="2"/>
          <c:tx>
            <c:strRef>
              <c:f>'5.4'!$F$9</c:f>
              <c:strCache>
                <c:ptCount val="1"/>
              </c:strCache>
            </c:strRef>
          </c:tx>
          <c:invertIfNegative val="0"/>
          <c:cat>
            <c:numRef>
              <c:f>'5.4'!$G$6</c:f>
              <c:numCache>
                <c:formatCode>General</c:formatCode>
                <c:ptCount val="1"/>
              </c:numCache>
            </c:numRef>
          </c:cat>
          <c:val>
            <c:numRef>
              <c:f>'5.4'!$G$9</c:f>
              <c:numCache>
                <c:formatCode>General</c:formatCode>
                <c:ptCount val="1"/>
              </c:numCache>
            </c:numRef>
          </c:val>
          <c:extLst>
            <c:ext xmlns:c16="http://schemas.microsoft.com/office/drawing/2014/chart" uri="{C3380CC4-5D6E-409C-BE32-E72D297353CC}">
              <c16:uniqueId val="{00000002-5A1C-4861-86BF-29377A5B7BCE}"/>
            </c:ext>
          </c:extLst>
        </c:ser>
        <c:ser>
          <c:idx val="3"/>
          <c:order val="3"/>
          <c:tx>
            <c:strRef>
              <c:f>'5.4'!$F$10</c:f>
              <c:strCache>
                <c:ptCount val="1"/>
              </c:strCache>
            </c:strRef>
          </c:tx>
          <c:invertIfNegative val="0"/>
          <c:cat>
            <c:numRef>
              <c:f>'5.4'!$G$6</c:f>
              <c:numCache>
                <c:formatCode>General</c:formatCode>
                <c:ptCount val="1"/>
              </c:numCache>
            </c:numRef>
          </c:cat>
          <c:val>
            <c:numRef>
              <c:f>'5.4'!$G$10</c:f>
              <c:numCache>
                <c:formatCode>General</c:formatCode>
                <c:ptCount val="1"/>
              </c:numCache>
            </c:numRef>
          </c:val>
          <c:extLst>
            <c:ext xmlns:c16="http://schemas.microsoft.com/office/drawing/2014/chart" uri="{C3380CC4-5D6E-409C-BE32-E72D297353CC}">
              <c16:uniqueId val="{00000003-5A1C-4861-86BF-29377A5B7BCE}"/>
            </c:ext>
          </c:extLst>
        </c:ser>
        <c:ser>
          <c:idx val="4"/>
          <c:order val="4"/>
          <c:tx>
            <c:strRef>
              <c:f>'5.4'!$F$11</c:f>
              <c:strCache>
                <c:ptCount val="1"/>
              </c:strCache>
            </c:strRef>
          </c:tx>
          <c:spPr>
            <a:solidFill>
              <a:srgbClr val="6E4932"/>
            </a:solidFill>
          </c:spPr>
          <c:invertIfNegative val="0"/>
          <c:cat>
            <c:numRef>
              <c:f>'5.4'!$G$6</c:f>
              <c:numCache>
                <c:formatCode>General</c:formatCode>
                <c:ptCount val="1"/>
              </c:numCache>
            </c:numRef>
          </c:cat>
          <c:val>
            <c:numRef>
              <c:f>'5.4'!$G$11</c:f>
              <c:numCache>
                <c:formatCode>General</c:formatCode>
                <c:ptCount val="1"/>
              </c:numCache>
            </c:numRef>
          </c:val>
          <c:extLst>
            <c:ext xmlns:c16="http://schemas.microsoft.com/office/drawing/2014/chart" uri="{C3380CC4-5D6E-409C-BE32-E72D297353CC}">
              <c16:uniqueId val="{00000004-5A1C-4861-86BF-29377A5B7BCE}"/>
            </c:ext>
          </c:extLst>
        </c:ser>
        <c:ser>
          <c:idx val="5"/>
          <c:order val="5"/>
          <c:tx>
            <c:strRef>
              <c:f>'5.4'!$F$12</c:f>
              <c:strCache>
                <c:ptCount val="1"/>
              </c:strCache>
            </c:strRef>
          </c:tx>
          <c:invertIfNegative val="0"/>
          <c:cat>
            <c:numRef>
              <c:f>'5.4'!$G$6</c:f>
              <c:numCache>
                <c:formatCode>General</c:formatCode>
                <c:ptCount val="1"/>
              </c:numCache>
            </c:numRef>
          </c:cat>
          <c:val>
            <c:numRef>
              <c:f>'5.4'!$G$12</c:f>
              <c:numCache>
                <c:formatCode>General</c:formatCode>
                <c:ptCount val="1"/>
              </c:numCache>
            </c:numRef>
          </c:val>
          <c:extLst>
            <c:ext xmlns:c16="http://schemas.microsoft.com/office/drawing/2014/chart" uri="{C3380CC4-5D6E-409C-BE32-E72D297353CC}">
              <c16:uniqueId val="{00000005-5A1C-4861-86BF-29377A5B7BCE}"/>
            </c:ext>
          </c:extLst>
        </c:ser>
        <c:ser>
          <c:idx val="6"/>
          <c:order val="6"/>
          <c:tx>
            <c:strRef>
              <c:f>'5.4'!$F$13</c:f>
              <c:strCache>
                <c:ptCount val="1"/>
              </c:strCache>
            </c:strRef>
          </c:tx>
          <c:invertIfNegative val="0"/>
          <c:cat>
            <c:numRef>
              <c:f>'5.4'!$G$6</c:f>
              <c:numCache>
                <c:formatCode>General</c:formatCode>
                <c:ptCount val="1"/>
              </c:numCache>
            </c:numRef>
          </c:cat>
          <c:val>
            <c:numRef>
              <c:f>'5.4'!$G$13</c:f>
              <c:numCache>
                <c:formatCode>General</c:formatCode>
                <c:ptCount val="1"/>
              </c:numCache>
            </c:numRef>
          </c:val>
          <c:extLst>
            <c:ext xmlns:c16="http://schemas.microsoft.com/office/drawing/2014/chart" uri="{C3380CC4-5D6E-409C-BE32-E72D297353CC}">
              <c16:uniqueId val="{00000006-5A1C-4861-86BF-29377A5B7BCE}"/>
            </c:ext>
          </c:extLst>
        </c:ser>
        <c:ser>
          <c:idx val="7"/>
          <c:order val="7"/>
          <c:tx>
            <c:strRef>
              <c:f>'5.4'!$F$14</c:f>
              <c:strCache>
                <c:ptCount val="1"/>
              </c:strCache>
            </c:strRef>
          </c:tx>
          <c:invertIfNegative val="0"/>
          <c:cat>
            <c:numRef>
              <c:f>'5.4'!$G$6</c:f>
              <c:numCache>
                <c:formatCode>General</c:formatCode>
                <c:ptCount val="1"/>
              </c:numCache>
            </c:numRef>
          </c:cat>
          <c:val>
            <c:numRef>
              <c:f>'5.4'!$G$14</c:f>
              <c:numCache>
                <c:formatCode>General</c:formatCode>
                <c:ptCount val="1"/>
              </c:numCache>
            </c:numRef>
          </c:val>
          <c:extLst>
            <c:ext xmlns:c16="http://schemas.microsoft.com/office/drawing/2014/chart" uri="{C3380CC4-5D6E-409C-BE32-E72D297353CC}">
              <c16:uniqueId val="{00000007-5A1C-4861-86BF-29377A5B7BCE}"/>
            </c:ext>
          </c:extLst>
        </c:ser>
        <c:dLbls>
          <c:showLegendKey val="0"/>
          <c:showVal val="0"/>
          <c:showCatName val="0"/>
          <c:showSerName val="0"/>
          <c:showPercent val="0"/>
          <c:showBubbleSize val="0"/>
        </c:dLbls>
        <c:gapWidth val="150"/>
        <c:axId val="272455168"/>
        <c:axId val="272456704"/>
      </c:barChart>
      <c:catAx>
        <c:axId val="272455168"/>
        <c:scaling>
          <c:orientation val="minMax"/>
        </c:scaling>
        <c:delete val="1"/>
        <c:axPos val="b"/>
        <c:numFmt formatCode="General" sourceLinked="1"/>
        <c:majorTickMark val="out"/>
        <c:minorTickMark val="none"/>
        <c:tickLblPos val="nextTo"/>
        <c:crossAx val="272456704"/>
        <c:crosses val="autoZero"/>
        <c:auto val="1"/>
        <c:lblAlgn val="ctr"/>
        <c:lblOffset val="100"/>
        <c:noMultiLvlLbl val="0"/>
      </c:catAx>
      <c:valAx>
        <c:axId val="272456704"/>
        <c:scaling>
          <c:orientation val="minMax"/>
        </c:scaling>
        <c:delete val="1"/>
        <c:axPos val="l"/>
        <c:numFmt formatCode="General" sourceLinked="1"/>
        <c:majorTickMark val="out"/>
        <c:minorTickMark val="none"/>
        <c:tickLblPos val="nextTo"/>
        <c:crossAx val="27245516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 na </a:t>
            </a:r>
            <a:r>
              <a:rPr lang="en-US" sz="1000"/>
              <a:t>instalované</a:t>
            </a:r>
            <a:r>
              <a:rPr lang="cs-CZ" sz="1000"/>
              <a:t>m</a:t>
            </a:r>
            <a:r>
              <a:rPr lang="en-US" sz="1000"/>
              <a:t> výkonu v</a:t>
            </a:r>
            <a:r>
              <a:rPr lang="cs-CZ" sz="1000"/>
              <a:t>ýroben tepla</a:t>
            </a:r>
            <a:endParaRPr lang="en-US" sz="1000"/>
          </a:p>
        </c:rich>
      </c:tx>
      <c:layout>
        <c:manualLayout>
          <c:xMode val="edge"/>
          <c:yMode val="edge"/>
          <c:x val="0.18980038608765357"/>
          <c:y val="1.3055488457540993E-3"/>
        </c:manualLayout>
      </c:layout>
      <c:overlay val="0"/>
      <c:spPr>
        <a:solidFill>
          <a:sysClr val="window" lastClr="FFFFFF"/>
        </a:solidFill>
      </c:spPr>
    </c:title>
    <c:autoTitleDeleted val="0"/>
    <c:plotArea>
      <c:layout>
        <c:manualLayout>
          <c:layoutTarget val="inner"/>
          <c:xMode val="edge"/>
          <c:yMode val="edge"/>
          <c:x val="0.26536747007093553"/>
          <c:y val="0.19038626455472518"/>
          <c:w val="0.94094703852648942"/>
          <c:h val="0.61841029137688064"/>
        </c:manualLayout>
      </c:layout>
      <c:doughnutChart>
        <c:varyColors val="1"/>
        <c:ser>
          <c:idx val="0"/>
          <c:order val="0"/>
          <c:dPt>
            <c:idx val="5"/>
            <c:bubble3D val="0"/>
            <c:extLst>
              <c:ext xmlns:c16="http://schemas.microsoft.com/office/drawing/2014/chart" uri="{C3380CC4-5D6E-409C-BE32-E72D297353CC}">
                <c16:uniqueId val="{00000000-799B-4097-908D-B7AC1EF21D78}"/>
              </c:ext>
            </c:extLst>
          </c:dPt>
          <c:dPt>
            <c:idx val="7"/>
            <c:bubble3D val="0"/>
            <c:extLst>
              <c:ext xmlns:c16="http://schemas.microsoft.com/office/drawing/2014/chart" uri="{C3380CC4-5D6E-409C-BE32-E72D297353CC}">
                <c16:uniqueId val="{00000001-799B-4097-908D-B7AC1EF21D78}"/>
              </c:ext>
            </c:extLst>
          </c:dPt>
          <c:dLbls>
            <c:dLbl>
              <c:idx val="4"/>
              <c:layout>
                <c:manualLayout>
                  <c:x val="1.9566130053139247E-2"/>
                  <c:y val="0"/>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99B-4097-908D-B7AC1EF21D78}"/>
                </c:ext>
              </c:extLst>
            </c:dLbl>
            <c:dLbl>
              <c:idx val="5"/>
              <c:layout>
                <c:manualLayout>
                  <c:x val="1.8738806286325408E-2"/>
                  <c:y val="3.5180289287241799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99B-4097-908D-B7AC1EF21D78}"/>
                </c:ext>
              </c:extLst>
            </c:dLbl>
            <c:dLbl>
              <c:idx val="6"/>
              <c:layout>
                <c:manualLayout>
                  <c:x val="1.8975294551140907E-2"/>
                  <c:y val="3.5180289287242445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99B-4097-908D-B7AC1EF21D78}"/>
                </c:ext>
              </c:extLst>
            </c:dLbl>
            <c:dLbl>
              <c:idx val="8"/>
              <c:layout>
                <c:manualLayout>
                  <c:x val="6.7973043932638075E-3"/>
                  <c:y val="3.5180289287241799E-3"/>
                </c:manualLayout>
              </c:layout>
              <c:numFmt formatCode="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99B-4097-908D-B7AC1EF21D78}"/>
                </c:ext>
              </c:extLst>
            </c:dLbl>
            <c:dLbl>
              <c:idx val="10"/>
              <c:layout>
                <c:manualLayout>
                  <c:x val="8.2732376681384065E-4"/>
                  <c:y val="1.055408678617253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99B-4097-908D-B7AC1EF21D78}"/>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'6'!$B$23:$B$36</c:f>
              <c:numCache>
                <c:formatCode>General</c:formatCode>
                <c:ptCount val="14"/>
                <c:pt idx="0">
                  <c:v>2095.3818999999994</c:v>
                </c:pt>
                <c:pt idx="1">
                  <c:v>2195.3032000000007</c:v>
                </c:pt>
                <c:pt idx="2">
                  <c:v>1914.7989999999982</c:v>
                </c:pt>
                <c:pt idx="3">
                  <c:v>2827.4560000000001</c:v>
                </c:pt>
                <c:pt idx="4">
                  <c:v>608.29000000000042</c:v>
                </c:pt>
                <c:pt idx="5">
                  <c:v>1072.2804999999996</c:v>
                </c:pt>
                <c:pt idx="6">
                  <c:v>487.73999999999995</c:v>
                </c:pt>
                <c:pt idx="7">
                  <c:v>6117.5400999999983</c:v>
                </c:pt>
                <c:pt idx="8">
                  <c:v>1286.3511999999998</c:v>
                </c:pt>
                <c:pt idx="9">
                  <c:v>3723.1765999999993</c:v>
                </c:pt>
                <c:pt idx="10">
                  <c:v>1070.8119999999997</c:v>
                </c:pt>
                <c:pt idx="11">
                  <c:v>4338.8395999999993</c:v>
                </c:pt>
                <c:pt idx="12">
                  <c:v>9925.2438599999987</c:v>
                </c:pt>
                <c:pt idx="13">
                  <c:v>1332.1983999999998</c:v>
                </c:pt>
              </c:numCache>
            </c:numRef>
          </c:val>
          <c:extLst>
            <c:ext xmlns:c16="http://schemas.microsoft.com/office/drawing/2014/chart" uri="{C3380CC4-5D6E-409C-BE32-E72D297353CC}">
              <c16:uniqueId val="{00000006-799B-4097-908D-B7AC1EF21D78}"/>
            </c:ext>
          </c:extLst>
        </c:ser>
        <c:dLbls>
          <c:showLegendKey val="0"/>
          <c:showVal val="1"/>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Instalovaný výkon v krajích ČR</a:t>
            </a:r>
            <a:r>
              <a:rPr lang="cs-CZ" sz="1000"/>
              <a:t> </a:t>
            </a:r>
            <a:r>
              <a:rPr lang="en-US" sz="1000"/>
              <a:t>(</a:t>
            </a:r>
            <a:r>
              <a:rPr lang="cs-CZ" sz="1000"/>
              <a:t>M</a:t>
            </a:r>
            <a:r>
              <a:rPr lang="en-US" sz="1000"/>
              <a:t>W</a:t>
            </a:r>
            <a:r>
              <a:rPr lang="cs-CZ" sz="1000" baseline="-25000"/>
              <a:t>t</a:t>
            </a:r>
            <a:r>
              <a:rPr lang="en-US" sz="1000"/>
              <a:t>)</a:t>
            </a:r>
          </a:p>
        </c:rich>
      </c:tx>
      <c:layout>
        <c:manualLayout>
          <c:xMode val="edge"/>
          <c:yMode val="edge"/>
          <c:x val="0.33404804953533973"/>
          <c:y val="1.8970400977105584E-3"/>
        </c:manualLayout>
      </c:layout>
      <c:overlay val="0"/>
    </c:title>
    <c:autoTitleDeleted val="0"/>
    <c:plotArea>
      <c:layout>
        <c:manualLayout>
          <c:layoutTarget val="inner"/>
          <c:xMode val="edge"/>
          <c:yMode val="edge"/>
          <c:x val="9.1786081118097995E-2"/>
          <c:y val="0.14708333333333337"/>
          <c:w val="0.90821391888190195"/>
          <c:h val="0.48846027909877604"/>
        </c:manualLayout>
      </c:layout>
      <c:barChart>
        <c:barDir val="col"/>
        <c:grouping val="clustered"/>
        <c:varyColors val="0"/>
        <c:ser>
          <c:idx val="0"/>
          <c:order val="0"/>
          <c:tx>
            <c:strRef>
              <c:f>'6'!$A$23</c:f>
              <c:strCache>
                <c:ptCount val="1"/>
                <c:pt idx="0">
                  <c:v>PHA</c:v>
                </c:pt>
              </c:strCache>
            </c:strRef>
          </c:tx>
          <c:invertIfNegative val="0"/>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c:f>
              <c:numCache>
                <c:formatCode>General</c:formatCode>
                <c:ptCount val="1"/>
                <c:pt idx="0">
                  <c:v>2095.3818999999994</c:v>
                </c:pt>
              </c:numCache>
            </c:numRef>
          </c:val>
          <c:extLst>
            <c:ext xmlns:c16="http://schemas.microsoft.com/office/drawing/2014/chart" uri="{C3380CC4-5D6E-409C-BE32-E72D297353CC}">
              <c16:uniqueId val="{00000000-E313-4EE8-9467-E962D8D75201}"/>
            </c:ext>
          </c:extLst>
        </c:ser>
        <c:ser>
          <c:idx val="1"/>
          <c:order val="1"/>
          <c:tx>
            <c:strRef>
              <c:f>'6'!$A$24</c:f>
              <c:strCache>
                <c:ptCount val="1"/>
                <c:pt idx="0">
                  <c:v>JHČ</c:v>
                </c:pt>
              </c:strCache>
            </c:strRef>
          </c:tx>
          <c:invertIfNegative val="0"/>
          <c:val>
            <c:numRef>
              <c:f>('6'!$B$22,'6'!$B$24)</c:f>
              <c:numCache>
                <c:formatCode>General</c:formatCode>
                <c:ptCount val="2"/>
                <c:pt idx="1">
                  <c:v>2195.3032000000007</c:v>
                </c:pt>
              </c:numCache>
            </c:numRef>
          </c:val>
          <c:extLst>
            <c:ext xmlns:c16="http://schemas.microsoft.com/office/drawing/2014/chart" uri="{C3380CC4-5D6E-409C-BE32-E72D297353CC}">
              <c16:uniqueId val="{00000001-E313-4EE8-9467-E962D8D75201}"/>
            </c:ext>
          </c:extLst>
        </c:ser>
        <c:ser>
          <c:idx val="2"/>
          <c:order val="2"/>
          <c:tx>
            <c:strRef>
              <c:f>'6'!$A$25</c:f>
              <c:strCache>
                <c:ptCount val="1"/>
                <c:pt idx="0">
                  <c:v>JHM</c:v>
                </c:pt>
              </c:strCache>
            </c:strRef>
          </c:tx>
          <c:invertIfNegative val="0"/>
          <c:val>
            <c:numRef>
              <c:f>('6'!$B$22,'6'!$B$22,'6'!$B$25)</c:f>
              <c:numCache>
                <c:formatCode>General</c:formatCode>
                <c:ptCount val="3"/>
                <c:pt idx="2">
                  <c:v>1914.7989999999982</c:v>
                </c:pt>
              </c:numCache>
            </c:numRef>
          </c:val>
          <c:extLst>
            <c:ext xmlns:c16="http://schemas.microsoft.com/office/drawing/2014/chart" uri="{C3380CC4-5D6E-409C-BE32-E72D297353CC}">
              <c16:uniqueId val="{00000002-E313-4EE8-9467-E962D8D75201}"/>
            </c:ext>
          </c:extLst>
        </c:ser>
        <c:ser>
          <c:idx val="3"/>
          <c:order val="3"/>
          <c:tx>
            <c:strRef>
              <c:f>'6'!$A$26</c:f>
              <c:strCache>
                <c:ptCount val="1"/>
                <c:pt idx="0">
                  <c:v>KVK</c:v>
                </c:pt>
              </c:strCache>
            </c:strRef>
          </c:tx>
          <c:invertIfNegative val="0"/>
          <c:val>
            <c:numRef>
              <c:f>('6'!$B$22,'6'!$B$22,'6'!$B$22,'6'!$B$26)</c:f>
              <c:numCache>
                <c:formatCode>General</c:formatCode>
                <c:ptCount val="4"/>
                <c:pt idx="3">
                  <c:v>2827.4560000000001</c:v>
                </c:pt>
              </c:numCache>
            </c:numRef>
          </c:val>
          <c:extLst>
            <c:ext xmlns:c16="http://schemas.microsoft.com/office/drawing/2014/chart" uri="{C3380CC4-5D6E-409C-BE32-E72D297353CC}">
              <c16:uniqueId val="{00000003-E313-4EE8-9467-E962D8D75201}"/>
            </c:ext>
          </c:extLst>
        </c:ser>
        <c:ser>
          <c:idx val="4"/>
          <c:order val="4"/>
          <c:tx>
            <c:strRef>
              <c:f>'6'!$A$27</c:f>
              <c:strCache>
                <c:ptCount val="1"/>
                <c:pt idx="0">
                  <c:v>VYS</c:v>
                </c:pt>
              </c:strCache>
            </c:strRef>
          </c:tx>
          <c:invertIfNegative val="0"/>
          <c:val>
            <c:numRef>
              <c:f>('6'!$B$22,'6'!$B$22,'6'!$B$22,'6'!$B$22,'6'!$B$27)</c:f>
              <c:numCache>
                <c:formatCode>General</c:formatCode>
                <c:ptCount val="5"/>
                <c:pt idx="4">
                  <c:v>608.29000000000042</c:v>
                </c:pt>
              </c:numCache>
            </c:numRef>
          </c:val>
          <c:extLst>
            <c:ext xmlns:c16="http://schemas.microsoft.com/office/drawing/2014/chart" uri="{C3380CC4-5D6E-409C-BE32-E72D297353CC}">
              <c16:uniqueId val="{00000004-E313-4EE8-9467-E962D8D75201}"/>
            </c:ext>
          </c:extLst>
        </c:ser>
        <c:ser>
          <c:idx val="5"/>
          <c:order val="5"/>
          <c:tx>
            <c:strRef>
              <c:f>'6'!$A$28</c:f>
              <c:strCache>
                <c:ptCount val="1"/>
                <c:pt idx="0">
                  <c:v>HKK</c:v>
                </c:pt>
              </c:strCache>
            </c:strRef>
          </c:tx>
          <c:invertIfNegative val="0"/>
          <c:val>
            <c:numRef>
              <c:f>('6'!$B$22,'6'!$B$22,'6'!$B$22,'6'!$B$22,'6'!$B$22,'6'!$B$28)</c:f>
              <c:numCache>
                <c:formatCode>General</c:formatCode>
                <c:ptCount val="6"/>
                <c:pt idx="5">
                  <c:v>1072.2804999999996</c:v>
                </c:pt>
              </c:numCache>
            </c:numRef>
          </c:val>
          <c:extLst>
            <c:ext xmlns:c16="http://schemas.microsoft.com/office/drawing/2014/chart" uri="{C3380CC4-5D6E-409C-BE32-E72D297353CC}">
              <c16:uniqueId val="{00000005-E313-4EE8-9467-E962D8D75201}"/>
            </c:ext>
          </c:extLst>
        </c:ser>
        <c:ser>
          <c:idx val="6"/>
          <c:order val="6"/>
          <c:tx>
            <c:strRef>
              <c:f>'6'!$A$29</c:f>
              <c:strCache>
                <c:ptCount val="1"/>
                <c:pt idx="0">
                  <c:v>LBK</c:v>
                </c:pt>
              </c:strCache>
            </c:strRef>
          </c:tx>
          <c:invertIfNegative val="0"/>
          <c:val>
            <c:numRef>
              <c:f>('6'!$B$22,'6'!$B$22,'6'!$B$22,'6'!$B$22,'6'!$B$22,'6'!$B$22,'6'!$B$29)</c:f>
              <c:numCache>
                <c:formatCode>General</c:formatCode>
                <c:ptCount val="7"/>
                <c:pt idx="6">
                  <c:v>487.73999999999995</c:v>
                </c:pt>
              </c:numCache>
            </c:numRef>
          </c:val>
          <c:extLst>
            <c:ext xmlns:c16="http://schemas.microsoft.com/office/drawing/2014/chart" uri="{C3380CC4-5D6E-409C-BE32-E72D297353CC}">
              <c16:uniqueId val="{00000006-E313-4EE8-9467-E962D8D75201}"/>
            </c:ext>
          </c:extLst>
        </c:ser>
        <c:ser>
          <c:idx val="7"/>
          <c:order val="7"/>
          <c:tx>
            <c:strRef>
              <c:f>'6'!$A$30</c:f>
              <c:strCache>
                <c:ptCount val="1"/>
                <c:pt idx="0">
                  <c:v>MSK</c:v>
                </c:pt>
              </c:strCache>
            </c:strRef>
          </c:tx>
          <c:invertIfNegative val="0"/>
          <c:val>
            <c:numRef>
              <c:f>('6'!$B$22,'6'!$B$22,'6'!$B$22,'6'!$B$22,'6'!$B$22,'6'!$B$22,'6'!$B$22,'6'!$B$30)</c:f>
              <c:numCache>
                <c:formatCode>General</c:formatCode>
                <c:ptCount val="8"/>
                <c:pt idx="7">
                  <c:v>6117.5400999999983</c:v>
                </c:pt>
              </c:numCache>
            </c:numRef>
          </c:val>
          <c:extLst>
            <c:ext xmlns:c16="http://schemas.microsoft.com/office/drawing/2014/chart" uri="{C3380CC4-5D6E-409C-BE32-E72D297353CC}">
              <c16:uniqueId val="{00000007-E313-4EE8-9467-E962D8D75201}"/>
            </c:ext>
          </c:extLst>
        </c:ser>
        <c:ser>
          <c:idx val="8"/>
          <c:order val="8"/>
          <c:tx>
            <c:strRef>
              <c:f>'6'!$A$31</c:f>
              <c:strCache>
                <c:ptCount val="1"/>
                <c:pt idx="0">
                  <c:v>OLK</c:v>
                </c:pt>
              </c:strCache>
            </c:strRef>
          </c:tx>
          <c:invertIfNegative val="0"/>
          <c:val>
            <c:numRef>
              <c:f>('6'!$B$22,'6'!$B$22,'6'!$B$22,'6'!$B$22,'6'!$B$22,'6'!$B$22,'6'!$B$22,'6'!$B$22,'6'!$B$31)</c:f>
              <c:numCache>
                <c:formatCode>General</c:formatCode>
                <c:ptCount val="9"/>
                <c:pt idx="8">
                  <c:v>1286.3511999999998</c:v>
                </c:pt>
              </c:numCache>
            </c:numRef>
          </c:val>
          <c:extLst>
            <c:ext xmlns:c16="http://schemas.microsoft.com/office/drawing/2014/chart" uri="{C3380CC4-5D6E-409C-BE32-E72D297353CC}">
              <c16:uniqueId val="{00000008-E313-4EE8-9467-E962D8D75201}"/>
            </c:ext>
          </c:extLst>
        </c:ser>
        <c:ser>
          <c:idx val="9"/>
          <c:order val="9"/>
          <c:tx>
            <c:strRef>
              <c:f>'6'!$A$32</c:f>
              <c:strCache>
                <c:ptCount val="1"/>
                <c:pt idx="0">
                  <c:v>PAK</c:v>
                </c:pt>
              </c:strCache>
            </c:strRef>
          </c:tx>
          <c:invertIfNegative val="0"/>
          <c:val>
            <c:numRef>
              <c:f>('6'!$B$22,'6'!$B$22,'6'!$B$22,'6'!$B$22,'6'!$B$22,'6'!$B$22,'6'!$B$22,'6'!$B$22,'6'!$B$22,'6'!$B$32)</c:f>
              <c:numCache>
                <c:formatCode>General</c:formatCode>
                <c:ptCount val="10"/>
                <c:pt idx="9">
                  <c:v>3723.1765999999993</c:v>
                </c:pt>
              </c:numCache>
            </c:numRef>
          </c:val>
          <c:extLst>
            <c:ext xmlns:c16="http://schemas.microsoft.com/office/drawing/2014/chart" uri="{C3380CC4-5D6E-409C-BE32-E72D297353CC}">
              <c16:uniqueId val="{00000009-E313-4EE8-9467-E962D8D75201}"/>
            </c:ext>
          </c:extLst>
        </c:ser>
        <c:ser>
          <c:idx val="10"/>
          <c:order val="10"/>
          <c:tx>
            <c:strRef>
              <c:f>'6'!$A$33</c:f>
              <c:strCache>
                <c:ptCount val="1"/>
                <c:pt idx="0">
                  <c:v>PLK</c:v>
                </c:pt>
              </c:strCache>
            </c:strRef>
          </c:tx>
          <c:invertIfNegative val="0"/>
          <c:val>
            <c:numRef>
              <c:f>('6'!$B$22,'6'!$B$22,'6'!$B$22,'6'!$B$22,'6'!$B$22,'6'!$B$22,'6'!$B$22,'6'!$B$22,'6'!$B$22,'6'!$B$22,'6'!$B$33)</c:f>
              <c:numCache>
                <c:formatCode>General</c:formatCode>
                <c:ptCount val="11"/>
                <c:pt idx="10">
                  <c:v>1070.8119999999997</c:v>
                </c:pt>
              </c:numCache>
            </c:numRef>
          </c:val>
          <c:extLst>
            <c:ext xmlns:c16="http://schemas.microsoft.com/office/drawing/2014/chart" uri="{C3380CC4-5D6E-409C-BE32-E72D297353CC}">
              <c16:uniqueId val="{0000000A-E313-4EE8-9467-E962D8D75201}"/>
            </c:ext>
          </c:extLst>
        </c:ser>
        <c:ser>
          <c:idx val="11"/>
          <c:order val="11"/>
          <c:tx>
            <c:strRef>
              <c:f>'6'!$A$34</c:f>
              <c:strCache>
                <c:ptCount val="1"/>
                <c:pt idx="0">
                  <c:v>STČ</c:v>
                </c:pt>
              </c:strCache>
            </c:strRef>
          </c:tx>
          <c:invertIfNegative val="0"/>
          <c:val>
            <c:numRef>
              <c:f>('6'!$B$22,'6'!$B$22,'6'!$B$22,'6'!$B$22,'6'!$B$22,'6'!$B$22,'6'!$B$22,'6'!$B$22,'6'!$B$22,'6'!$B$22,'6'!$B$22,'6'!$B$34)</c:f>
              <c:numCache>
                <c:formatCode>General</c:formatCode>
                <c:ptCount val="12"/>
                <c:pt idx="11">
                  <c:v>4338.8395999999993</c:v>
                </c:pt>
              </c:numCache>
            </c:numRef>
          </c:val>
          <c:extLst>
            <c:ext xmlns:c16="http://schemas.microsoft.com/office/drawing/2014/chart" uri="{C3380CC4-5D6E-409C-BE32-E72D297353CC}">
              <c16:uniqueId val="{0000000B-E313-4EE8-9467-E962D8D75201}"/>
            </c:ext>
          </c:extLst>
        </c:ser>
        <c:ser>
          <c:idx val="12"/>
          <c:order val="12"/>
          <c:tx>
            <c:strRef>
              <c:f>'6'!$A$35</c:f>
              <c:strCache>
                <c:ptCount val="1"/>
                <c:pt idx="0">
                  <c:v>ULK</c:v>
                </c:pt>
              </c:strCache>
            </c:strRef>
          </c:tx>
          <c:invertIfNegative val="0"/>
          <c:val>
            <c:numRef>
              <c:f>('6'!$B$22,'6'!$B$22,'6'!$B$22,'6'!$B$22,'6'!$B$22,'6'!$B$22,'6'!$B$22,'6'!$B$22,'6'!$B$22,'6'!$B$22,'6'!$B$22,'6'!$B$22,'6'!$B$35)</c:f>
              <c:numCache>
                <c:formatCode>General</c:formatCode>
                <c:ptCount val="13"/>
                <c:pt idx="12">
                  <c:v>9925.2438599999987</c:v>
                </c:pt>
              </c:numCache>
            </c:numRef>
          </c:val>
          <c:extLst>
            <c:ext xmlns:c16="http://schemas.microsoft.com/office/drawing/2014/chart" uri="{C3380CC4-5D6E-409C-BE32-E72D297353CC}">
              <c16:uniqueId val="{0000000C-E313-4EE8-9467-E962D8D75201}"/>
            </c:ext>
          </c:extLst>
        </c:ser>
        <c:ser>
          <c:idx val="13"/>
          <c:order val="13"/>
          <c:tx>
            <c:strRef>
              <c:f>'6'!$A$36</c:f>
              <c:strCache>
                <c:ptCount val="1"/>
                <c:pt idx="0">
                  <c:v>ZLK</c:v>
                </c:pt>
              </c:strCache>
            </c:strRef>
          </c:tx>
          <c:invertIfNegative val="0"/>
          <c:val>
            <c:numRef>
              <c:f>('6'!$B$22,'6'!$B$22,'6'!$B$22,'6'!$B$22,'6'!$B$22,'6'!$B$22,'6'!$B$22,'6'!$B$22,'6'!$B$22,'6'!$B$22,'6'!$B$22,'6'!$B$22,'6'!$B$22,'6'!$B$36)</c:f>
              <c:numCache>
                <c:formatCode>General</c:formatCode>
                <c:ptCount val="14"/>
                <c:pt idx="13">
                  <c:v>1332.1983999999998</c:v>
                </c:pt>
              </c:numCache>
            </c:numRef>
          </c:val>
          <c:extLst>
            <c:ext xmlns:c16="http://schemas.microsoft.com/office/drawing/2014/chart" uri="{C3380CC4-5D6E-409C-BE32-E72D297353CC}">
              <c16:uniqueId val="{0000000D-E313-4EE8-9467-E962D8D75201}"/>
            </c:ext>
          </c:extLst>
        </c:ser>
        <c:dLbls>
          <c:showLegendKey val="0"/>
          <c:showVal val="0"/>
          <c:showCatName val="0"/>
          <c:showSerName val="0"/>
          <c:showPercent val="0"/>
          <c:showBubbleSize val="0"/>
        </c:dLbls>
        <c:gapWidth val="104"/>
        <c:overlap val="100"/>
        <c:axId val="318805504"/>
        <c:axId val="318807040"/>
      </c:barChart>
      <c:catAx>
        <c:axId val="318805504"/>
        <c:scaling>
          <c:orientation val="minMax"/>
        </c:scaling>
        <c:delete val="0"/>
        <c:axPos val="b"/>
        <c:numFmt formatCode="General" sourceLinked="1"/>
        <c:majorTickMark val="none"/>
        <c:minorTickMark val="none"/>
        <c:tickLblPos val="nextTo"/>
        <c:txPr>
          <a:bodyPr/>
          <a:lstStyle/>
          <a:p>
            <a:pPr>
              <a:defRPr sz="900"/>
            </a:pPr>
            <a:endParaRPr lang="cs-CZ"/>
          </a:p>
        </c:txPr>
        <c:crossAx val="318807040"/>
        <c:crosses val="autoZero"/>
        <c:auto val="1"/>
        <c:lblAlgn val="ctr"/>
        <c:lblOffset val="100"/>
        <c:noMultiLvlLbl val="0"/>
      </c:catAx>
      <c:valAx>
        <c:axId val="31880704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31880550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(TJ)</a:t>
            </a:r>
          </a:p>
        </c:rich>
      </c:tx>
      <c:overlay val="0"/>
    </c:title>
    <c:autoTitleDeleted val="0"/>
    <c:plotArea>
      <c:layout/>
      <c:barChart>
        <c:barDir val="col"/>
        <c:grouping val="stacked"/>
        <c:varyColors val="0"/>
        <c:ser>
          <c:idx val="0"/>
          <c:order val="0"/>
          <c:tx>
            <c:strRef>
              <c:f>'4.1'!$A$8</c:f>
              <c:strCache>
                <c:ptCount val="1"/>
                <c:pt idx="0">
                  <c:v>Biomasa</c:v>
                </c:pt>
              </c:strCache>
            </c:strRef>
          </c:tx>
          <c:spPr>
            <a:solidFill>
              <a:schemeClr val="accent3">
                <a:lumMod val="75000"/>
              </a:schemeClr>
            </a:solidFill>
          </c:spPr>
          <c:invertIfNegative val="0"/>
          <c:val>
            <c:numRef>
              <c:f>'4.1'!$B$8:$M$8</c:f>
              <c:numCache>
                <c:formatCode>#\ ##0.0</c:formatCode>
                <c:ptCount val="12"/>
                <c:pt idx="0">
                  <c:v>2426.0100400000001</c:v>
                </c:pt>
                <c:pt idx="1">
                  <c:v>2161.4525600000006</c:v>
                </c:pt>
                <c:pt idx="2">
                  <c:v>2323.5840459999995</c:v>
                </c:pt>
                <c:pt idx="3">
                  <c:v>2118.4713069999993</c:v>
                </c:pt>
                <c:pt idx="4">
                  <c:v>2029.51196</c:v>
                </c:pt>
                <c:pt idx="5">
                  <c:v>1543.0001229999998</c:v>
                </c:pt>
                <c:pt idx="6">
                  <c:v>1508.634624</c:v>
                </c:pt>
                <c:pt idx="7">
                  <c:v>1635.5478230000006</c:v>
                </c:pt>
                <c:pt idx="8">
                  <c:v>1660.8178039999998</c:v>
                </c:pt>
                <c:pt idx="9">
                  <c:v>1617.524185</c:v>
                </c:pt>
                <c:pt idx="10">
                  <c:v>2253.271017999999</c:v>
                </c:pt>
                <c:pt idx="11">
                  <c:v>2341.2471859999991</c:v>
                </c:pt>
              </c:numCache>
            </c:numRef>
          </c:val>
          <c:extLst>
            <c:ext xmlns:c16="http://schemas.microsoft.com/office/drawing/2014/chart" uri="{C3380CC4-5D6E-409C-BE32-E72D297353CC}">
              <c16:uniqueId val="{00000000-47B2-470A-85CA-BED159C697C6}"/>
            </c:ext>
          </c:extLst>
        </c:ser>
        <c:ser>
          <c:idx val="1"/>
          <c:order val="1"/>
          <c:tx>
            <c:strRef>
              <c:f>'4.1'!$A$9</c:f>
              <c:strCache>
                <c:ptCount val="1"/>
                <c:pt idx="0">
                  <c:v>Bioplyn</c:v>
                </c:pt>
              </c:strCache>
            </c:strRef>
          </c:tx>
          <c:spPr>
            <a:solidFill>
              <a:schemeClr val="bg2">
                <a:lumMod val="50000"/>
              </a:schemeClr>
            </a:solidFill>
          </c:spPr>
          <c:invertIfNegative val="0"/>
          <c:val>
            <c:numRef>
              <c:f>'4.1'!$B$9:$M$9</c:f>
              <c:numCache>
                <c:formatCode>#\ ##0.0</c:formatCode>
                <c:ptCount val="12"/>
                <c:pt idx="0">
                  <c:v>419.77037100000013</c:v>
                </c:pt>
                <c:pt idx="1">
                  <c:v>374.01020599999981</c:v>
                </c:pt>
                <c:pt idx="2">
                  <c:v>400.39917300000042</c:v>
                </c:pt>
                <c:pt idx="3">
                  <c:v>369.90306899999979</c:v>
                </c:pt>
                <c:pt idx="4">
                  <c:v>349.32751200000001</c:v>
                </c:pt>
                <c:pt idx="5">
                  <c:v>291.27126199999992</c:v>
                </c:pt>
                <c:pt idx="6">
                  <c:v>287.89430399999986</c:v>
                </c:pt>
                <c:pt idx="7">
                  <c:v>299.04482100000001</c:v>
                </c:pt>
                <c:pt idx="8">
                  <c:v>312.40575800000011</c:v>
                </c:pt>
                <c:pt idx="9">
                  <c:v>363.16351799999984</c:v>
                </c:pt>
                <c:pt idx="10">
                  <c:v>387.18906700000008</c:v>
                </c:pt>
                <c:pt idx="11">
                  <c:v>418.18225600000011</c:v>
                </c:pt>
              </c:numCache>
            </c:numRef>
          </c:val>
          <c:extLst>
            <c:ext xmlns:c16="http://schemas.microsoft.com/office/drawing/2014/chart" uri="{C3380CC4-5D6E-409C-BE32-E72D297353CC}">
              <c16:uniqueId val="{00000001-47B2-470A-85CA-BED159C697C6}"/>
            </c:ext>
          </c:extLst>
        </c:ser>
        <c:ser>
          <c:idx val="2"/>
          <c:order val="2"/>
          <c:tx>
            <c:strRef>
              <c:f>'4.1'!$A$10</c:f>
              <c:strCache>
                <c:ptCount val="1"/>
                <c:pt idx="0">
                  <c:v>Černé uhlí</c:v>
                </c:pt>
              </c:strCache>
            </c:strRef>
          </c:tx>
          <c:spPr>
            <a:solidFill>
              <a:schemeClr val="tx1"/>
            </a:solidFill>
          </c:spPr>
          <c:invertIfNegative val="0"/>
          <c:val>
            <c:numRef>
              <c:f>'4.1'!$B$10:$M$10</c:f>
              <c:numCache>
                <c:formatCode>#\ ##0.0</c:formatCode>
                <c:ptCount val="12"/>
                <c:pt idx="0">
                  <c:v>2146.6621289999998</c:v>
                </c:pt>
                <c:pt idx="1">
                  <c:v>1902.2954259999997</c:v>
                </c:pt>
                <c:pt idx="2">
                  <c:v>1622.3598930000001</c:v>
                </c:pt>
                <c:pt idx="3">
                  <c:v>1294.2479320000002</c:v>
                </c:pt>
                <c:pt idx="4">
                  <c:v>829.40105299999982</c:v>
                </c:pt>
                <c:pt idx="5">
                  <c:v>502.45863300000002</c:v>
                </c:pt>
                <c:pt idx="6">
                  <c:v>534.23479500000008</c:v>
                </c:pt>
                <c:pt idx="7">
                  <c:v>478.20120099999997</c:v>
                </c:pt>
                <c:pt idx="8">
                  <c:v>630.53975400000013</c:v>
                </c:pt>
                <c:pt idx="9">
                  <c:v>1237.4683910000001</c:v>
                </c:pt>
                <c:pt idx="10">
                  <c:v>1469.092083</c:v>
                </c:pt>
                <c:pt idx="11">
                  <c:v>1946.1531480000001</c:v>
                </c:pt>
              </c:numCache>
            </c:numRef>
          </c:val>
          <c:extLst>
            <c:ext xmlns:c16="http://schemas.microsoft.com/office/drawing/2014/chart" uri="{C3380CC4-5D6E-409C-BE32-E72D297353CC}">
              <c16:uniqueId val="{00000002-47B2-470A-85CA-BED159C697C6}"/>
            </c:ext>
          </c:extLst>
        </c:ser>
        <c:ser>
          <c:idx val="3"/>
          <c:order val="3"/>
          <c:tx>
            <c:strRef>
              <c:f>'4.1'!$A$11</c:f>
              <c:strCache>
                <c:ptCount val="1"/>
                <c:pt idx="0">
                  <c:v>Elektrická energie</c:v>
                </c:pt>
              </c:strCache>
            </c:strRef>
          </c:tx>
          <c:invertIfNegative val="0"/>
          <c:val>
            <c:numRef>
              <c:f>'4.1'!$B$11:$M$11</c:f>
              <c:numCache>
                <c:formatCode>#\ ##0.0</c:formatCode>
                <c:ptCount val="12"/>
                <c:pt idx="0">
                  <c:v>2.22417</c:v>
                </c:pt>
                <c:pt idx="1">
                  <c:v>2.50345</c:v>
                </c:pt>
                <c:pt idx="2">
                  <c:v>2.6713300000000002</c:v>
                </c:pt>
                <c:pt idx="3">
                  <c:v>3.2674300000000005</c:v>
                </c:pt>
                <c:pt idx="4">
                  <c:v>2.7971709999999996</c:v>
                </c:pt>
                <c:pt idx="5">
                  <c:v>3.3154819999999998</c:v>
                </c:pt>
                <c:pt idx="6">
                  <c:v>4.3547579999999995</c:v>
                </c:pt>
                <c:pt idx="7">
                  <c:v>3.99437</c:v>
                </c:pt>
                <c:pt idx="8">
                  <c:v>3.8039420000000006</c:v>
                </c:pt>
                <c:pt idx="9">
                  <c:v>3.6593400000000003</c:v>
                </c:pt>
                <c:pt idx="10">
                  <c:v>2.56596</c:v>
                </c:pt>
                <c:pt idx="11">
                  <c:v>2.8911500000000001</c:v>
                </c:pt>
              </c:numCache>
            </c:numRef>
          </c:val>
          <c:extLst>
            <c:ext xmlns:c16="http://schemas.microsoft.com/office/drawing/2014/chart" uri="{C3380CC4-5D6E-409C-BE32-E72D297353CC}">
              <c16:uniqueId val="{00000003-47B2-470A-85CA-BED159C697C6}"/>
            </c:ext>
          </c:extLst>
        </c:ser>
        <c:ser>
          <c:idx val="4"/>
          <c:order val="4"/>
          <c:tx>
            <c:strRef>
              <c:f>'4.1'!$A$12</c:f>
              <c:strCache>
                <c:ptCount val="1"/>
                <c:pt idx="0">
                  <c:v>Energie prostředí (tepelné čerpadlo)</c:v>
                </c:pt>
              </c:strCache>
            </c:strRef>
          </c:tx>
          <c:invertIfNegative val="0"/>
          <c:val>
            <c:numRef>
              <c:f>'4.1'!$B$12:$M$12</c:f>
              <c:numCache>
                <c:formatCode>#\ ##0.0</c:formatCode>
                <c:ptCount val="12"/>
                <c:pt idx="0">
                  <c:v>14.387577303656199</c:v>
                </c:pt>
                <c:pt idx="1">
                  <c:v>13.035797786244411</c:v>
                </c:pt>
                <c:pt idx="2">
                  <c:v>10.789857737050102</c:v>
                </c:pt>
                <c:pt idx="3">
                  <c:v>9.4383836134619852</c:v>
                </c:pt>
                <c:pt idx="4">
                  <c:v>7.191943472109716</c:v>
                </c:pt>
                <c:pt idx="5">
                  <c:v>3.5024906402360187</c:v>
                </c:pt>
                <c:pt idx="6">
                  <c:v>3.0570131166255332</c:v>
                </c:pt>
                <c:pt idx="7">
                  <c:v>2.9801046669147877</c:v>
                </c:pt>
                <c:pt idx="8">
                  <c:v>4.7103776936663362</c:v>
                </c:pt>
                <c:pt idx="9">
                  <c:v>8.583945093569179</c:v>
                </c:pt>
                <c:pt idx="10">
                  <c:v>10.404916030468042</c:v>
                </c:pt>
                <c:pt idx="11">
                  <c:v>12.580112845997682</c:v>
                </c:pt>
              </c:numCache>
            </c:numRef>
          </c:val>
          <c:extLst>
            <c:ext xmlns:c16="http://schemas.microsoft.com/office/drawing/2014/chart" uri="{C3380CC4-5D6E-409C-BE32-E72D297353CC}">
              <c16:uniqueId val="{00000004-47B2-470A-85CA-BED159C697C6}"/>
            </c:ext>
          </c:extLst>
        </c:ser>
        <c:ser>
          <c:idx val="5"/>
          <c:order val="5"/>
          <c:tx>
            <c:strRef>
              <c:f>'4.1'!$A$13</c:f>
              <c:strCache>
                <c:ptCount val="1"/>
                <c:pt idx="0">
                  <c:v>Energie Slunce (solární kolektor)</c:v>
                </c:pt>
              </c:strCache>
            </c:strRef>
          </c:tx>
          <c:invertIfNegative val="0"/>
          <c:val>
            <c:numRef>
              <c:f>'4.1'!$B$13:$M$13</c:f>
              <c:numCache>
                <c:formatCode>#\ ##0.0</c:formatCode>
                <c:ptCount val="12"/>
                <c:pt idx="0">
                  <c:v>1.0129000000000001E-2</c:v>
                </c:pt>
                <c:pt idx="1">
                  <c:v>2.0753999999999998E-2</c:v>
                </c:pt>
                <c:pt idx="2">
                  <c:v>3.7942999999999998E-2</c:v>
                </c:pt>
                <c:pt idx="3">
                  <c:v>5.2948000000000002E-2</c:v>
                </c:pt>
                <c:pt idx="4">
                  <c:v>6.1956999999999998E-2</c:v>
                </c:pt>
                <c:pt idx="5">
                  <c:v>0.100568</c:v>
                </c:pt>
                <c:pt idx="6">
                  <c:v>8.5294999999999996E-2</c:v>
                </c:pt>
                <c:pt idx="7">
                  <c:v>6.8782999999999997E-2</c:v>
                </c:pt>
                <c:pt idx="8">
                  <c:v>5.7896000000000003E-2</c:v>
                </c:pt>
                <c:pt idx="9">
                  <c:v>5.5410999999999995E-2</c:v>
                </c:pt>
                <c:pt idx="10">
                  <c:v>1.4919999999999999E-2</c:v>
                </c:pt>
                <c:pt idx="11">
                  <c:v>8.9479999999999994E-3</c:v>
                </c:pt>
              </c:numCache>
            </c:numRef>
          </c:val>
          <c:extLst>
            <c:ext xmlns:c16="http://schemas.microsoft.com/office/drawing/2014/chart" uri="{C3380CC4-5D6E-409C-BE32-E72D297353CC}">
              <c16:uniqueId val="{00000005-47B2-470A-85CA-BED159C697C6}"/>
            </c:ext>
          </c:extLst>
        </c:ser>
        <c:ser>
          <c:idx val="6"/>
          <c:order val="6"/>
          <c:tx>
            <c:strRef>
              <c:f>'4.1'!$A$14</c:f>
              <c:strCache>
                <c:ptCount val="1"/>
                <c:pt idx="0">
                  <c:v>Hnědé uhlí</c:v>
                </c:pt>
              </c:strCache>
            </c:strRef>
          </c:tx>
          <c:spPr>
            <a:solidFill>
              <a:srgbClr val="6E4932"/>
            </a:solidFill>
          </c:spPr>
          <c:invertIfNegative val="0"/>
          <c:val>
            <c:numRef>
              <c:f>'4.1'!$B$14:$M$14</c:f>
              <c:numCache>
                <c:formatCode>#\ ##0.0</c:formatCode>
                <c:ptCount val="12"/>
                <c:pt idx="0">
                  <c:v>8185.3564940000024</c:v>
                </c:pt>
                <c:pt idx="1">
                  <c:v>7434.5443430000014</c:v>
                </c:pt>
                <c:pt idx="2">
                  <c:v>6983.2510879999991</c:v>
                </c:pt>
                <c:pt idx="3">
                  <c:v>5497.4912740000009</c:v>
                </c:pt>
                <c:pt idx="4">
                  <c:v>4036.8607000000006</c:v>
                </c:pt>
                <c:pt idx="5">
                  <c:v>2444.6739029999999</c:v>
                </c:pt>
                <c:pt idx="6">
                  <c:v>2071.434937</c:v>
                </c:pt>
                <c:pt idx="7">
                  <c:v>2291.8511639999997</c:v>
                </c:pt>
                <c:pt idx="8">
                  <c:v>2952.2805219999991</c:v>
                </c:pt>
                <c:pt idx="9">
                  <c:v>4794.6676789999983</c:v>
                </c:pt>
                <c:pt idx="10">
                  <c:v>6295.7762480000029</c:v>
                </c:pt>
                <c:pt idx="11">
                  <c:v>7673.7067779999979</c:v>
                </c:pt>
              </c:numCache>
            </c:numRef>
          </c:val>
          <c:extLst>
            <c:ext xmlns:c16="http://schemas.microsoft.com/office/drawing/2014/chart" uri="{C3380CC4-5D6E-409C-BE32-E72D297353CC}">
              <c16:uniqueId val="{00000006-47B2-470A-85CA-BED159C697C6}"/>
            </c:ext>
          </c:extLst>
        </c:ser>
        <c:ser>
          <c:idx val="7"/>
          <c:order val="7"/>
          <c:tx>
            <c:strRef>
              <c:f>'4.1'!$A$15</c:f>
              <c:strCache>
                <c:ptCount val="1"/>
                <c:pt idx="0">
                  <c:v>Jaderné palivo</c:v>
                </c:pt>
              </c:strCache>
            </c:strRef>
          </c:tx>
          <c:invertIfNegative val="0"/>
          <c:val>
            <c:numRef>
              <c:f>'4.1'!$B$15:$M$15</c:f>
              <c:numCache>
                <c:formatCode>#\ ##0.0</c:formatCode>
                <c:ptCount val="12"/>
                <c:pt idx="0">
                  <c:v>145.821</c:v>
                </c:pt>
                <c:pt idx="1">
                  <c:v>124.426</c:v>
                </c:pt>
                <c:pt idx="2">
                  <c:v>107.92100000000001</c:v>
                </c:pt>
                <c:pt idx="3">
                  <c:v>41.33</c:v>
                </c:pt>
                <c:pt idx="4">
                  <c:v>31.606000000000002</c:v>
                </c:pt>
                <c:pt idx="5">
                  <c:v>23.568000000000001</c:v>
                </c:pt>
                <c:pt idx="6">
                  <c:v>18.123000000000001</c:v>
                </c:pt>
                <c:pt idx="7">
                  <c:v>21.844999999999999</c:v>
                </c:pt>
                <c:pt idx="8">
                  <c:v>33.447000000000003</c:v>
                </c:pt>
                <c:pt idx="9">
                  <c:v>74.795000000000002</c:v>
                </c:pt>
                <c:pt idx="10">
                  <c:v>106.02800000000001</c:v>
                </c:pt>
                <c:pt idx="11">
                  <c:v>134.58199999999999</c:v>
                </c:pt>
              </c:numCache>
            </c:numRef>
          </c:val>
          <c:extLst>
            <c:ext xmlns:c16="http://schemas.microsoft.com/office/drawing/2014/chart" uri="{C3380CC4-5D6E-409C-BE32-E72D297353CC}">
              <c16:uniqueId val="{00000007-47B2-470A-85CA-BED159C697C6}"/>
            </c:ext>
          </c:extLst>
        </c:ser>
        <c:ser>
          <c:idx val="8"/>
          <c:order val="8"/>
          <c:tx>
            <c:strRef>
              <c:f>'4.1'!$A$16</c:f>
              <c:strCache>
                <c:ptCount val="1"/>
                <c:pt idx="0">
                  <c:v>Koks</c:v>
                </c:pt>
              </c:strCache>
            </c:strRef>
          </c:tx>
          <c:invertIfNegative val="0"/>
          <c:val>
            <c:numRef>
              <c:f>'4.1'!$B$16:$M$16</c:f>
              <c:numCache>
                <c:formatCode>#\ ##0.0</c:formatCode>
                <c:ptCount val="12"/>
                <c:pt idx="0">
                  <c:v>9.0999999999999998E-2</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47B2-470A-85CA-BED159C697C6}"/>
            </c:ext>
          </c:extLst>
        </c:ser>
        <c:ser>
          <c:idx val="9"/>
          <c:order val="9"/>
          <c:tx>
            <c:strRef>
              <c:f>'4.1'!$A$17</c:f>
              <c:strCache>
                <c:ptCount val="1"/>
                <c:pt idx="0">
                  <c:v>Odpadní teplo</c:v>
                </c:pt>
              </c:strCache>
            </c:strRef>
          </c:tx>
          <c:invertIfNegative val="0"/>
          <c:val>
            <c:numRef>
              <c:f>'4.1'!$B$17:$M$17</c:f>
              <c:numCache>
                <c:formatCode>#\ ##0.0</c:formatCode>
                <c:ptCount val="12"/>
                <c:pt idx="0">
                  <c:v>722.40689799999996</c:v>
                </c:pt>
                <c:pt idx="1">
                  <c:v>659.61819300000002</c:v>
                </c:pt>
                <c:pt idx="2">
                  <c:v>713.81485699999996</c:v>
                </c:pt>
                <c:pt idx="3">
                  <c:v>696.00254200000006</c:v>
                </c:pt>
                <c:pt idx="4">
                  <c:v>774.62432699999988</c:v>
                </c:pt>
                <c:pt idx="5">
                  <c:v>710.84160099999997</c:v>
                </c:pt>
                <c:pt idx="6">
                  <c:v>723.82544300000006</c:v>
                </c:pt>
                <c:pt idx="7">
                  <c:v>684.09874900000011</c:v>
                </c:pt>
                <c:pt idx="8">
                  <c:v>587.18746499999997</c:v>
                </c:pt>
                <c:pt idx="9">
                  <c:v>713.02282699999989</c:v>
                </c:pt>
                <c:pt idx="10">
                  <c:v>664.93484999999998</c:v>
                </c:pt>
                <c:pt idx="11">
                  <c:v>693.24413099999992</c:v>
                </c:pt>
              </c:numCache>
            </c:numRef>
          </c:val>
          <c:extLst>
            <c:ext xmlns:c16="http://schemas.microsoft.com/office/drawing/2014/chart" uri="{C3380CC4-5D6E-409C-BE32-E72D297353CC}">
              <c16:uniqueId val="{00000009-47B2-470A-85CA-BED159C697C6}"/>
            </c:ext>
          </c:extLst>
        </c:ser>
        <c:ser>
          <c:idx val="10"/>
          <c:order val="10"/>
          <c:tx>
            <c:strRef>
              <c:f>'4.1'!$A$18</c:f>
              <c:strCache>
                <c:ptCount val="1"/>
                <c:pt idx="0">
                  <c:v>Ostatní kapalná paliva</c:v>
                </c:pt>
              </c:strCache>
            </c:strRef>
          </c:tx>
          <c:invertIfNegative val="0"/>
          <c:val>
            <c:numRef>
              <c:f>'4.1'!$B$18:$M$18</c:f>
              <c:numCache>
                <c:formatCode>#\ ##0.0</c:formatCode>
                <c:ptCount val="12"/>
                <c:pt idx="0">
                  <c:v>86.679901000000001</c:v>
                </c:pt>
                <c:pt idx="1">
                  <c:v>75.319725999999989</c:v>
                </c:pt>
                <c:pt idx="2">
                  <c:v>30.274146999999999</c:v>
                </c:pt>
                <c:pt idx="3">
                  <c:v>11.13574</c:v>
                </c:pt>
                <c:pt idx="4">
                  <c:v>11.456417</c:v>
                </c:pt>
                <c:pt idx="5">
                  <c:v>19.769055000000002</c:v>
                </c:pt>
                <c:pt idx="6">
                  <c:v>11.597678999999999</c:v>
                </c:pt>
                <c:pt idx="7">
                  <c:v>13.522640000000001</c:v>
                </c:pt>
                <c:pt idx="8">
                  <c:v>10.967124999999999</c:v>
                </c:pt>
                <c:pt idx="9">
                  <c:v>18.422122999999999</c:v>
                </c:pt>
                <c:pt idx="10">
                  <c:v>32.881297999999994</c:v>
                </c:pt>
                <c:pt idx="11">
                  <c:v>27.544668999999999</c:v>
                </c:pt>
              </c:numCache>
            </c:numRef>
          </c:val>
          <c:extLst>
            <c:ext xmlns:c16="http://schemas.microsoft.com/office/drawing/2014/chart" uri="{C3380CC4-5D6E-409C-BE32-E72D297353CC}">
              <c16:uniqueId val="{0000000A-47B2-470A-85CA-BED159C697C6}"/>
            </c:ext>
          </c:extLst>
        </c:ser>
        <c:ser>
          <c:idx val="11"/>
          <c:order val="11"/>
          <c:tx>
            <c:strRef>
              <c:f>'4.1'!$A$19</c:f>
              <c:strCache>
                <c:ptCount val="1"/>
                <c:pt idx="0">
                  <c:v>Ostatní pevná paliva</c:v>
                </c:pt>
              </c:strCache>
            </c:strRef>
          </c:tx>
          <c:invertIfNegative val="0"/>
          <c:val>
            <c:numRef>
              <c:f>'4.1'!$B$19:$M$19</c:f>
              <c:numCache>
                <c:formatCode>#\ ##0.0</c:formatCode>
                <c:ptCount val="12"/>
                <c:pt idx="0">
                  <c:v>438.15081300000003</c:v>
                </c:pt>
                <c:pt idx="1">
                  <c:v>386.83621699999998</c:v>
                </c:pt>
                <c:pt idx="2">
                  <c:v>368.30192699999998</c:v>
                </c:pt>
                <c:pt idx="3">
                  <c:v>398.33321599999999</c:v>
                </c:pt>
                <c:pt idx="4">
                  <c:v>413.9325187255306</c:v>
                </c:pt>
                <c:pt idx="5">
                  <c:v>371.77817351341832</c:v>
                </c:pt>
                <c:pt idx="6">
                  <c:v>330.72302127788583</c:v>
                </c:pt>
                <c:pt idx="7">
                  <c:v>320.56962247550695</c:v>
                </c:pt>
                <c:pt idx="8">
                  <c:v>337.07969546793811</c:v>
                </c:pt>
                <c:pt idx="9">
                  <c:v>348.33393632295559</c:v>
                </c:pt>
                <c:pt idx="10">
                  <c:v>460.43776176174424</c:v>
                </c:pt>
                <c:pt idx="11">
                  <c:v>341.30981199645839</c:v>
                </c:pt>
              </c:numCache>
            </c:numRef>
          </c:val>
          <c:extLst>
            <c:ext xmlns:c16="http://schemas.microsoft.com/office/drawing/2014/chart" uri="{C3380CC4-5D6E-409C-BE32-E72D297353CC}">
              <c16:uniqueId val="{0000000B-47B2-470A-85CA-BED159C697C6}"/>
            </c:ext>
          </c:extLst>
        </c:ser>
        <c:ser>
          <c:idx val="12"/>
          <c:order val="12"/>
          <c:tx>
            <c:strRef>
              <c:f>'4.1'!$A$20</c:f>
              <c:strCache>
                <c:ptCount val="1"/>
                <c:pt idx="0">
                  <c:v>Ostatní plyny</c:v>
                </c:pt>
              </c:strCache>
            </c:strRef>
          </c:tx>
          <c:invertIfNegative val="0"/>
          <c:val>
            <c:numRef>
              <c:f>'4.1'!$B$20:$M$20</c:f>
              <c:numCache>
                <c:formatCode>#\ ##0.0</c:formatCode>
                <c:ptCount val="12"/>
                <c:pt idx="0">
                  <c:v>902.6514709999999</c:v>
                </c:pt>
                <c:pt idx="1">
                  <c:v>768.42518599999983</c:v>
                </c:pt>
                <c:pt idx="2">
                  <c:v>864.10889000000009</c:v>
                </c:pt>
                <c:pt idx="3">
                  <c:v>776.93415300000015</c:v>
                </c:pt>
                <c:pt idx="4">
                  <c:v>795.23396300000013</c:v>
                </c:pt>
                <c:pt idx="5">
                  <c:v>713.9596929999999</c:v>
                </c:pt>
                <c:pt idx="6">
                  <c:v>731.223705</c:v>
                </c:pt>
                <c:pt idx="7">
                  <c:v>801.32841399999984</c:v>
                </c:pt>
                <c:pt idx="8">
                  <c:v>736.41453699999988</c:v>
                </c:pt>
                <c:pt idx="9">
                  <c:v>724.23557500000004</c:v>
                </c:pt>
                <c:pt idx="10">
                  <c:v>808.9988000000003</c:v>
                </c:pt>
                <c:pt idx="11">
                  <c:v>797.63820299999986</c:v>
                </c:pt>
              </c:numCache>
            </c:numRef>
          </c:val>
          <c:extLst>
            <c:ext xmlns:c16="http://schemas.microsoft.com/office/drawing/2014/chart" uri="{C3380CC4-5D6E-409C-BE32-E72D297353CC}">
              <c16:uniqueId val="{0000000C-47B2-470A-85CA-BED159C697C6}"/>
            </c:ext>
          </c:extLst>
        </c:ser>
        <c:ser>
          <c:idx val="13"/>
          <c:order val="13"/>
          <c:tx>
            <c:strRef>
              <c:f>'4.1'!$A$21</c:f>
              <c:strCache>
                <c:ptCount val="1"/>
                <c:pt idx="0">
                  <c:v>Ostatní</c:v>
                </c:pt>
              </c:strCache>
            </c:strRef>
          </c:tx>
          <c:invertIfNegative val="0"/>
          <c:val>
            <c:numRef>
              <c:f>'4.1'!$B$21:$M$21</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47B2-470A-85CA-BED159C697C6}"/>
            </c:ext>
          </c:extLst>
        </c:ser>
        <c:ser>
          <c:idx val="14"/>
          <c:order val="14"/>
          <c:tx>
            <c:strRef>
              <c:f>'4.1'!$A$22</c:f>
              <c:strCache>
                <c:ptCount val="1"/>
                <c:pt idx="0">
                  <c:v>Topné oleje</c:v>
                </c:pt>
              </c:strCache>
            </c:strRef>
          </c:tx>
          <c:invertIfNegative val="0"/>
          <c:val>
            <c:numRef>
              <c:f>'4.1'!$B$22:$M$22</c:f>
              <c:numCache>
                <c:formatCode>#\ ##0.0</c:formatCode>
                <c:ptCount val="12"/>
                <c:pt idx="0">
                  <c:v>59.051746999999999</c:v>
                </c:pt>
                <c:pt idx="1">
                  <c:v>64.647801999999984</c:v>
                </c:pt>
                <c:pt idx="2">
                  <c:v>25.354794999999996</c:v>
                </c:pt>
                <c:pt idx="3">
                  <c:v>5.6568429999999985</c:v>
                </c:pt>
                <c:pt idx="4">
                  <c:v>3.4719709999999995</c:v>
                </c:pt>
                <c:pt idx="5">
                  <c:v>47.218466000000014</c:v>
                </c:pt>
                <c:pt idx="6">
                  <c:v>27.228177999999993</c:v>
                </c:pt>
                <c:pt idx="7">
                  <c:v>9.0056609999999981</c:v>
                </c:pt>
                <c:pt idx="8">
                  <c:v>6.7155569999999987</c:v>
                </c:pt>
                <c:pt idx="9">
                  <c:v>13.381261</c:v>
                </c:pt>
                <c:pt idx="10">
                  <c:v>28.751766000000003</c:v>
                </c:pt>
                <c:pt idx="11">
                  <c:v>73.502630000000039</c:v>
                </c:pt>
              </c:numCache>
            </c:numRef>
          </c:val>
          <c:extLst>
            <c:ext xmlns:c16="http://schemas.microsoft.com/office/drawing/2014/chart" uri="{C3380CC4-5D6E-409C-BE32-E72D297353CC}">
              <c16:uniqueId val="{0000000E-47B2-470A-85CA-BED159C697C6}"/>
            </c:ext>
          </c:extLst>
        </c:ser>
        <c:ser>
          <c:idx val="15"/>
          <c:order val="15"/>
          <c:tx>
            <c:strRef>
              <c:f>'4.1'!$A$23</c:f>
              <c:strCache>
                <c:ptCount val="1"/>
                <c:pt idx="0">
                  <c:v>Zemní plyn</c:v>
                </c:pt>
              </c:strCache>
            </c:strRef>
          </c:tx>
          <c:spPr>
            <a:solidFill>
              <a:srgbClr val="EBE600"/>
            </a:solidFill>
          </c:spPr>
          <c:invertIfNegative val="0"/>
          <c:val>
            <c:numRef>
              <c:f>'4.1'!$B$23:$M$23</c:f>
              <c:numCache>
                <c:formatCode>#\ ##0.0</c:formatCode>
                <c:ptCount val="12"/>
                <c:pt idx="0">
                  <c:v>4601.888468987795</c:v>
                </c:pt>
                <c:pt idx="1">
                  <c:v>4177.3149857928711</c:v>
                </c:pt>
                <c:pt idx="2">
                  <c:v>3730.844219720605</c:v>
                </c:pt>
                <c:pt idx="3">
                  <c:v>3047.5832338454675</c:v>
                </c:pt>
                <c:pt idx="4">
                  <c:v>2232.5309811923821</c:v>
                </c:pt>
                <c:pt idx="5">
                  <c:v>1280.5104065073831</c:v>
                </c:pt>
                <c:pt idx="6">
                  <c:v>1268.3567144736128</c:v>
                </c:pt>
                <c:pt idx="7">
                  <c:v>1332.6134314159005</c:v>
                </c:pt>
                <c:pt idx="8">
                  <c:v>1670.6534278593806</c:v>
                </c:pt>
                <c:pt idx="9">
                  <c:v>2959.9921595834744</c:v>
                </c:pt>
                <c:pt idx="10">
                  <c:v>3589.1347332077889</c:v>
                </c:pt>
                <c:pt idx="11">
                  <c:v>4516.3591221575425</c:v>
                </c:pt>
              </c:numCache>
            </c:numRef>
          </c:val>
          <c:extLst>
            <c:ext xmlns:c16="http://schemas.microsoft.com/office/drawing/2014/chart" uri="{C3380CC4-5D6E-409C-BE32-E72D297353CC}">
              <c16:uniqueId val="{0000000F-47B2-470A-85CA-BED159C697C6}"/>
            </c:ext>
          </c:extLst>
        </c:ser>
        <c:dLbls>
          <c:showLegendKey val="0"/>
          <c:showVal val="0"/>
          <c:showCatName val="0"/>
          <c:showSerName val="0"/>
          <c:showPercent val="0"/>
          <c:showBubbleSize val="0"/>
        </c:dLbls>
        <c:gapWidth val="104"/>
        <c:overlap val="100"/>
        <c:axId val="173618688"/>
        <c:axId val="173620224"/>
      </c:barChart>
      <c:catAx>
        <c:axId val="173618688"/>
        <c:scaling>
          <c:orientation val="minMax"/>
        </c:scaling>
        <c:delete val="0"/>
        <c:axPos val="b"/>
        <c:majorTickMark val="none"/>
        <c:minorTickMark val="none"/>
        <c:tickLblPos val="nextTo"/>
        <c:txPr>
          <a:bodyPr/>
          <a:lstStyle/>
          <a:p>
            <a:pPr>
              <a:defRPr sz="900"/>
            </a:pPr>
            <a:endParaRPr lang="cs-CZ"/>
          </a:p>
        </c:txPr>
        <c:crossAx val="173620224"/>
        <c:crosses val="autoZero"/>
        <c:auto val="1"/>
        <c:lblAlgn val="ctr"/>
        <c:lblOffset val="100"/>
        <c:noMultiLvlLbl val="0"/>
      </c:catAx>
      <c:valAx>
        <c:axId val="173620224"/>
        <c:scaling>
          <c:orientation val="minMax"/>
          <c:max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173618688"/>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invertIfNegative val="0"/>
          <c:cat>
            <c:numRef>
              <c:f>'4.2'!$P$6</c:f>
              <c:numCache>
                <c:formatCode>General</c:formatCode>
                <c:ptCount val="1"/>
              </c:numCache>
            </c:numRef>
          </c:cat>
          <c:val>
            <c:numRef>
              <c:f>'4.2'!$P$7</c:f>
              <c:numCache>
                <c:formatCode>0.0%</c:formatCode>
                <c:ptCount val="1"/>
              </c:numCache>
            </c:numRef>
          </c:val>
          <c:extLst>
            <c:ext xmlns:c16="http://schemas.microsoft.com/office/drawing/2014/chart" uri="{C3380CC4-5D6E-409C-BE32-E72D297353CC}">
              <c16:uniqueId val="{00000000-D95D-4BE8-B90F-1BC38005B34F}"/>
            </c:ext>
          </c:extLst>
        </c:ser>
        <c:ser>
          <c:idx val="1"/>
          <c:order val="1"/>
          <c:tx>
            <c:strRef>
              <c:f>'4.2'!$O$8</c:f>
              <c:strCache>
                <c:ptCount val="1"/>
              </c:strCache>
            </c:strRef>
          </c:tx>
          <c:invertIfNegative val="0"/>
          <c:cat>
            <c:numRef>
              <c:f>'4.2'!$P$6</c:f>
              <c:numCache>
                <c:formatCode>General</c:formatCode>
                <c:ptCount val="1"/>
              </c:numCache>
            </c:numRef>
          </c:cat>
          <c:val>
            <c:numRef>
              <c:f>'4.2'!$P$8</c:f>
              <c:numCache>
                <c:formatCode>0.0%</c:formatCode>
                <c:ptCount val="1"/>
              </c:numCache>
            </c:numRef>
          </c:val>
          <c:extLst>
            <c:ext xmlns:c16="http://schemas.microsoft.com/office/drawing/2014/chart" uri="{C3380CC4-5D6E-409C-BE32-E72D297353CC}">
              <c16:uniqueId val="{00000001-D95D-4BE8-B90F-1BC38005B34F}"/>
            </c:ext>
          </c:extLst>
        </c:ser>
        <c:ser>
          <c:idx val="2"/>
          <c:order val="2"/>
          <c:tx>
            <c:strRef>
              <c:f>'4.2'!$O$9</c:f>
              <c:strCache>
                <c:ptCount val="1"/>
              </c:strCache>
            </c:strRef>
          </c:tx>
          <c:invertIfNegative val="0"/>
          <c:cat>
            <c:numRef>
              <c:f>'4.2'!$P$6</c:f>
              <c:numCache>
                <c:formatCode>General</c:formatCode>
                <c:ptCount val="1"/>
              </c:numCache>
            </c:numRef>
          </c:cat>
          <c:val>
            <c:numRef>
              <c:f>'4.2'!$P$9</c:f>
              <c:numCache>
                <c:formatCode>0.0%</c:formatCode>
                <c:ptCount val="1"/>
              </c:numCache>
            </c:numRef>
          </c:val>
          <c:extLst>
            <c:ext xmlns:c16="http://schemas.microsoft.com/office/drawing/2014/chart" uri="{C3380CC4-5D6E-409C-BE32-E72D297353CC}">
              <c16:uniqueId val="{00000002-D95D-4BE8-B90F-1BC38005B34F}"/>
            </c:ext>
          </c:extLst>
        </c:ser>
        <c:ser>
          <c:idx val="3"/>
          <c:order val="3"/>
          <c:tx>
            <c:strRef>
              <c:f>'4.2'!$O$10</c:f>
              <c:strCache>
                <c:ptCount val="1"/>
              </c:strCache>
            </c:strRef>
          </c:tx>
          <c:invertIfNegative val="0"/>
          <c:cat>
            <c:numRef>
              <c:f>'4.2'!$P$6</c:f>
              <c:numCache>
                <c:formatCode>General</c:formatCode>
                <c:ptCount val="1"/>
              </c:numCache>
            </c:numRef>
          </c:cat>
          <c:val>
            <c:numRef>
              <c:f>'4.2'!$P$10</c:f>
              <c:numCache>
                <c:formatCode>0.0%</c:formatCode>
                <c:ptCount val="1"/>
              </c:numCache>
            </c:numRef>
          </c:val>
          <c:extLst>
            <c:ext xmlns:c16="http://schemas.microsoft.com/office/drawing/2014/chart" uri="{C3380CC4-5D6E-409C-BE32-E72D297353CC}">
              <c16:uniqueId val="{00000003-D95D-4BE8-B90F-1BC38005B34F}"/>
            </c:ext>
          </c:extLst>
        </c:ser>
        <c:ser>
          <c:idx val="4"/>
          <c:order val="4"/>
          <c:tx>
            <c:strRef>
              <c:f>'4.2'!$O$11</c:f>
              <c:strCache>
                <c:ptCount val="1"/>
              </c:strCache>
            </c:strRef>
          </c:tx>
          <c:invertIfNegative val="0"/>
          <c:cat>
            <c:numRef>
              <c:f>'4.2'!$P$6</c:f>
              <c:numCache>
                <c:formatCode>General</c:formatCode>
                <c:ptCount val="1"/>
              </c:numCache>
            </c:numRef>
          </c:cat>
          <c:val>
            <c:numRef>
              <c:f>'4.2'!$P$11</c:f>
              <c:numCache>
                <c:formatCode>0.0%</c:formatCode>
                <c:ptCount val="1"/>
              </c:numCache>
            </c:numRef>
          </c:val>
          <c:extLst>
            <c:ext xmlns:c16="http://schemas.microsoft.com/office/drawing/2014/chart" uri="{C3380CC4-5D6E-409C-BE32-E72D297353CC}">
              <c16:uniqueId val="{00000004-D95D-4BE8-B90F-1BC38005B34F}"/>
            </c:ext>
          </c:extLst>
        </c:ser>
        <c:ser>
          <c:idx val="5"/>
          <c:order val="5"/>
          <c:tx>
            <c:strRef>
              <c:f>'4.2'!$O$12</c:f>
              <c:strCache>
                <c:ptCount val="1"/>
              </c:strCache>
            </c:strRef>
          </c:tx>
          <c:invertIfNegative val="0"/>
          <c:cat>
            <c:numRef>
              <c:f>'4.2'!$P$6</c:f>
              <c:numCache>
                <c:formatCode>General</c:formatCode>
                <c:ptCount val="1"/>
              </c:numCache>
            </c:numRef>
          </c:cat>
          <c:val>
            <c:numRef>
              <c:f>'4.2'!$P$12</c:f>
              <c:numCache>
                <c:formatCode>0.0%</c:formatCode>
                <c:ptCount val="1"/>
              </c:numCache>
            </c:numRef>
          </c:val>
          <c:extLst>
            <c:ext xmlns:c16="http://schemas.microsoft.com/office/drawing/2014/chart" uri="{C3380CC4-5D6E-409C-BE32-E72D297353CC}">
              <c16:uniqueId val="{00000005-D95D-4BE8-B90F-1BC38005B34F}"/>
            </c:ext>
          </c:extLst>
        </c:ser>
        <c:ser>
          <c:idx val="6"/>
          <c:order val="6"/>
          <c:tx>
            <c:strRef>
              <c:f>'4.2'!$O$13</c:f>
              <c:strCache>
                <c:ptCount val="1"/>
              </c:strCache>
            </c:strRef>
          </c:tx>
          <c:invertIfNegative val="0"/>
          <c:cat>
            <c:numRef>
              <c:f>'4.2'!$P$6</c:f>
              <c:numCache>
                <c:formatCode>General</c:formatCode>
                <c:ptCount val="1"/>
              </c:numCache>
            </c:numRef>
          </c:cat>
          <c:val>
            <c:numRef>
              <c:f>'4.2'!$P$13</c:f>
              <c:numCache>
                <c:formatCode>0.0%</c:formatCode>
                <c:ptCount val="1"/>
              </c:numCache>
            </c:numRef>
          </c:val>
          <c:extLst>
            <c:ext xmlns:c16="http://schemas.microsoft.com/office/drawing/2014/chart" uri="{C3380CC4-5D6E-409C-BE32-E72D297353CC}">
              <c16:uniqueId val="{00000006-D95D-4BE8-B90F-1BC38005B34F}"/>
            </c:ext>
          </c:extLst>
        </c:ser>
        <c:ser>
          <c:idx val="7"/>
          <c:order val="7"/>
          <c:tx>
            <c:strRef>
              <c:f>'4.2'!$O$14</c:f>
              <c:strCache>
                <c:ptCount val="1"/>
              </c:strCache>
            </c:strRef>
          </c:tx>
          <c:invertIfNegative val="0"/>
          <c:cat>
            <c:numRef>
              <c:f>'4.2'!$P$6</c:f>
              <c:numCache>
                <c:formatCode>General</c:formatCode>
                <c:ptCount val="1"/>
              </c:numCache>
            </c:numRef>
          </c:cat>
          <c:val>
            <c:numRef>
              <c:f>'4.2'!$P$14</c:f>
              <c:numCache>
                <c:formatCode>0.0%</c:formatCode>
                <c:ptCount val="1"/>
              </c:numCache>
            </c:numRef>
          </c:val>
          <c:extLst>
            <c:ext xmlns:c16="http://schemas.microsoft.com/office/drawing/2014/chart" uri="{C3380CC4-5D6E-409C-BE32-E72D297353CC}">
              <c16:uniqueId val="{00000007-D95D-4BE8-B90F-1BC38005B34F}"/>
            </c:ext>
          </c:extLst>
        </c:ser>
        <c:ser>
          <c:idx val="8"/>
          <c:order val="8"/>
          <c:tx>
            <c:strRef>
              <c:f>'4.2'!$O$15</c:f>
              <c:strCache>
                <c:ptCount val="1"/>
              </c:strCache>
            </c:strRef>
          </c:tx>
          <c:invertIfNegative val="0"/>
          <c:cat>
            <c:numRef>
              <c:f>'4.2'!$P$6</c:f>
              <c:numCache>
                <c:formatCode>General</c:formatCode>
                <c:ptCount val="1"/>
              </c:numCache>
            </c:numRef>
          </c:cat>
          <c:val>
            <c:numRef>
              <c:f>'4.2'!$P$15</c:f>
              <c:numCache>
                <c:formatCode>0.0%</c:formatCode>
                <c:ptCount val="1"/>
              </c:numCache>
            </c:numRef>
          </c:val>
          <c:extLst>
            <c:ext xmlns:c16="http://schemas.microsoft.com/office/drawing/2014/chart" uri="{C3380CC4-5D6E-409C-BE32-E72D297353CC}">
              <c16:uniqueId val="{00000008-D95D-4BE8-B90F-1BC38005B34F}"/>
            </c:ext>
          </c:extLst>
        </c:ser>
        <c:ser>
          <c:idx val="9"/>
          <c:order val="9"/>
          <c:tx>
            <c:strRef>
              <c:f>'4.2'!$O$16</c:f>
              <c:strCache>
                <c:ptCount val="1"/>
              </c:strCache>
            </c:strRef>
          </c:tx>
          <c:invertIfNegative val="0"/>
          <c:cat>
            <c:numRef>
              <c:f>'4.2'!$P$6</c:f>
              <c:numCache>
                <c:formatCode>General</c:formatCode>
                <c:ptCount val="1"/>
              </c:numCache>
            </c:numRef>
          </c:cat>
          <c:val>
            <c:numRef>
              <c:f>'4.2'!$P$16</c:f>
              <c:numCache>
                <c:formatCode>0.0%</c:formatCode>
                <c:ptCount val="1"/>
              </c:numCache>
            </c:numRef>
          </c:val>
          <c:extLst>
            <c:ext xmlns:c16="http://schemas.microsoft.com/office/drawing/2014/chart" uri="{C3380CC4-5D6E-409C-BE32-E72D297353CC}">
              <c16:uniqueId val="{00000009-D95D-4BE8-B90F-1BC38005B34F}"/>
            </c:ext>
          </c:extLst>
        </c:ser>
        <c:ser>
          <c:idx val="10"/>
          <c:order val="10"/>
          <c:tx>
            <c:strRef>
              <c:f>'4.2'!$O$17</c:f>
              <c:strCache>
                <c:ptCount val="1"/>
              </c:strCache>
            </c:strRef>
          </c:tx>
          <c:invertIfNegative val="0"/>
          <c:cat>
            <c:numRef>
              <c:f>'4.2'!$P$6</c:f>
              <c:numCache>
                <c:formatCode>General</c:formatCode>
                <c:ptCount val="1"/>
              </c:numCache>
            </c:numRef>
          </c:cat>
          <c:val>
            <c:numRef>
              <c:f>'4.2'!$P$17</c:f>
              <c:numCache>
                <c:formatCode>0.0%</c:formatCode>
                <c:ptCount val="1"/>
              </c:numCache>
            </c:numRef>
          </c:val>
          <c:extLst>
            <c:ext xmlns:c16="http://schemas.microsoft.com/office/drawing/2014/chart" uri="{C3380CC4-5D6E-409C-BE32-E72D297353CC}">
              <c16:uniqueId val="{0000000A-D95D-4BE8-B90F-1BC38005B34F}"/>
            </c:ext>
          </c:extLst>
        </c:ser>
        <c:ser>
          <c:idx val="11"/>
          <c:order val="11"/>
          <c:tx>
            <c:strRef>
              <c:f>'4.2'!$O$18</c:f>
              <c:strCache>
                <c:ptCount val="1"/>
              </c:strCache>
            </c:strRef>
          </c:tx>
          <c:invertIfNegative val="0"/>
          <c:cat>
            <c:numRef>
              <c:f>'4.2'!$P$6</c:f>
              <c:numCache>
                <c:formatCode>General</c:formatCode>
                <c:ptCount val="1"/>
              </c:numCache>
            </c:numRef>
          </c:cat>
          <c:val>
            <c:numRef>
              <c:f>'4.2'!$P$18</c:f>
              <c:numCache>
                <c:formatCode>0.0%</c:formatCode>
                <c:ptCount val="1"/>
              </c:numCache>
            </c:numRef>
          </c:val>
          <c:extLst>
            <c:ext xmlns:c16="http://schemas.microsoft.com/office/drawing/2014/chart" uri="{C3380CC4-5D6E-409C-BE32-E72D297353CC}">
              <c16:uniqueId val="{0000000B-D95D-4BE8-B90F-1BC38005B34F}"/>
            </c:ext>
          </c:extLst>
        </c:ser>
        <c:ser>
          <c:idx val="12"/>
          <c:order val="12"/>
          <c:tx>
            <c:strRef>
              <c:f>'4.2'!$O$19</c:f>
              <c:strCache>
                <c:ptCount val="1"/>
              </c:strCache>
            </c:strRef>
          </c:tx>
          <c:invertIfNegative val="0"/>
          <c:cat>
            <c:numRef>
              <c:f>'4.2'!$P$6</c:f>
              <c:numCache>
                <c:formatCode>General</c:formatCode>
                <c:ptCount val="1"/>
              </c:numCache>
            </c:numRef>
          </c:cat>
          <c:val>
            <c:numRef>
              <c:f>'4.2'!$P$19</c:f>
              <c:numCache>
                <c:formatCode>0.0%</c:formatCode>
                <c:ptCount val="1"/>
              </c:numCache>
            </c:numRef>
          </c:val>
          <c:extLst>
            <c:ext xmlns:c16="http://schemas.microsoft.com/office/drawing/2014/chart" uri="{C3380CC4-5D6E-409C-BE32-E72D297353CC}">
              <c16:uniqueId val="{0000000C-D95D-4BE8-B90F-1BC38005B34F}"/>
            </c:ext>
          </c:extLst>
        </c:ser>
        <c:ser>
          <c:idx val="13"/>
          <c:order val="13"/>
          <c:tx>
            <c:strRef>
              <c:f>'4.2'!$O$20</c:f>
              <c:strCache>
                <c:ptCount val="1"/>
              </c:strCache>
            </c:strRef>
          </c:tx>
          <c:invertIfNegative val="0"/>
          <c:cat>
            <c:numRef>
              <c:f>'4.2'!$P$6</c:f>
              <c:numCache>
                <c:formatCode>General</c:formatCode>
                <c:ptCount val="1"/>
              </c:numCache>
            </c:numRef>
          </c:cat>
          <c:val>
            <c:numRef>
              <c:f>'4.2'!$P$20</c:f>
              <c:numCache>
                <c:formatCode>0.0%</c:formatCode>
                <c:ptCount val="1"/>
              </c:numCache>
            </c:numRef>
          </c:val>
          <c:extLst>
            <c:ext xmlns:c16="http://schemas.microsoft.com/office/drawing/2014/chart" uri="{C3380CC4-5D6E-409C-BE32-E72D297353CC}">
              <c16:uniqueId val="{0000000D-D95D-4BE8-B90F-1BC38005B34F}"/>
            </c:ext>
          </c:extLst>
        </c:ser>
        <c:dLbls>
          <c:showLegendKey val="0"/>
          <c:showVal val="0"/>
          <c:showCatName val="0"/>
          <c:showSerName val="0"/>
          <c:showPercent val="0"/>
          <c:showBubbleSize val="0"/>
        </c:dLbls>
        <c:gapWidth val="150"/>
        <c:axId val="321047552"/>
        <c:axId val="321057536"/>
      </c:barChart>
      <c:catAx>
        <c:axId val="321047552"/>
        <c:scaling>
          <c:orientation val="minMax"/>
        </c:scaling>
        <c:delete val="1"/>
        <c:axPos val="b"/>
        <c:numFmt formatCode="General" sourceLinked="1"/>
        <c:majorTickMark val="out"/>
        <c:minorTickMark val="none"/>
        <c:tickLblPos val="nextTo"/>
        <c:crossAx val="321057536"/>
        <c:crosses val="autoZero"/>
        <c:auto val="1"/>
        <c:lblAlgn val="ctr"/>
        <c:lblOffset val="100"/>
        <c:noMultiLvlLbl val="0"/>
      </c:catAx>
      <c:valAx>
        <c:axId val="321057536"/>
        <c:scaling>
          <c:orientation val="minMax"/>
        </c:scaling>
        <c:delete val="1"/>
        <c:axPos val="l"/>
        <c:numFmt formatCode="0.0%" sourceLinked="1"/>
        <c:majorTickMark val="out"/>
        <c:minorTickMark val="none"/>
        <c:tickLblPos val="nextTo"/>
        <c:crossAx val="32104755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Instalovaný výkon v ČR (MW</a:t>
            </a:r>
            <a:r>
              <a:rPr lang="cs-CZ" sz="1000" baseline="-25000"/>
              <a:t>t</a:t>
            </a:r>
            <a:r>
              <a:rPr lang="cs-CZ" sz="1000"/>
              <a:t>)</a:t>
            </a:r>
          </a:p>
        </c:rich>
      </c:tx>
      <c:overlay val="0"/>
    </c:title>
    <c:autoTitleDeleted val="0"/>
    <c:plotArea>
      <c:layout/>
      <c:barChart>
        <c:barDir val="col"/>
        <c:grouping val="stacked"/>
        <c:varyColors val="0"/>
        <c:ser>
          <c:idx val="0"/>
          <c:order val="0"/>
          <c:tx>
            <c:strRef>
              <c:f>'6'!$A$7</c:f>
              <c:strCache>
                <c:ptCount val="1"/>
                <c:pt idx="0">
                  <c:v>Hlavní město Praha (PHA)</c:v>
                </c:pt>
              </c:strCache>
            </c:strRef>
          </c:tx>
          <c:invertIfNegative val="0"/>
          <c:val>
            <c:numRef>
              <c:f>'6'!$B$7:$M$7</c:f>
              <c:numCache>
                <c:formatCode>#\ ##0.0</c:formatCode>
                <c:ptCount val="12"/>
                <c:pt idx="0">
                  <c:v>2084.3248999999992</c:v>
                </c:pt>
                <c:pt idx="1">
                  <c:v>2085.1848999999988</c:v>
                </c:pt>
                <c:pt idx="2">
                  <c:v>2085.1308999999987</c:v>
                </c:pt>
                <c:pt idx="3">
                  <c:v>2089.292899999999</c:v>
                </c:pt>
                <c:pt idx="4">
                  <c:v>2095.8938999999987</c:v>
                </c:pt>
                <c:pt idx="5">
                  <c:v>2095.8928999999989</c:v>
                </c:pt>
                <c:pt idx="6">
                  <c:v>2095.4258999999988</c:v>
                </c:pt>
                <c:pt idx="7">
                  <c:v>2095.4278999999988</c:v>
                </c:pt>
                <c:pt idx="8">
                  <c:v>2095.2578999999992</c:v>
                </c:pt>
                <c:pt idx="9">
                  <c:v>2095.2558999999992</c:v>
                </c:pt>
                <c:pt idx="10">
                  <c:v>2095.2558999999992</c:v>
                </c:pt>
                <c:pt idx="11">
                  <c:v>2095.3818999999994</c:v>
                </c:pt>
              </c:numCache>
            </c:numRef>
          </c:val>
          <c:extLst>
            <c:ext xmlns:c16="http://schemas.microsoft.com/office/drawing/2014/chart" uri="{C3380CC4-5D6E-409C-BE32-E72D297353CC}">
              <c16:uniqueId val="{00000000-3EA5-4EF7-A850-C3965CBDC814}"/>
            </c:ext>
          </c:extLst>
        </c:ser>
        <c:ser>
          <c:idx val="1"/>
          <c:order val="1"/>
          <c:tx>
            <c:strRef>
              <c:f>'6'!$A$8</c:f>
              <c:strCache>
                <c:ptCount val="1"/>
                <c:pt idx="0">
                  <c:v>Jihočeský kraj (JHČ)</c:v>
                </c:pt>
              </c:strCache>
            </c:strRef>
          </c:tx>
          <c:invertIfNegative val="0"/>
          <c:val>
            <c:numRef>
              <c:f>'6'!$B$8:$M$8</c:f>
              <c:numCache>
                <c:formatCode>#\ ##0.0</c:formatCode>
                <c:ptCount val="12"/>
                <c:pt idx="0">
                  <c:v>2274.6572000000006</c:v>
                </c:pt>
                <c:pt idx="1">
                  <c:v>2275.418200000001</c:v>
                </c:pt>
                <c:pt idx="2">
                  <c:v>2276.1742000000013</c:v>
                </c:pt>
                <c:pt idx="3">
                  <c:v>2276.1742000000013</c:v>
                </c:pt>
                <c:pt idx="4">
                  <c:v>2263.483200000001</c:v>
                </c:pt>
                <c:pt idx="5">
                  <c:v>2262.7272000000012</c:v>
                </c:pt>
                <c:pt idx="6">
                  <c:v>2228.0062000000016</c:v>
                </c:pt>
                <c:pt idx="7">
                  <c:v>2228.7632000000012</c:v>
                </c:pt>
                <c:pt idx="8">
                  <c:v>2228.7632000000012</c:v>
                </c:pt>
                <c:pt idx="9">
                  <c:v>2228.0072000000014</c:v>
                </c:pt>
                <c:pt idx="10">
                  <c:v>2228.0072000000014</c:v>
                </c:pt>
                <c:pt idx="11">
                  <c:v>2195.3032000000007</c:v>
                </c:pt>
              </c:numCache>
            </c:numRef>
          </c:val>
          <c:extLst>
            <c:ext xmlns:c16="http://schemas.microsoft.com/office/drawing/2014/chart" uri="{C3380CC4-5D6E-409C-BE32-E72D297353CC}">
              <c16:uniqueId val="{00000001-3EA5-4EF7-A850-C3965CBDC814}"/>
            </c:ext>
          </c:extLst>
        </c:ser>
        <c:ser>
          <c:idx val="2"/>
          <c:order val="2"/>
          <c:tx>
            <c:strRef>
              <c:f>'6'!$A$9</c:f>
              <c:strCache>
                <c:ptCount val="1"/>
                <c:pt idx="0">
                  <c:v>Jihomoravský kraj (JHM)</c:v>
                </c:pt>
              </c:strCache>
            </c:strRef>
          </c:tx>
          <c:invertIfNegative val="0"/>
          <c:val>
            <c:numRef>
              <c:f>'6'!$B$9:$M$9</c:f>
              <c:numCache>
                <c:formatCode>#\ ##0.0</c:formatCode>
                <c:ptCount val="12"/>
                <c:pt idx="0">
                  <c:v>1933.8679999999986</c:v>
                </c:pt>
                <c:pt idx="1">
                  <c:v>1934.1789999999985</c:v>
                </c:pt>
                <c:pt idx="2">
                  <c:v>1935.1169999999986</c:v>
                </c:pt>
                <c:pt idx="3">
                  <c:v>1935.1169999999986</c:v>
                </c:pt>
                <c:pt idx="4">
                  <c:v>1936.3679999999983</c:v>
                </c:pt>
                <c:pt idx="5">
                  <c:v>1918.4439999999986</c:v>
                </c:pt>
                <c:pt idx="6">
                  <c:v>1913.0999999999985</c:v>
                </c:pt>
                <c:pt idx="7">
                  <c:v>1913.0999999999985</c:v>
                </c:pt>
                <c:pt idx="8">
                  <c:v>1913.0999999999985</c:v>
                </c:pt>
                <c:pt idx="9">
                  <c:v>1914.2339999999981</c:v>
                </c:pt>
                <c:pt idx="10">
                  <c:v>1914.7099999999982</c:v>
                </c:pt>
                <c:pt idx="11">
                  <c:v>1914.7989999999982</c:v>
                </c:pt>
              </c:numCache>
            </c:numRef>
          </c:val>
          <c:extLst>
            <c:ext xmlns:c16="http://schemas.microsoft.com/office/drawing/2014/chart" uri="{C3380CC4-5D6E-409C-BE32-E72D297353CC}">
              <c16:uniqueId val="{00000002-3EA5-4EF7-A850-C3965CBDC814}"/>
            </c:ext>
          </c:extLst>
        </c:ser>
        <c:ser>
          <c:idx val="3"/>
          <c:order val="3"/>
          <c:tx>
            <c:strRef>
              <c:f>'6'!$A$10</c:f>
              <c:strCache>
                <c:ptCount val="1"/>
                <c:pt idx="0">
                  <c:v>Karlovarský kraj (KVK)</c:v>
                </c:pt>
              </c:strCache>
            </c:strRef>
          </c:tx>
          <c:invertIfNegative val="0"/>
          <c:val>
            <c:numRef>
              <c:f>'6'!$B$10:$M$10</c:f>
              <c:numCache>
                <c:formatCode>#\ ##0.0</c:formatCode>
                <c:ptCount val="12"/>
                <c:pt idx="0">
                  <c:v>2831.6889999999999</c:v>
                </c:pt>
                <c:pt idx="1">
                  <c:v>2818.8889999999997</c:v>
                </c:pt>
                <c:pt idx="2">
                  <c:v>2818.8889999999997</c:v>
                </c:pt>
                <c:pt idx="3">
                  <c:v>2820.7189999999996</c:v>
                </c:pt>
                <c:pt idx="4">
                  <c:v>2820.7199999999993</c:v>
                </c:pt>
                <c:pt idx="5">
                  <c:v>2820.7669999999998</c:v>
                </c:pt>
                <c:pt idx="6">
                  <c:v>2820.7669999999998</c:v>
                </c:pt>
                <c:pt idx="7">
                  <c:v>2826.7669999999998</c:v>
                </c:pt>
                <c:pt idx="8">
                  <c:v>2826.7669999999998</c:v>
                </c:pt>
                <c:pt idx="9">
                  <c:v>2827.4560000000001</c:v>
                </c:pt>
                <c:pt idx="10">
                  <c:v>2827.4560000000001</c:v>
                </c:pt>
                <c:pt idx="11">
                  <c:v>2827.4560000000001</c:v>
                </c:pt>
              </c:numCache>
            </c:numRef>
          </c:val>
          <c:extLst>
            <c:ext xmlns:c16="http://schemas.microsoft.com/office/drawing/2014/chart" uri="{C3380CC4-5D6E-409C-BE32-E72D297353CC}">
              <c16:uniqueId val="{00000003-3EA5-4EF7-A850-C3965CBDC814}"/>
            </c:ext>
          </c:extLst>
        </c:ser>
        <c:ser>
          <c:idx val="4"/>
          <c:order val="4"/>
          <c:tx>
            <c:strRef>
              <c:f>'6'!$A$11</c:f>
              <c:strCache>
                <c:ptCount val="1"/>
                <c:pt idx="0">
                  <c:v>Kraj Vysočina (VYS)</c:v>
                </c:pt>
              </c:strCache>
            </c:strRef>
          </c:tx>
          <c:invertIfNegative val="0"/>
          <c:val>
            <c:numRef>
              <c:f>'6'!$B$11:$M$11</c:f>
              <c:numCache>
                <c:formatCode>#\ ##0.0</c:formatCode>
                <c:ptCount val="12"/>
                <c:pt idx="0">
                  <c:v>607.61500000000046</c:v>
                </c:pt>
                <c:pt idx="1">
                  <c:v>607.61500000000046</c:v>
                </c:pt>
                <c:pt idx="2">
                  <c:v>607.61500000000046</c:v>
                </c:pt>
                <c:pt idx="3">
                  <c:v>607.61500000000046</c:v>
                </c:pt>
                <c:pt idx="4">
                  <c:v>607.61500000000046</c:v>
                </c:pt>
                <c:pt idx="5">
                  <c:v>607.61500000000046</c:v>
                </c:pt>
                <c:pt idx="6">
                  <c:v>607.61500000000046</c:v>
                </c:pt>
                <c:pt idx="7">
                  <c:v>607.61500000000046</c:v>
                </c:pt>
                <c:pt idx="8">
                  <c:v>607.73100000000045</c:v>
                </c:pt>
                <c:pt idx="9">
                  <c:v>608.34500000000037</c:v>
                </c:pt>
                <c:pt idx="10">
                  <c:v>608.29000000000042</c:v>
                </c:pt>
                <c:pt idx="11">
                  <c:v>608.29000000000042</c:v>
                </c:pt>
              </c:numCache>
            </c:numRef>
          </c:val>
          <c:extLst>
            <c:ext xmlns:c16="http://schemas.microsoft.com/office/drawing/2014/chart" uri="{C3380CC4-5D6E-409C-BE32-E72D297353CC}">
              <c16:uniqueId val="{00000004-3EA5-4EF7-A850-C3965CBDC814}"/>
            </c:ext>
          </c:extLst>
        </c:ser>
        <c:ser>
          <c:idx val="5"/>
          <c:order val="5"/>
          <c:tx>
            <c:strRef>
              <c:f>'6'!$A$12</c:f>
              <c:strCache>
                <c:ptCount val="1"/>
                <c:pt idx="0">
                  <c:v>Královéhradecký kraj (HKK)</c:v>
                </c:pt>
              </c:strCache>
            </c:strRef>
          </c:tx>
          <c:invertIfNegative val="0"/>
          <c:val>
            <c:numRef>
              <c:f>'6'!$B$12:$M$12</c:f>
              <c:numCache>
                <c:formatCode>#\ ##0.0</c:formatCode>
                <c:ptCount val="12"/>
                <c:pt idx="0">
                  <c:v>1069.0074999999999</c:v>
                </c:pt>
                <c:pt idx="1">
                  <c:v>1069.0074999999999</c:v>
                </c:pt>
                <c:pt idx="2">
                  <c:v>1069.2604999999999</c:v>
                </c:pt>
                <c:pt idx="3">
                  <c:v>1069.2604999999999</c:v>
                </c:pt>
                <c:pt idx="4">
                  <c:v>1069.2445</c:v>
                </c:pt>
                <c:pt idx="5">
                  <c:v>1069.2604999999999</c:v>
                </c:pt>
                <c:pt idx="6">
                  <c:v>1072.4604999999997</c:v>
                </c:pt>
                <c:pt idx="7">
                  <c:v>1072.4604999999997</c:v>
                </c:pt>
                <c:pt idx="8">
                  <c:v>1072.4604999999997</c:v>
                </c:pt>
                <c:pt idx="9">
                  <c:v>1072.2954999999997</c:v>
                </c:pt>
                <c:pt idx="10">
                  <c:v>1072.2804999999996</c:v>
                </c:pt>
                <c:pt idx="11">
                  <c:v>1072.2804999999996</c:v>
                </c:pt>
              </c:numCache>
            </c:numRef>
          </c:val>
          <c:extLst>
            <c:ext xmlns:c16="http://schemas.microsoft.com/office/drawing/2014/chart" uri="{C3380CC4-5D6E-409C-BE32-E72D297353CC}">
              <c16:uniqueId val="{00000005-3EA5-4EF7-A850-C3965CBDC814}"/>
            </c:ext>
          </c:extLst>
        </c:ser>
        <c:ser>
          <c:idx val="6"/>
          <c:order val="6"/>
          <c:tx>
            <c:strRef>
              <c:f>'6'!$A$13</c:f>
              <c:strCache>
                <c:ptCount val="1"/>
                <c:pt idx="0">
                  <c:v>Liberecký kraj (LBK)</c:v>
                </c:pt>
              </c:strCache>
            </c:strRef>
          </c:tx>
          <c:invertIfNegative val="0"/>
          <c:val>
            <c:numRef>
              <c:f>'6'!$B$13:$M$13</c:f>
              <c:numCache>
                <c:formatCode>#\ ##0.0</c:formatCode>
                <c:ptCount val="12"/>
                <c:pt idx="0">
                  <c:v>486.91199999999992</c:v>
                </c:pt>
                <c:pt idx="1">
                  <c:v>486.91199999999992</c:v>
                </c:pt>
                <c:pt idx="2">
                  <c:v>486.91199999999992</c:v>
                </c:pt>
                <c:pt idx="3">
                  <c:v>486.76999999999992</c:v>
                </c:pt>
                <c:pt idx="4">
                  <c:v>486.77199999999988</c:v>
                </c:pt>
                <c:pt idx="5">
                  <c:v>486.77199999999988</c:v>
                </c:pt>
                <c:pt idx="6">
                  <c:v>487.73999999999995</c:v>
                </c:pt>
                <c:pt idx="7">
                  <c:v>487.73999999999995</c:v>
                </c:pt>
                <c:pt idx="8">
                  <c:v>487.73999999999995</c:v>
                </c:pt>
                <c:pt idx="9">
                  <c:v>487.73999999999995</c:v>
                </c:pt>
                <c:pt idx="10">
                  <c:v>487.73999999999995</c:v>
                </c:pt>
                <c:pt idx="11">
                  <c:v>487.73999999999995</c:v>
                </c:pt>
              </c:numCache>
            </c:numRef>
          </c:val>
          <c:extLst>
            <c:ext xmlns:c16="http://schemas.microsoft.com/office/drawing/2014/chart" uri="{C3380CC4-5D6E-409C-BE32-E72D297353CC}">
              <c16:uniqueId val="{00000006-3EA5-4EF7-A850-C3965CBDC814}"/>
            </c:ext>
          </c:extLst>
        </c:ser>
        <c:ser>
          <c:idx val="7"/>
          <c:order val="7"/>
          <c:tx>
            <c:strRef>
              <c:f>'6'!$A$14</c:f>
              <c:strCache>
                <c:ptCount val="1"/>
                <c:pt idx="0">
                  <c:v>Moravskoslezský kraj (MSK)</c:v>
                </c:pt>
              </c:strCache>
            </c:strRef>
          </c:tx>
          <c:invertIfNegative val="0"/>
          <c:val>
            <c:numRef>
              <c:f>'6'!$B$14:$M$14</c:f>
              <c:numCache>
                <c:formatCode>#\ ##0.0</c:formatCode>
                <c:ptCount val="12"/>
                <c:pt idx="0">
                  <c:v>6593.6290999999965</c:v>
                </c:pt>
                <c:pt idx="1">
                  <c:v>6593.6290999999965</c:v>
                </c:pt>
                <c:pt idx="2">
                  <c:v>6584.529099999997</c:v>
                </c:pt>
                <c:pt idx="3">
                  <c:v>6584.529099999997</c:v>
                </c:pt>
                <c:pt idx="4">
                  <c:v>6594.0190999999977</c:v>
                </c:pt>
                <c:pt idx="5">
                  <c:v>6592.8090999999977</c:v>
                </c:pt>
                <c:pt idx="6">
                  <c:v>6594.0290999999979</c:v>
                </c:pt>
                <c:pt idx="7">
                  <c:v>6109.8890999999985</c:v>
                </c:pt>
                <c:pt idx="8">
                  <c:v>6110.1290999999983</c:v>
                </c:pt>
                <c:pt idx="9">
                  <c:v>6117.583099999998</c:v>
                </c:pt>
                <c:pt idx="10">
                  <c:v>6117.583099999998</c:v>
                </c:pt>
                <c:pt idx="11">
                  <c:v>6117.5400999999983</c:v>
                </c:pt>
              </c:numCache>
            </c:numRef>
          </c:val>
          <c:extLst>
            <c:ext xmlns:c16="http://schemas.microsoft.com/office/drawing/2014/chart" uri="{C3380CC4-5D6E-409C-BE32-E72D297353CC}">
              <c16:uniqueId val="{00000007-3EA5-4EF7-A850-C3965CBDC814}"/>
            </c:ext>
          </c:extLst>
        </c:ser>
        <c:ser>
          <c:idx val="8"/>
          <c:order val="8"/>
          <c:tx>
            <c:strRef>
              <c:f>'6'!$A$15</c:f>
              <c:strCache>
                <c:ptCount val="1"/>
                <c:pt idx="0">
                  <c:v>Olomoucký kraj (OLK)</c:v>
                </c:pt>
              </c:strCache>
            </c:strRef>
          </c:tx>
          <c:invertIfNegative val="0"/>
          <c:val>
            <c:numRef>
              <c:f>'6'!$B$15:$M$15</c:f>
              <c:numCache>
                <c:formatCode>#\ ##0.0</c:formatCode>
                <c:ptCount val="12"/>
                <c:pt idx="0">
                  <c:v>1291.9462000000001</c:v>
                </c:pt>
                <c:pt idx="1">
                  <c:v>1291.9462000000001</c:v>
                </c:pt>
                <c:pt idx="2">
                  <c:v>1292.3452</c:v>
                </c:pt>
                <c:pt idx="3">
                  <c:v>1292.3452</c:v>
                </c:pt>
                <c:pt idx="4">
                  <c:v>1292.3452</c:v>
                </c:pt>
                <c:pt idx="5">
                  <c:v>1292.3452</c:v>
                </c:pt>
                <c:pt idx="6">
                  <c:v>1293.7241999999997</c:v>
                </c:pt>
                <c:pt idx="7">
                  <c:v>1293.7241999999997</c:v>
                </c:pt>
                <c:pt idx="8">
                  <c:v>1293.9611999999997</c:v>
                </c:pt>
                <c:pt idx="9">
                  <c:v>1286.3511999999998</c:v>
                </c:pt>
                <c:pt idx="10">
                  <c:v>1286.3511999999998</c:v>
                </c:pt>
                <c:pt idx="11">
                  <c:v>1286.3511999999998</c:v>
                </c:pt>
              </c:numCache>
            </c:numRef>
          </c:val>
          <c:extLst>
            <c:ext xmlns:c16="http://schemas.microsoft.com/office/drawing/2014/chart" uri="{C3380CC4-5D6E-409C-BE32-E72D297353CC}">
              <c16:uniqueId val="{00000008-3EA5-4EF7-A850-C3965CBDC814}"/>
            </c:ext>
          </c:extLst>
        </c:ser>
        <c:ser>
          <c:idx val="9"/>
          <c:order val="9"/>
          <c:tx>
            <c:strRef>
              <c:f>'6'!$A$16</c:f>
              <c:strCache>
                <c:ptCount val="1"/>
                <c:pt idx="0">
                  <c:v>Pardubický kraj (PAK)</c:v>
                </c:pt>
              </c:strCache>
            </c:strRef>
          </c:tx>
          <c:invertIfNegative val="0"/>
          <c:val>
            <c:numRef>
              <c:f>'6'!$B$16:$M$16</c:f>
              <c:numCache>
                <c:formatCode>#\ ##0.0</c:formatCode>
                <c:ptCount val="12"/>
                <c:pt idx="0">
                  <c:v>3722.0685999999992</c:v>
                </c:pt>
                <c:pt idx="1">
                  <c:v>3722.0685999999992</c:v>
                </c:pt>
                <c:pt idx="2">
                  <c:v>3723.038599999999</c:v>
                </c:pt>
                <c:pt idx="3">
                  <c:v>3723.0375999999992</c:v>
                </c:pt>
                <c:pt idx="4">
                  <c:v>3723.123599999999</c:v>
                </c:pt>
                <c:pt idx="5">
                  <c:v>3723.8255999999992</c:v>
                </c:pt>
                <c:pt idx="6">
                  <c:v>3723.2695999999992</c:v>
                </c:pt>
                <c:pt idx="7">
                  <c:v>3723.2695999999992</c:v>
                </c:pt>
                <c:pt idx="8">
                  <c:v>3723.2695999999992</c:v>
                </c:pt>
                <c:pt idx="9">
                  <c:v>3723.326599999999</c:v>
                </c:pt>
                <c:pt idx="10">
                  <c:v>3723.326599999999</c:v>
                </c:pt>
                <c:pt idx="11">
                  <c:v>3723.1765999999993</c:v>
                </c:pt>
              </c:numCache>
            </c:numRef>
          </c:val>
          <c:extLst>
            <c:ext xmlns:c16="http://schemas.microsoft.com/office/drawing/2014/chart" uri="{C3380CC4-5D6E-409C-BE32-E72D297353CC}">
              <c16:uniqueId val="{00000009-3EA5-4EF7-A850-C3965CBDC814}"/>
            </c:ext>
          </c:extLst>
        </c:ser>
        <c:ser>
          <c:idx val="10"/>
          <c:order val="10"/>
          <c:tx>
            <c:strRef>
              <c:f>'6'!$A$17</c:f>
              <c:strCache>
                <c:ptCount val="1"/>
                <c:pt idx="0">
                  <c:v>Plzeňský kraj (PLK)</c:v>
                </c:pt>
              </c:strCache>
            </c:strRef>
          </c:tx>
          <c:invertIfNegative val="0"/>
          <c:val>
            <c:numRef>
              <c:f>'6'!$B$17:$M$17</c:f>
              <c:numCache>
                <c:formatCode>#\ ##0.0</c:formatCode>
                <c:ptCount val="12"/>
                <c:pt idx="0">
                  <c:v>1144.4119999999996</c:v>
                </c:pt>
                <c:pt idx="1">
                  <c:v>1144.4119999999996</c:v>
                </c:pt>
                <c:pt idx="2">
                  <c:v>1144.4099999999996</c:v>
                </c:pt>
                <c:pt idx="3">
                  <c:v>1144.4099999999996</c:v>
                </c:pt>
                <c:pt idx="4">
                  <c:v>1144.4099999999996</c:v>
                </c:pt>
                <c:pt idx="5">
                  <c:v>1144.4099999999996</c:v>
                </c:pt>
                <c:pt idx="6">
                  <c:v>1141.7349999999997</c:v>
                </c:pt>
                <c:pt idx="7">
                  <c:v>1141.7349999999997</c:v>
                </c:pt>
                <c:pt idx="8">
                  <c:v>1141.7359999999996</c:v>
                </c:pt>
                <c:pt idx="9">
                  <c:v>1140.8109999999997</c:v>
                </c:pt>
                <c:pt idx="10">
                  <c:v>1070.8109999999997</c:v>
                </c:pt>
                <c:pt idx="11">
                  <c:v>1070.8119999999997</c:v>
                </c:pt>
              </c:numCache>
            </c:numRef>
          </c:val>
          <c:extLst>
            <c:ext xmlns:c16="http://schemas.microsoft.com/office/drawing/2014/chart" uri="{C3380CC4-5D6E-409C-BE32-E72D297353CC}">
              <c16:uniqueId val="{0000000A-3EA5-4EF7-A850-C3965CBDC814}"/>
            </c:ext>
          </c:extLst>
        </c:ser>
        <c:ser>
          <c:idx val="11"/>
          <c:order val="11"/>
          <c:tx>
            <c:strRef>
              <c:f>'6'!$A$18</c:f>
              <c:strCache>
                <c:ptCount val="1"/>
                <c:pt idx="0">
                  <c:v>Středočeský kraj (STČ)</c:v>
                </c:pt>
              </c:strCache>
            </c:strRef>
          </c:tx>
          <c:invertIfNegative val="0"/>
          <c:val>
            <c:numRef>
              <c:f>'6'!$B$18:$M$18</c:f>
              <c:numCache>
                <c:formatCode>#\ ##0.0</c:formatCode>
                <c:ptCount val="12"/>
                <c:pt idx="0">
                  <c:v>4358.2386000000015</c:v>
                </c:pt>
                <c:pt idx="1">
                  <c:v>4358.3196000000016</c:v>
                </c:pt>
                <c:pt idx="2">
                  <c:v>4358.3196000000016</c:v>
                </c:pt>
                <c:pt idx="3">
                  <c:v>4356.5716000000011</c:v>
                </c:pt>
                <c:pt idx="4">
                  <c:v>4357.673600000001</c:v>
                </c:pt>
                <c:pt idx="5">
                  <c:v>4357.8026</c:v>
                </c:pt>
                <c:pt idx="6">
                  <c:v>4357.8026000000009</c:v>
                </c:pt>
                <c:pt idx="7">
                  <c:v>4356.5316000000003</c:v>
                </c:pt>
                <c:pt idx="8">
                  <c:v>4356.5316000000003</c:v>
                </c:pt>
                <c:pt idx="9">
                  <c:v>4338.5875999999989</c:v>
                </c:pt>
                <c:pt idx="10">
                  <c:v>4338.5875999999989</c:v>
                </c:pt>
                <c:pt idx="11">
                  <c:v>4338.8395999999993</c:v>
                </c:pt>
              </c:numCache>
            </c:numRef>
          </c:val>
          <c:extLst>
            <c:ext xmlns:c16="http://schemas.microsoft.com/office/drawing/2014/chart" uri="{C3380CC4-5D6E-409C-BE32-E72D297353CC}">
              <c16:uniqueId val="{0000000B-3EA5-4EF7-A850-C3965CBDC814}"/>
            </c:ext>
          </c:extLst>
        </c:ser>
        <c:ser>
          <c:idx val="12"/>
          <c:order val="12"/>
          <c:tx>
            <c:strRef>
              <c:f>'6'!$A$19</c:f>
              <c:strCache>
                <c:ptCount val="1"/>
                <c:pt idx="0">
                  <c:v>Ústecký kraj (ULK)</c:v>
                </c:pt>
              </c:strCache>
            </c:strRef>
          </c:tx>
          <c:invertIfNegative val="0"/>
          <c:val>
            <c:numRef>
              <c:f>'6'!$B$19:$M$19</c:f>
              <c:numCache>
                <c:formatCode>#\ ##0.0</c:formatCode>
                <c:ptCount val="12"/>
                <c:pt idx="0">
                  <c:v>10184.392859999998</c:v>
                </c:pt>
                <c:pt idx="1">
                  <c:v>10184.392859999998</c:v>
                </c:pt>
                <c:pt idx="2">
                  <c:v>10184.392859999998</c:v>
                </c:pt>
                <c:pt idx="3">
                  <c:v>10091.892859999998</c:v>
                </c:pt>
                <c:pt idx="4">
                  <c:v>10091.892859999998</c:v>
                </c:pt>
                <c:pt idx="5">
                  <c:v>9927.5728599999984</c:v>
                </c:pt>
                <c:pt idx="6">
                  <c:v>9925.200859999999</c:v>
                </c:pt>
                <c:pt idx="7">
                  <c:v>9925.19686</c:v>
                </c:pt>
                <c:pt idx="8">
                  <c:v>9925.200859999999</c:v>
                </c:pt>
                <c:pt idx="9">
                  <c:v>9925.2438599999987</c:v>
                </c:pt>
                <c:pt idx="10">
                  <c:v>9925.2438599999987</c:v>
                </c:pt>
                <c:pt idx="11">
                  <c:v>9925.2438599999987</c:v>
                </c:pt>
              </c:numCache>
            </c:numRef>
          </c:val>
          <c:extLst>
            <c:ext xmlns:c16="http://schemas.microsoft.com/office/drawing/2014/chart" uri="{C3380CC4-5D6E-409C-BE32-E72D297353CC}">
              <c16:uniqueId val="{0000000C-3EA5-4EF7-A850-C3965CBDC814}"/>
            </c:ext>
          </c:extLst>
        </c:ser>
        <c:ser>
          <c:idx val="13"/>
          <c:order val="13"/>
          <c:tx>
            <c:strRef>
              <c:f>'6'!$A$20</c:f>
              <c:strCache>
                <c:ptCount val="1"/>
                <c:pt idx="0">
                  <c:v>Zlínský kraj (ZLK)</c:v>
                </c:pt>
              </c:strCache>
            </c:strRef>
          </c:tx>
          <c:invertIfNegative val="0"/>
          <c:val>
            <c:numRef>
              <c:f>'6'!$B$20:$M$20</c:f>
              <c:numCache>
                <c:formatCode>#\ ##0.0</c:formatCode>
                <c:ptCount val="12"/>
                <c:pt idx="0">
                  <c:v>1336.6533999999997</c:v>
                </c:pt>
                <c:pt idx="1">
                  <c:v>1336.6583999999996</c:v>
                </c:pt>
                <c:pt idx="2">
                  <c:v>1336.6583999999996</c:v>
                </c:pt>
                <c:pt idx="3">
                  <c:v>1336.6533999999997</c:v>
                </c:pt>
                <c:pt idx="4">
                  <c:v>1336.6543999999997</c:v>
                </c:pt>
                <c:pt idx="5">
                  <c:v>1336.6533999999997</c:v>
                </c:pt>
                <c:pt idx="6">
                  <c:v>1336.6533999999997</c:v>
                </c:pt>
                <c:pt idx="7">
                  <c:v>1336.6493999999998</c:v>
                </c:pt>
                <c:pt idx="8">
                  <c:v>1331.7093999999997</c:v>
                </c:pt>
                <c:pt idx="9">
                  <c:v>1331.7083999999998</c:v>
                </c:pt>
                <c:pt idx="10">
                  <c:v>1331.9613999999997</c:v>
                </c:pt>
                <c:pt idx="11">
                  <c:v>1332.1983999999998</c:v>
                </c:pt>
              </c:numCache>
            </c:numRef>
          </c:val>
          <c:extLst>
            <c:ext xmlns:c16="http://schemas.microsoft.com/office/drawing/2014/chart" uri="{C3380CC4-5D6E-409C-BE32-E72D297353CC}">
              <c16:uniqueId val="{0000000D-3EA5-4EF7-A850-C3965CBDC814}"/>
            </c:ext>
          </c:extLst>
        </c:ser>
        <c:dLbls>
          <c:showLegendKey val="0"/>
          <c:showVal val="0"/>
          <c:showCatName val="0"/>
          <c:showSerName val="0"/>
          <c:showPercent val="0"/>
          <c:showBubbleSize val="0"/>
        </c:dLbls>
        <c:gapWidth val="104"/>
        <c:overlap val="100"/>
        <c:axId val="152317952"/>
        <c:axId val="152319488"/>
      </c:barChart>
      <c:catAx>
        <c:axId val="152317952"/>
        <c:scaling>
          <c:orientation val="minMax"/>
        </c:scaling>
        <c:delete val="0"/>
        <c:axPos val="b"/>
        <c:majorTickMark val="none"/>
        <c:minorTickMark val="none"/>
        <c:tickLblPos val="nextTo"/>
        <c:txPr>
          <a:bodyPr/>
          <a:lstStyle/>
          <a:p>
            <a:pPr>
              <a:defRPr sz="900"/>
            </a:pPr>
            <a:endParaRPr lang="cs-CZ"/>
          </a:p>
        </c:txPr>
        <c:crossAx val="152319488"/>
        <c:crosses val="autoZero"/>
        <c:auto val="1"/>
        <c:lblAlgn val="ctr"/>
        <c:lblOffset val="100"/>
        <c:noMultiLvlLbl val="0"/>
      </c:catAx>
      <c:valAx>
        <c:axId val="152319488"/>
        <c:scaling>
          <c:orientation val="minMax"/>
          <c:max val="50000"/>
        </c:scaling>
        <c:delete val="0"/>
        <c:axPos val="l"/>
        <c:majorGridlines/>
        <c:numFmt formatCode="#,##0" sourceLinked="0"/>
        <c:majorTickMark val="out"/>
        <c:minorTickMark val="none"/>
        <c:tickLblPos val="nextTo"/>
        <c:spPr>
          <a:ln>
            <a:noFill/>
          </a:ln>
        </c:spPr>
        <c:txPr>
          <a:bodyPr/>
          <a:lstStyle/>
          <a:p>
            <a:pPr>
              <a:defRPr sz="900"/>
            </a:pPr>
            <a:endParaRPr lang="cs-CZ"/>
          </a:p>
        </c:txPr>
        <c:crossAx val="15231795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podle sektorů národního hospodářství </a:t>
            </a:r>
            <a:r>
              <a:rPr lang="en-US" sz="1000"/>
              <a:t>(</a:t>
            </a:r>
            <a:r>
              <a:rPr lang="cs-CZ" sz="1000"/>
              <a:t>TJ</a:t>
            </a:r>
            <a:r>
              <a:rPr lang="en-US" sz="1000"/>
              <a:t>)</a:t>
            </a:r>
          </a:p>
        </c:rich>
      </c:tx>
      <c:overlay val="0"/>
      <c:spPr>
        <a:solidFill>
          <a:sysClr val="window" lastClr="FFFFFF"/>
        </a:solidFill>
      </c:spPr>
    </c:title>
    <c:autoTitleDeleted val="0"/>
    <c:plotArea>
      <c:layout>
        <c:manualLayout>
          <c:layoutTarget val="inner"/>
          <c:xMode val="edge"/>
          <c:yMode val="edge"/>
          <c:x val="5.0309711286089236E-2"/>
          <c:y val="0.14708333333333337"/>
          <c:w val="0.93932871391076112"/>
          <c:h val="0.74426768561480505"/>
        </c:manualLayout>
      </c:layout>
      <c:barChart>
        <c:barDir val="col"/>
        <c:grouping val="stacked"/>
        <c:varyColors val="0"/>
        <c:ser>
          <c:idx val="0"/>
          <c:order val="0"/>
          <c:tx>
            <c:strRef>
              <c:f>'7.1'!$A$8</c:f>
              <c:strCache>
                <c:ptCount val="1"/>
                <c:pt idx="0">
                  <c:v>Průmysl</c:v>
                </c:pt>
              </c:strCache>
            </c:strRef>
          </c:tx>
          <c:invertIfNegative val="0"/>
          <c:val>
            <c:numRef>
              <c:f>'7.1'!$B$8:$M$8</c:f>
              <c:numCache>
                <c:formatCode>#\ ##0.0</c:formatCode>
                <c:ptCount val="12"/>
                <c:pt idx="0">
                  <c:v>2672.3687832033111</c:v>
                </c:pt>
                <c:pt idx="1">
                  <c:v>2542.7278116882881</c:v>
                </c:pt>
                <c:pt idx="2">
                  <c:v>2452.0619480748319</c:v>
                </c:pt>
                <c:pt idx="3">
                  <c:v>1946.3238792108652</c:v>
                </c:pt>
                <c:pt idx="4">
                  <c:v>1544.6487505074856</c:v>
                </c:pt>
                <c:pt idx="5">
                  <c:v>1129.284449</c:v>
                </c:pt>
                <c:pt idx="6">
                  <c:v>1011.48076</c:v>
                </c:pt>
                <c:pt idx="7">
                  <c:v>1148.6160770000001</c:v>
                </c:pt>
                <c:pt idx="8">
                  <c:v>1295.4759579999995</c:v>
                </c:pt>
                <c:pt idx="9">
                  <c:v>1720.9257140000002</c:v>
                </c:pt>
                <c:pt idx="10">
                  <c:v>2105.7219879999998</c:v>
                </c:pt>
                <c:pt idx="11">
                  <c:v>2450.6592230000001</c:v>
                </c:pt>
              </c:numCache>
            </c:numRef>
          </c:val>
          <c:extLst>
            <c:ext xmlns:c16="http://schemas.microsoft.com/office/drawing/2014/chart" uri="{C3380CC4-5D6E-409C-BE32-E72D297353CC}">
              <c16:uniqueId val="{00000000-7C1F-4072-8F38-F3F936862C18}"/>
            </c:ext>
          </c:extLst>
        </c:ser>
        <c:ser>
          <c:idx val="1"/>
          <c:order val="1"/>
          <c:tx>
            <c:strRef>
              <c:f>'7.1'!$A$9</c:f>
              <c:strCache>
                <c:ptCount val="1"/>
                <c:pt idx="0">
                  <c:v>Energetika</c:v>
                </c:pt>
              </c:strCache>
            </c:strRef>
          </c:tx>
          <c:invertIfNegative val="0"/>
          <c:val>
            <c:numRef>
              <c:f>'7.1'!$B$9:$M$9</c:f>
              <c:numCache>
                <c:formatCode>#\ ##0.0</c:formatCode>
                <c:ptCount val="12"/>
                <c:pt idx="0">
                  <c:v>311.10589400000003</c:v>
                </c:pt>
                <c:pt idx="1">
                  <c:v>289.91376500000001</c:v>
                </c:pt>
                <c:pt idx="2">
                  <c:v>267.42764199999999</c:v>
                </c:pt>
                <c:pt idx="3">
                  <c:v>205.03946199999999</c:v>
                </c:pt>
                <c:pt idx="4">
                  <c:v>123.976865</c:v>
                </c:pt>
                <c:pt idx="5">
                  <c:v>72.833213999999998</c:v>
                </c:pt>
                <c:pt idx="6">
                  <c:v>73.125891999999993</c:v>
                </c:pt>
                <c:pt idx="7">
                  <c:v>71.386873999999992</c:v>
                </c:pt>
                <c:pt idx="8">
                  <c:v>115.13938200000001</c:v>
                </c:pt>
                <c:pt idx="9">
                  <c:v>154.59890200000001</c:v>
                </c:pt>
                <c:pt idx="10">
                  <c:v>221.07713899999999</c:v>
                </c:pt>
                <c:pt idx="11">
                  <c:v>300.27001400000006</c:v>
                </c:pt>
              </c:numCache>
            </c:numRef>
          </c:val>
          <c:extLst>
            <c:ext xmlns:c16="http://schemas.microsoft.com/office/drawing/2014/chart" uri="{C3380CC4-5D6E-409C-BE32-E72D297353CC}">
              <c16:uniqueId val="{00000001-7C1F-4072-8F38-F3F936862C18}"/>
            </c:ext>
          </c:extLst>
        </c:ser>
        <c:ser>
          <c:idx val="2"/>
          <c:order val="2"/>
          <c:tx>
            <c:strRef>
              <c:f>'7.1'!$A$10</c:f>
              <c:strCache>
                <c:ptCount val="1"/>
                <c:pt idx="0">
                  <c:v>Doprava</c:v>
                </c:pt>
              </c:strCache>
            </c:strRef>
          </c:tx>
          <c:invertIfNegative val="0"/>
          <c:val>
            <c:numRef>
              <c:f>'7.1'!$B$10:$M$10</c:f>
              <c:numCache>
                <c:formatCode>#\ ##0.0</c:formatCode>
                <c:ptCount val="12"/>
                <c:pt idx="0">
                  <c:v>126.91536499999999</c:v>
                </c:pt>
                <c:pt idx="1">
                  <c:v>118.32828099999999</c:v>
                </c:pt>
                <c:pt idx="2">
                  <c:v>100.86149700000001</c:v>
                </c:pt>
                <c:pt idx="3">
                  <c:v>73.739433000000005</c:v>
                </c:pt>
                <c:pt idx="4">
                  <c:v>33.148607000000005</c:v>
                </c:pt>
                <c:pt idx="5">
                  <c:v>8.4777529999999999</c:v>
                </c:pt>
                <c:pt idx="6">
                  <c:v>5.5014719999999988</c:v>
                </c:pt>
                <c:pt idx="7">
                  <c:v>5.9992840000000012</c:v>
                </c:pt>
                <c:pt idx="8">
                  <c:v>12.502690999999997</c:v>
                </c:pt>
                <c:pt idx="9">
                  <c:v>51.730927000000008</c:v>
                </c:pt>
                <c:pt idx="10">
                  <c:v>86.440376000000001</c:v>
                </c:pt>
                <c:pt idx="11">
                  <c:v>117.73425199999997</c:v>
                </c:pt>
              </c:numCache>
            </c:numRef>
          </c:val>
          <c:extLst>
            <c:ext xmlns:c16="http://schemas.microsoft.com/office/drawing/2014/chart" uri="{C3380CC4-5D6E-409C-BE32-E72D297353CC}">
              <c16:uniqueId val="{00000002-7C1F-4072-8F38-F3F936862C18}"/>
            </c:ext>
          </c:extLst>
        </c:ser>
        <c:ser>
          <c:idx val="3"/>
          <c:order val="3"/>
          <c:tx>
            <c:strRef>
              <c:f>'7.1'!$A$11</c:f>
              <c:strCache>
                <c:ptCount val="1"/>
                <c:pt idx="0">
                  <c:v>Stavebnictví</c:v>
                </c:pt>
              </c:strCache>
            </c:strRef>
          </c:tx>
          <c:invertIfNegative val="0"/>
          <c:val>
            <c:numRef>
              <c:f>'7.1'!$B$11:$M$11</c:f>
              <c:numCache>
                <c:formatCode>#\ ##0.0</c:formatCode>
                <c:ptCount val="12"/>
                <c:pt idx="0">
                  <c:v>35.292500000000004</c:v>
                </c:pt>
                <c:pt idx="1">
                  <c:v>33.770898999999993</c:v>
                </c:pt>
                <c:pt idx="2">
                  <c:v>30.382976999999997</c:v>
                </c:pt>
                <c:pt idx="3">
                  <c:v>22.543964999999996</c:v>
                </c:pt>
                <c:pt idx="4">
                  <c:v>10.963841999999996</c:v>
                </c:pt>
                <c:pt idx="5">
                  <c:v>3.1973619999999996</c:v>
                </c:pt>
                <c:pt idx="6">
                  <c:v>3.8196099999999999</c:v>
                </c:pt>
                <c:pt idx="7">
                  <c:v>4.4295249999999999</c:v>
                </c:pt>
                <c:pt idx="8">
                  <c:v>10.231187000000002</c:v>
                </c:pt>
                <c:pt idx="9">
                  <c:v>15.089339000000001</c:v>
                </c:pt>
                <c:pt idx="10">
                  <c:v>25.678809999999988</c:v>
                </c:pt>
                <c:pt idx="11">
                  <c:v>37.758586000000001</c:v>
                </c:pt>
              </c:numCache>
            </c:numRef>
          </c:val>
          <c:extLst>
            <c:ext xmlns:c16="http://schemas.microsoft.com/office/drawing/2014/chart" uri="{C3380CC4-5D6E-409C-BE32-E72D297353CC}">
              <c16:uniqueId val="{00000003-7C1F-4072-8F38-F3F936862C18}"/>
            </c:ext>
          </c:extLst>
        </c:ser>
        <c:ser>
          <c:idx val="4"/>
          <c:order val="4"/>
          <c:tx>
            <c:strRef>
              <c:f>'7.1'!$A$12</c:f>
              <c:strCache>
                <c:ptCount val="1"/>
                <c:pt idx="0">
                  <c:v>Zemědělství a lesnictví</c:v>
                </c:pt>
              </c:strCache>
            </c:strRef>
          </c:tx>
          <c:invertIfNegative val="0"/>
          <c:val>
            <c:numRef>
              <c:f>'7.1'!$B$12:$M$12</c:f>
              <c:numCache>
                <c:formatCode>#\ ##0.0</c:formatCode>
                <c:ptCount val="12"/>
                <c:pt idx="0">
                  <c:v>52.323121</c:v>
                </c:pt>
                <c:pt idx="1">
                  <c:v>51.859028999999992</c:v>
                </c:pt>
                <c:pt idx="2">
                  <c:v>53.099517000000006</c:v>
                </c:pt>
                <c:pt idx="3">
                  <c:v>43.521608999999998</c:v>
                </c:pt>
                <c:pt idx="4">
                  <c:v>30.644833000000006</c:v>
                </c:pt>
                <c:pt idx="5">
                  <c:v>15.357432999999999</c:v>
                </c:pt>
                <c:pt idx="6">
                  <c:v>14.782173000000002</c:v>
                </c:pt>
                <c:pt idx="7">
                  <c:v>14.208627</c:v>
                </c:pt>
                <c:pt idx="8">
                  <c:v>21.926485</c:v>
                </c:pt>
                <c:pt idx="9">
                  <c:v>34.734622000000002</c:v>
                </c:pt>
                <c:pt idx="10">
                  <c:v>43.396797000000007</c:v>
                </c:pt>
                <c:pt idx="11">
                  <c:v>47.381405999999991</c:v>
                </c:pt>
              </c:numCache>
            </c:numRef>
          </c:val>
          <c:extLst>
            <c:ext xmlns:c16="http://schemas.microsoft.com/office/drawing/2014/chart" uri="{C3380CC4-5D6E-409C-BE32-E72D297353CC}">
              <c16:uniqueId val="{00000004-7C1F-4072-8F38-F3F936862C18}"/>
            </c:ext>
          </c:extLst>
        </c:ser>
        <c:ser>
          <c:idx val="5"/>
          <c:order val="5"/>
          <c:tx>
            <c:strRef>
              <c:f>'7.1'!$A$13</c:f>
              <c:strCache>
                <c:ptCount val="1"/>
                <c:pt idx="0">
                  <c:v>Domácnosti</c:v>
                </c:pt>
              </c:strCache>
            </c:strRef>
          </c:tx>
          <c:invertIfNegative val="0"/>
          <c:val>
            <c:numRef>
              <c:f>'7.1'!$B$13:$M$13</c:f>
              <c:numCache>
                <c:formatCode>#\ ##0.0</c:formatCode>
                <c:ptCount val="12"/>
                <c:pt idx="0">
                  <c:v>5320.909409472999</c:v>
                </c:pt>
                <c:pt idx="1">
                  <c:v>4844.4247984022622</c:v>
                </c:pt>
                <c:pt idx="2">
                  <c:v>4274.3475313853551</c:v>
                </c:pt>
                <c:pt idx="3">
                  <c:v>3541.5933662849438</c:v>
                </c:pt>
                <c:pt idx="4">
                  <c:v>2318.7764793537226</c:v>
                </c:pt>
                <c:pt idx="5">
                  <c:v>1005.5348436755251</c:v>
                </c:pt>
                <c:pt idx="6">
                  <c:v>853.32033851891822</c:v>
                </c:pt>
                <c:pt idx="7">
                  <c:v>878.94473973309391</c:v>
                </c:pt>
                <c:pt idx="8">
                  <c:v>1362.9638427333618</c:v>
                </c:pt>
                <c:pt idx="9">
                  <c:v>2921.6648950000003</c:v>
                </c:pt>
                <c:pt idx="10">
                  <c:v>4063.0491260000017</c:v>
                </c:pt>
                <c:pt idx="11">
                  <c:v>5268.3281529999967</c:v>
                </c:pt>
              </c:numCache>
            </c:numRef>
          </c:val>
          <c:extLst>
            <c:ext xmlns:c16="http://schemas.microsoft.com/office/drawing/2014/chart" uri="{C3380CC4-5D6E-409C-BE32-E72D297353CC}">
              <c16:uniqueId val="{00000005-7C1F-4072-8F38-F3F936862C18}"/>
            </c:ext>
          </c:extLst>
        </c:ser>
        <c:ser>
          <c:idx val="6"/>
          <c:order val="6"/>
          <c:tx>
            <c:strRef>
              <c:f>'7.1'!$A$14</c:f>
              <c:strCache>
                <c:ptCount val="1"/>
                <c:pt idx="0">
                  <c:v>Obchod, služby, školství, zdravotnictví</c:v>
                </c:pt>
              </c:strCache>
            </c:strRef>
          </c:tx>
          <c:invertIfNegative val="0"/>
          <c:val>
            <c:numRef>
              <c:f>'7.1'!$B$14:$M$14</c:f>
              <c:numCache>
                <c:formatCode>#\ ##0.0</c:formatCode>
                <c:ptCount val="12"/>
                <c:pt idx="0">
                  <c:v>3213.6362920000006</c:v>
                </c:pt>
                <c:pt idx="1">
                  <c:v>2993.812394</c:v>
                </c:pt>
                <c:pt idx="2">
                  <c:v>2657.0696359999979</c:v>
                </c:pt>
                <c:pt idx="3">
                  <c:v>1790.0916889999996</c:v>
                </c:pt>
                <c:pt idx="4">
                  <c:v>1090.7963319999994</c:v>
                </c:pt>
                <c:pt idx="5">
                  <c:v>446.265444</c:v>
                </c:pt>
                <c:pt idx="6">
                  <c:v>372.48137600000007</c:v>
                </c:pt>
                <c:pt idx="7">
                  <c:v>389.03720499999991</c:v>
                </c:pt>
                <c:pt idx="8">
                  <c:v>562.33058699999992</c:v>
                </c:pt>
                <c:pt idx="9">
                  <c:v>1418.9235269999995</c:v>
                </c:pt>
                <c:pt idx="10">
                  <c:v>2156.9126349999992</c:v>
                </c:pt>
                <c:pt idx="11">
                  <c:v>2846.5971319999985</c:v>
                </c:pt>
              </c:numCache>
            </c:numRef>
          </c:val>
          <c:extLst>
            <c:ext xmlns:c16="http://schemas.microsoft.com/office/drawing/2014/chart" uri="{C3380CC4-5D6E-409C-BE32-E72D297353CC}">
              <c16:uniqueId val="{00000006-7C1F-4072-8F38-F3F936862C18}"/>
            </c:ext>
          </c:extLst>
        </c:ser>
        <c:ser>
          <c:idx val="7"/>
          <c:order val="7"/>
          <c:tx>
            <c:strRef>
              <c:f>'7.1'!$A$15</c:f>
              <c:strCache>
                <c:ptCount val="1"/>
                <c:pt idx="0">
                  <c:v>Ostatní</c:v>
                </c:pt>
              </c:strCache>
            </c:strRef>
          </c:tx>
          <c:invertIfNegative val="0"/>
          <c:val>
            <c:numRef>
              <c:f>'7.1'!$B$15:$M$15</c:f>
              <c:numCache>
                <c:formatCode>#\ ##0.0</c:formatCode>
                <c:ptCount val="12"/>
                <c:pt idx="0">
                  <c:v>278.78681099999994</c:v>
                </c:pt>
                <c:pt idx="1">
                  <c:v>252.88490199999995</c:v>
                </c:pt>
                <c:pt idx="2">
                  <c:v>218.88294100000002</c:v>
                </c:pt>
                <c:pt idx="3">
                  <c:v>161.52328900000003</c:v>
                </c:pt>
                <c:pt idx="4">
                  <c:v>93.014697999999996</c:v>
                </c:pt>
                <c:pt idx="5">
                  <c:v>33.734256999999999</c:v>
                </c:pt>
                <c:pt idx="6">
                  <c:v>27.695880000000002</c:v>
                </c:pt>
                <c:pt idx="7">
                  <c:v>33.036091999999996</c:v>
                </c:pt>
                <c:pt idx="8">
                  <c:v>52.523918000000002</c:v>
                </c:pt>
                <c:pt idx="9">
                  <c:v>137.66706799999997</c:v>
                </c:pt>
                <c:pt idx="10">
                  <c:v>217.43456800000001</c:v>
                </c:pt>
                <c:pt idx="11">
                  <c:v>265.9484819999999</c:v>
                </c:pt>
              </c:numCache>
            </c:numRef>
          </c:val>
          <c:extLst>
            <c:ext xmlns:c16="http://schemas.microsoft.com/office/drawing/2014/chart" uri="{C3380CC4-5D6E-409C-BE32-E72D297353CC}">
              <c16:uniqueId val="{00000007-7C1F-4072-8F38-F3F936862C18}"/>
            </c:ext>
          </c:extLst>
        </c:ser>
        <c:dLbls>
          <c:showLegendKey val="0"/>
          <c:showVal val="0"/>
          <c:showCatName val="0"/>
          <c:showSerName val="0"/>
          <c:showPercent val="0"/>
          <c:showBubbleSize val="0"/>
        </c:dLbls>
        <c:gapWidth val="150"/>
        <c:overlap val="100"/>
        <c:axId val="152423040"/>
        <c:axId val="152428928"/>
      </c:barChart>
      <c:catAx>
        <c:axId val="152423040"/>
        <c:scaling>
          <c:orientation val="minMax"/>
        </c:scaling>
        <c:delete val="0"/>
        <c:axPos val="b"/>
        <c:majorTickMark val="none"/>
        <c:minorTickMark val="none"/>
        <c:tickLblPos val="nextTo"/>
        <c:txPr>
          <a:bodyPr/>
          <a:lstStyle/>
          <a:p>
            <a:pPr>
              <a:defRPr sz="800"/>
            </a:pPr>
            <a:endParaRPr lang="cs-CZ"/>
          </a:p>
        </c:txPr>
        <c:crossAx val="152428928"/>
        <c:crosses val="autoZero"/>
        <c:auto val="1"/>
        <c:lblAlgn val="ctr"/>
        <c:lblOffset val="100"/>
        <c:noMultiLvlLbl val="0"/>
      </c:catAx>
      <c:valAx>
        <c:axId val="15242892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52423040"/>
        <c:crosses val="autoZero"/>
        <c:crossBetween val="between"/>
        <c:majorUnit val="10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'7.1'!$O$8</c:f>
              <c:strCache>
                <c:ptCount val="1"/>
              </c:strCache>
            </c:strRef>
          </c:tx>
          <c:invertIfNegative val="0"/>
          <c:cat>
            <c:numRef>
              <c:f>'7.1'!$P$7</c:f>
              <c:numCache>
                <c:formatCode>General</c:formatCode>
                <c:ptCount val="1"/>
              </c:numCache>
            </c:numRef>
          </c:cat>
          <c:val>
            <c:numRef>
              <c:f>'7.1'!$P$8</c:f>
              <c:numCache>
                <c:formatCode>0%</c:formatCode>
                <c:ptCount val="1"/>
              </c:numCache>
            </c:numRef>
          </c:val>
          <c:extLst>
            <c:ext xmlns:c16="http://schemas.microsoft.com/office/drawing/2014/chart" uri="{C3380CC4-5D6E-409C-BE32-E72D297353CC}">
              <c16:uniqueId val="{00000000-2CA0-49FC-8D6B-6F5D32070100}"/>
            </c:ext>
          </c:extLst>
        </c:ser>
        <c:ser>
          <c:idx val="1"/>
          <c:order val="1"/>
          <c:tx>
            <c:strRef>
              <c:f>'7.1'!$O$9</c:f>
              <c:strCache>
                <c:ptCount val="1"/>
              </c:strCache>
            </c:strRef>
          </c:tx>
          <c:invertIfNegative val="0"/>
          <c:cat>
            <c:numRef>
              <c:f>'7.1'!$P$7</c:f>
              <c:numCache>
                <c:formatCode>General</c:formatCode>
                <c:ptCount val="1"/>
              </c:numCache>
            </c:numRef>
          </c:cat>
          <c:val>
            <c:numRef>
              <c:f>'7.1'!$P$9</c:f>
              <c:numCache>
                <c:formatCode>0%</c:formatCode>
                <c:ptCount val="1"/>
              </c:numCache>
            </c:numRef>
          </c:val>
          <c:extLst>
            <c:ext xmlns:c16="http://schemas.microsoft.com/office/drawing/2014/chart" uri="{C3380CC4-5D6E-409C-BE32-E72D297353CC}">
              <c16:uniqueId val="{00000001-2CA0-49FC-8D6B-6F5D32070100}"/>
            </c:ext>
          </c:extLst>
        </c:ser>
        <c:ser>
          <c:idx val="2"/>
          <c:order val="2"/>
          <c:tx>
            <c:strRef>
              <c:f>'7.1'!$O$10</c:f>
              <c:strCache>
                <c:ptCount val="1"/>
              </c:strCache>
            </c:strRef>
          </c:tx>
          <c:invertIfNegative val="0"/>
          <c:cat>
            <c:numRef>
              <c:f>'7.1'!$P$7</c:f>
              <c:numCache>
                <c:formatCode>General</c:formatCode>
                <c:ptCount val="1"/>
              </c:numCache>
            </c:numRef>
          </c:cat>
          <c:val>
            <c:numRef>
              <c:f>'7.1'!$P$10</c:f>
              <c:numCache>
                <c:formatCode>0%</c:formatCode>
                <c:ptCount val="1"/>
              </c:numCache>
            </c:numRef>
          </c:val>
          <c:extLst>
            <c:ext xmlns:c16="http://schemas.microsoft.com/office/drawing/2014/chart" uri="{C3380CC4-5D6E-409C-BE32-E72D297353CC}">
              <c16:uniqueId val="{00000002-2CA0-49FC-8D6B-6F5D32070100}"/>
            </c:ext>
          </c:extLst>
        </c:ser>
        <c:ser>
          <c:idx val="3"/>
          <c:order val="3"/>
          <c:tx>
            <c:strRef>
              <c:f>'7.1'!$O$11</c:f>
              <c:strCache>
                <c:ptCount val="1"/>
              </c:strCache>
            </c:strRef>
          </c:tx>
          <c:invertIfNegative val="0"/>
          <c:cat>
            <c:numRef>
              <c:f>'7.1'!$P$7</c:f>
              <c:numCache>
                <c:formatCode>General</c:formatCode>
                <c:ptCount val="1"/>
              </c:numCache>
            </c:numRef>
          </c:cat>
          <c:val>
            <c:numRef>
              <c:f>'7.1'!$P$11</c:f>
              <c:numCache>
                <c:formatCode>0%</c:formatCode>
                <c:ptCount val="1"/>
              </c:numCache>
            </c:numRef>
          </c:val>
          <c:extLst>
            <c:ext xmlns:c16="http://schemas.microsoft.com/office/drawing/2014/chart" uri="{C3380CC4-5D6E-409C-BE32-E72D297353CC}">
              <c16:uniqueId val="{00000003-2CA0-49FC-8D6B-6F5D32070100}"/>
            </c:ext>
          </c:extLst>
        </c:ser>
        <c:ser>
          <c:idx val="4"/>
          <c:order val="4"/>
          <c:tx>
            <c:strRef>
              <c:f>'7.1'!$O$12</c:f>
              <c:strCache>
                <c:ptCount val="1"/>
              </c:strCache>
            </c:strRef>
          </c:tx>
          <c:invertIfNegative val="0"/>
          <c:cat>
            <c:numRef>
              <c:f>'7.1'!$P$7</c:f>
              <c:numCache>
                <c:formatCode>General</c:formatCode>
                <c:ptCount val="1"/>
              </c:numCache>
            </c:numRef>
          </c:cat>
          <c:val>
            <c:numRef>
              <c:f>'7.1'!$P$12</c:f>
              <c:numCache>
                <c:formatCode>0%</c:formatCode>
                <c:ptCount val="1"/>
              </c:numCache>
            </c:numRef>
          </c:val>
          <c:extLst>
            <c:ext xmlns:c16="http://schemas.microsoft.com/office/drawing/2014/chart" uri="{C3380CC4-5D6E-409C-BE32-E72D297353CC}">
              <c16:uniqueId val="{00000004-2CA0-49FC-8D6B-6F5D32070100}"/>
            </c:ext>
          </c:extLst>
        </c:ser>
        <c:ser>
          <c:idx val="5"/>
          <c:order val="5"/>
          <c:tx>
            <c:strRef>
              <c:f>'7.1'!$O$13</c:f>
              <c:strCache>
                <c:ptCount val="1"/>
              </c:strCache>
            </c:strRef>
          </c:tx>
          <c:invertIfNegative val="0"/>
          <c:cat>
            <c:numRef>
              <c:f>'7.1'!$P$7</c:f>
              <c:numCache>
                <c:formatCode>General</c:formatCode>
                <c:ptCount val="1"/>
              </c:numCache>
            </c:numRef>
          </c:cat>
          <c:val>
            <c:numRef>
              <c:f>'7.1'!$P$13</c:f>
              <c:numCache>
                <c:formatCode>0%</c:formatCode>
                <c:ptCount val="1"/>
              </c:numCache>
            </c:numRef>
          </c:val>
          <c:extLst>
            <c:ext xmlns:c16="http://schemas.microsoft.com/office/drawing/2014/chart" uri="{C3380CC4-5D6E-409C-BE32-E72D297353CC}">
              <c16:uniqueId val="{00000005-2CA0-49FC-8D6B-6F5D32070100}"/>
            </c:ext>
          </c:extLst>
        </c:ser>
        <c:ser>
          <c:idx val="6"/>
          <c:order val="6"/>
          <c:tx>
            <c:strRef>
              <c:f>'7.1'!$O$14</c:f>
              <c:strCache>
                <c:ptCount val="1"/>
              </c:strCache>
            </c:strRef>
          </c:tx>
          <c:invertIfNegative val="0"/>
          <c:cat>
            <c:numRef>
              <c:f>'7.1'!$P$7</c:f>
              <c:numCache>
                <c:formatCode>General</c:formatCode>
                <c:ptCount val="1"/>
              </c:numCache>
            </c:numRef>
          </c:cat>
          <c:val>
            <c:numRef>
              <c:f>'7.1'!$P$14</c:f>
              <c:numCache>
                <c:formatCode>0%</c:formatCode>
                <c:ptCount val="1"/>
              </c:numCache>
            </c:numRef>
          </c:val>
          <c:extLst>
            <c:ext xmlns:c16="http://schemas.microsoft.com/office/drawing/2014/chart" uri="{C3380CC4-5D6E-409C-BE32-E72D297353CC}">
              <c16:uniqueId val="{00000006-2CA0-49FC-8D6B-6F5D32070100}"/>
            </c:ext>
          </c:extLst>
        </c:ser>
        <c:ser>
          <c:idx val="7"/>
          <c:order val="7"/>
          <c:tx>
            <c:strRef>
              <c:f>'7.1'!$O$15</c:f>
              <c:strCache>
                <c:ptCount val="1"/>
              </c:strCache>
            </c:strRef>
          </c:tx>
          <c:invertIfNegative val="0"/>
          <c:cat>
            <c:numRef>
              <c:f>'7.1'!$P$7</c:f>
              <c:numCache>
                <c:formatCode>General</c:formatCode>
                <c:ptCount val="1"/>
              </c:numCache>
            </c:numRef>
          </c:cat>
          <c:val>
            <c:numRef>
              <c:f>'7.1'!$P$15</c:f>
              <c:numCache>
                <c:formatCode>0.0%</c:formatCode>
                <c:ptCount val="1"/>
              </c:numCache>
            </c:numRef>
          </c:val>
          <c:extLst>
            <c:ext xmlns:c16="http://schemas.microsoft.com/office/drawing/2014/chart" uri="{C3380CC4-5D6E-409C-BE32-E72D297353CC}">
              <c16:uniqueId val="{00000007-2CA0-49FC-8D6B-6F5D32070100}"/>
            </c:ext>
          </c:extLst>
        </c:ser>
        <c:dLbls>
          <c:showLegendKey val="0"/>
          <c:showVal val="0"/>
          <c:showCatName val="0"/>
          <c:showSerName val="0"/>
          <c:showPercent val="0"/>
          <c:showBubbleSize val="0"/>
        </c:dLbls>
        <c:gapWidth val="150"/>
        <c:axId val="152478464"/>
        <c:axId val="152480000"/>
      </c:barChart>
      <c:catAx>
        <c:axId val="152478464"/>
        <c:scaling>
          <c:orientation val="minMax"/>
        </c:scaling>
        <c:delete val="1"/>
        <c:axPos val="b"/>
        <c:numFmt formatCode="General" sourceLinked="1"/>
        <c:majorTickMark val="out"/>
        <c:minorTickMark val="none"/>
        <c:tickLblPos val="nextTo"/>
        <c:crossAx val="152480000"/>
        <c:crosses val="autoZero"/>
        <c:auto val="1"/>
        <c:lblAlgn val="ctr"/>
        <c:lblOffset val="100"/>
        <c:noMultiLvlLbl val="0"/>
      </c:catAx>
      <c:valAx>
        <c:axId val="152480000"/>
        <c:scaling>
          <c:orientation val="minMax"/>
        </c:scaling>
        <c:delete val="1"/>
        <c:axPos val="l"/>
        <c:numFmt formatCode="0%" sourceLinked="1"/>
        <c:majorTickMark val="out"/>
        <c:minorTickMark val="none"/>
        <c:tickLblPos val="nextTo"/>
        <c:crossAx val="15247846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v krajích ČR podle sektorů národního hospodářství (TJ)</a:t>
            </a:r>
          </a:p>
        </c:rich>
      </c:tx>
      <c:layout>
        <c:manualLayout>
          <c:xMode val="edge"/>
          <c:yMode val="edge"/>
          <c:x val="0.11626286352732962"/>
          <c:y val="1.9702319159471141E-2"/>
        </c:manualLayout>
      </c:layout>
      <c:overlay val="0"/>
    </c:title>
    <c:autoTitleDeleted val="0"/>
    <c:plotArea>
      <c:layout>
        <c:manualLayout>
          <c:layoutTarget val="inner"/>
          <c:xMode val="edge"/>
          <c:yMode val="edge"/>
          <c:x val="4.6612307810022749E-2"/>
          <c:y val="0.14640605169467286"/>
          <c:w val="0.54332795749197038"/>
          <c:h val="0.57831477945425613"/>
        </c:manualLayout>
      </c:layout>
      <c:barChart>
        <c:barDir val="col"/>
        <c:grouping val="stacked"/>
        <c:varyColors val="0"/>
        <c:ser>
          <c:idx val="0"/>
          <c:order val="0"/>
          <c:tx>
            <c:strRef>
              <c:f>'7.2'!$B$3</c:f>
              <c:strCache>
                <c:ptCount val="1"/>
                <c:pt idx="0">
                  <c:v>Průmysl</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'7.2'!$B$5:$B$18</c:f>
              <c:numCache>
                <c:formatCode>#\ ##0.0</c:formatCode>
                <c:ptCount val="14"/>
                <c:pt idx="0">
                  <c:v>106.062995</c:v>
                </c:pt>
                <c:pt idx="1">
                  <c:v>259.60909700000002</c:v>
                </c:pt>
                <c:pt idx="2">
                  <c:v>161.77783599999998</c:v>
                </c:pt>
                <c:pt idx="3">
                  <c:v>58.661621000000004</c:v>
                </c:pt>
                <c:pt idx="4">
                  <c:v>43.365675000000003</c:v>
                </c:pt>
                <c:pt idx="5">
                  <c:v>192.53388700000005</c:v>
                </c:pt>
                <c:pt idx="6">
                  <c:v>72.084668999999991</c:v>
                </c:pt>
                <c:pt idx="7">
                  <c:v>1671.2285280000001</c:v>
                </c:pt>
                <c:pt idx="8">
                  <c:v>196.19984100000002</c:v>
                </c:pt>
                <c:pt idx="9">
                  <c:v>156.62716500000002</c:v>
                </c:pt>
                <c:pt idx="10">
                  <c:v>266.52729500000004</c:v>
                </c:pt>
                <c:pt idx="11">
                  <c:v>1553.5510470000002</c:v>
                </c:pt>
                <c:pt idx="12">
                  <c:v>992.65452699999969</c:v>
                </c:pt>
                <c:pt idx="13">
                  <c:v>546.42274199999997</c:v>
                </c:pt>
              </c:numCache>
            </c:numRef>
          </c:val>
          <c:extLst>
            <c:ext xmlns:c16="http://schemas.microsoft.com/office/drawing/2014/chart" uri="{C3380CC4-5D6E-409C-BE32-E72D297353CC}">
              <c16:uniqueId val="{00000000-155A-4DE5-9A4F-DB5C30FE6042}"/>
            </c:ext>
          </c:extLst>
        </c:ser>
        <c:ser>
          <c:idx val="1"/>
          <c:order val="1"/>
          <c:tx>
            <c:strRef>
              <c:f>'7.2'!$C$3</c:f>
              <c:strCache>
                <c:ptCount val="1"/>
                <c:pt idx="0">
                  <c:v>Energetika</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'7.2'!$C$5:$C$18</c:f>
              <c:numCache>
                <c:formatCode>#\ ##0.0</c:formatCode>
                <c:ptCount val="14"/>
                <c:pt idx="0">
                  <c:v>9.2825179999999996</c:v>
                </c:pt>
                <c:pt idx="1">
                  <c:v>9.0355990000000013</c:v>
                </c:pt>
                <c:pt idx="2">
                  <c:v>2.2377899999999999</c:v>
                </c:pt>
                <c:pt idx="3">
                  <c:v>33.718260000000001</c:v>
                </c:pt>
                <c:pt idx="4">
                  <c:v>14.132480000000001</c:v>
                </c:pt>
                <c:pt idx="5">
                  <c:v>2.6014500000000003</c:v>
                </c:pt>
                <c:pt idx="6">
                  <c:v>2.2274000000000003</c:v>
                </c:pt>
                <c:pt idx="7">
                  <c:v>210.28247100000002</c:v>
                </c:pt>
                <c:pt idx="8">
                  <c:v>25.178281999999999</c:v>
                </c:pt>
                <c:pt idx="9">
                  <c:v>6.4308670000000001</c:v>
                </c:pt>
                <c:pt idx="10">
                  <c:v>0.75499000000000005</c:v>
                </c:pt>
                <c:pt idx="11">
                  <c:v>152.73970199999999</c:v>
                </c:pt>
                <c:pt idx="12">
                  <c:v>205.68921999999998</c:v>
                </c:pt>
                <c:pt idx="13">
                  <c:v>1.6350259999999999</c:v>
                </c:pt>
              </c:numCache>
            </c:numRef>
          </c:val>
          <c:extLst>
            <c:ext xmlns:c16="http://schemas.microsoft.com/office/drawing/2014/chart" uri="{C3380CC4-5D6E-409C-BE32-E72D297353CC}">
              <c16:uniqueId val="{00000001-155A-4DE5-9A4F-DB5C30FE6042}"/>
            </c:ext>
          </c:extLst>
        </c:ser>
        <c:ser>
          <c:idx val="2"/>
          <c:order val="2"/>
          <c:tx>
            <c:strRef>
              <c:f>'7.2'!$D$3</c:f>
              <c:strCache>
                <c:ptCount val="1"/>
                <c:pt idx="0">
                  <c:v>Doprava</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'7.2'!$D$5:$D$18</c:f>
              <c:numCache>
                <c:formatCode>#\ ##0.0</c:formatCode>
                <c:ptCount val="14"/>
                <c:pt idx="0">
                  <c:v>93.228380000000001</c:v>
                </c:pt>
                <c:pt idx="1">
                  <c:v>19.210245</c:v>
                </c:pt>
                <c:pt idx="2">
                  <c:v>0.22600000000000001</c:v>
                </c:pt>
                <c:pt idx="3">
                  <c:v>5.5900360000000004</c:v>
                </c:pt>
                <c:pt idx="4">
                  <c:v>1.17428</c:v>
                </c:pt>
                <c:pt idx="5">
                  <c:v>8.1136999999999997</c:v>
                </c:pt>
                <c:pt idx="6">
                  <c:v>2.6449000000000003</c:v>
                </c:pt>
                <c:pt idx="7">
                  <c:v>19.146849999999997</c:v>
                </c:pt>
                <c:pt idx="8">
                  <c:v>0.53170000000000006</c:v>
                </c:pt>
                <c:pt idx="9">
                  <c:v>23.597184000000002</c:v>
                </c:pt>
                <c:pt idx="10">
                  <c:v>12.69787</c:v>
                </c:pt>
                <c:pt idx="11">
                  <c:v>8.7282600000000006</c:v>
                </c:pt>
                <c:pt idx="12">
                  <c:v>55.52749</c:v>
                </c:pt>
                <c:pt idx="13">
                  <c:v>5.4886599999999994</c:v>
                </c:pt>
              </c:numCache>
            </c:numRef>
          </c:val>
          <c:extLst>
            <c:ext xmlns:c16="http://schemas.microsoft.com/office/drawing/2014/chart" uri="{C3380CC4-5D6E-409C-BE32-E72D297353CC}">
              <c16:uniqueId val="{00000002-155A-4DE5-9A4F-DB5C30FE6042}"/>
            </c:ext>
          </c:extLst>
        </c:ser>
        <c:ser>
          <c:idx val="3"/>
          <c:order val="3"/>
          <c:tx>
            <c:strRef>
              <c:f>'7.2'!$E$3</c:f>
              <c:strCache>
                <c:ptCount val="1"/>
                <c:pt idx="0">
                  <c:v>Stavebnictví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'7.2'!$E$5:$E$18</c:f>
              <c:numCache>
                <c:formatCode>#\ ##0.0</c:formatCode>
                <c:ptCount val="14"/>
                <c:pt idx="0">
                  <c:v>10.715157999999999</c:v>
                </c:pt>
                <c:pt idx="1">
                  <c:v>1.895392</c:v>
                </c:pt>
                <c:pt idx="2">
                  <c:v>0.16200000000000001</c:v>
                </c:pt>
                <c:pt idx="3">
                  <c:v>5.0488240000000006</c:v>
                </c:pt>
                <c:pt idx="4">
                  <c:v>1.3785099999999999</c:v>
                </c:pt>
                <c:pt idx="5">
                  <c:v>2.1219999999999999</c:v>
                </c:pt>
                <c:pt idx="6">
                  <c:v>0.67470000000000008</c:v>
                </c:pt>
                <c:pt idx="7">
                  <c:v>26.712274999999998</c:v>
                </c:pt>
                <c:pt idx="8">
                  <c:v>8.2597039999999975</c:v>
                </c:pt>
                <c:pt idx="9">
                  <c:v>9.6857670000000002</c:v>
                </c:pt>
                <c:pt idx="10">
                  <c:v>2.5051040000000002</c:v>
                </c:pt>
                <c:pt idx="11">
                  <c:v>0.53737000000000001</c:v>
                </c:pt>
                <c:pt idx="12">
                  <c:v>3.4215370000000003</c:v>
                </c:pt>
                <c:pt idx="13">
                  <c:v>5.4083940000000004</c:v>
                </c:pt>
              </c:numCache>
            </c:numRef>
          </c:val>
          <c:extLst>
            <c:ext xmlns:c16="http://schemas.microsoft.com/office/drawing/2014/chart" uri="{C3380CC4-5D6E-409C-BE32-E72D297353CC}">
              <c16:uniqueId val="{00000003-155A-4DE5-9A4F-DB5C30FE6042}"/>
            </c:ext>
          </c:extLst>
        </c:ser>
        <c:ser>
          <c:idx val="4"/>
          <c:order val="4"/>
          <c:tx>
            <c:strRef>
              <c:f>'7.2'!$F$3</c:f>
              <c:strCache>
                <c:ptCount val="1"/>
                <c:pt idx="0">
                  <c:v>Zemědělství a lesnictví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'7.2'!$F$5:$F$18</c:f>
              <c:numCache>
                <c:formatCode>#\ ##0.0</c:formatCode>
                <c:ptCount val="14"/>
                <c:pt idx="0">
                  <c:v>1.8401130000000001</c:v>
                </c:pt>
                <c:pt idx="1">
                  <c:v>5.8244499999999997</c:v>
                </c:pt>
                <c:pt idx="2">
                  <c:v>16.473392000000004</c:v>
                </c:pt>
                <c:pt idx="3">
                  <c:v>1.8927100000000001</c:v>
                </c:pt>
                <c:pt idx="4">
                  <c:v>19.995842</c:v>
                </c:pt>
                <c:pt idx="5">
                  <c:v>0.72299999999999998</c:v>
                </c:pt>
                <c:pt idx="6">
                  <c:v>2.8562600000000002</c:v>
                </c:pt>
                <c:pt idx="7">
                  <c:v>0</c:v>
                </c:pt>
                <c:pt idx="8">
                  <c:v>3.1685149999999997</c:v>
                </c:pt>
                <c:pt idx="9">
                  <c:v>13.679669999999998</c:v>
                </c:pt>
                <c:pt idx="10">
                  <c:v>12.701030000000003</c:v>
                </c:pt>
                <c:pt idx="11">
                  <c:v>6.9728129999999995</c:v>
                </c:pt>
                <c:pt idx="12">
                  <c:v>36.819589999999998</c:v>
                </c:pt>
                <c:pt idx="13">
                  <c:v>2.5654399999999997</c:v>
                </c:pt>
              </c:numCache>
            </c:numRef>
          </c:val>
          <c:extLst>
            <c:ext xmlns:c16="http://schemas.microsoft.com/office/drawing/2014/chart" uri="{C3380CC4-5D6E-409C-BE32-E72D297353CC}">
              <c16:uniqueId val="{00000004-155A-4DE5-9A4F-DB5C30FE6042}"/>
            </c:ext>
          </c:extLst>
        </c:ser>
        <c:ser>
          <c:idx val="5"/>
          <c:order val="5"/>
          <c:tx>
            <c:strRef>
              <c:f>'7.2'!$G$3</c:f>
              <c:strCache>
                <c:ptCount val="1"/>
                <c:pt idx="0">
                  <c:v>Domácnosti</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'7.2'!$G$5:$G$18</c:f>
              <c:numCache>
                <c:formatCode>#\ ##0.0</c:formatCode>
                <c:ptCount val="14"/>
                <c:pt idx="0">
                  <c:v>2330.6710120000002</c:v>
                </c:pt>
                <c:pt idx="1">
                  <c:v>750.62989800000025</c:v>
                </c:pt>
                <c:pt idx="2">
                  <c:v>992.04441500000019</c:v>
                </c:pt>
                <c:pt idx="3">
                  <c:v>570.20909299999971</c:v>
                </c:pt>
                <c:pt idx="4">
                  <c:v>311.50156299999998</c:v>
                </c:pt>
                <c:pt idx="5">
                  <c:v>527.68849999999986</c:v>
                </c:pt>
                <c:pt idx="6">
                  <c:v>359.33652799999999</c:v>
                </c:pt>
                <c:pt idx="7">
                  <c:v>1948.8929110000001</c:v>
                </c:pt>
                <c:pt idx="8">
                  <c:v>547.91938900000025</c:v>
                </c:pt>
                <c:pt idx="9">
                  <c:v>455.59184799999997</c:v>
                </c:pt>
                <c:pt idx="10">
                  <c:v>715.17431599999998</c:v>
                </c:pt>
                <c:pt idx="11">
                  <c:v>897.3963130000003</c:v>
                </c:pt>
                <c:pt idx="12">
                  <c:v>1402.2075869999996</c:v>
                </c:pt>
                <c:pt idx="13">
                  <c:v>443.77880099999993</c:v>
                </c:pt>
              </c:numCache>
            </c:numRef>
          </c:val>
          <c:extLst>
            <c:ext xmlns:c16="http://schemas.microsoft.com/office/drawing/2014/chart" uri="{C3380CC4-5D6E-409C-BE32-E72D297353CC}">
              <c16:uniqueId val="{00000005-155A-4DE5-9A4F-DB5C30FE6042}"/>
            </c:ext>
          </c:extLst>
        </c:ser>
        <c:ser>
          <c:idx val="6"/>
          <c:order val="6"/>
          <c:tx>
            <c:strRef>
              <c:f>'7.2'!$H$3</c:f>
              <c:strCache>
                <c:ptCount val="1"/>
                <c:pt idx="0">
                  <c:v>Obchod, služby, školství, zdravotnictví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'7.2'!$H$5:$H$18</c:f>
              <c:numCache>
                <c:formatCode>#\ ##0.0</c:formatCode>
                <c:ptCount val="14"/>
                <c:pt idx="0">
                  <c:v>1393.8819129999999</c:v>
                </c:pt>
                <c:pt idx="1">
                  <c:v>460.58903600000002</c:v>
                </c:pt>
                <c:pt idx="2">
                  <c:v>290.39176100000014</c:v>
                </c:pt>
                <c:pt idx="3">
                  <c:v>263.21082200000001</c:v>
                </c:pt>
                <c:pt idx="4">
                  <c:v>124.27806300000006</c:v>
                </c:pt>
                <c:pt idx="5">
                  <c:v>408.50585100000006</c:v>
                </c:pt>
                <c:pt idx="6">
                  <c:v>207.50989599999994</c:v>
                </c:pt>
                <c:pt idx="7">
                  <c:v>986.00580099999968</c:v>
                </c:pt>
                <c:pt idx="8">
                  <c:v>318.13012300000003</c:v>
                </c:pt>
                <c:pt idx="9">
                  <c:v>299.00130200000001</c:v>
                </c:pt>
                <c:pt idx="10">
                  <c:v>411.37838600000009</c:v>
                </c:pt>
                <c:pt idx="11">
                  <c:v>421.83238299999999</c:v>
                </c:pt>
                <c:pt idx="12">
                  <c:v>620.99831399999994</c:v>
                </c:pt>
                <c:pt idx="13">
                  <c:v>216.71964299999996</c:v>
                </c:pt>
              </c:numCache>
            </c:numRef>
          </c:val>
          <c:extLst>
            <c:ext xmlns:c16="http://schemas.microsoft.com/office/drawing/2014/chart" uri="{C3380CC4-5D6E-409C-BE32-E72D297353CC}">
              <c16:uniqueId val="{00000006-155A-4DE5-9A4F-DB5C30FE6042}"/>
            </c:ext>
          </c:extLst>
        </c:ser>
        <c:ser>
          <c:idx val="7"/>
          <c:order val="7"/>
          <c:tx>
            <c:strRef>
              <c:f>'7.2'!$I$3</c:f>
              <c:strCache>
                <c:ptCount val="1"/>
                <c:pt idx="0">
                  <c:v>Ostatní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'7.2'!$I$5:$I$18</c:f>
              <c:numCache>
                <c:formatCode>#\ ##0.0</c:formatCode>
                <c:ptCount val="14"/>
                <c:pt idx="0">
                  <c:v>38.036525000000005</c:v>
                </c:pt>
                <c:pt idx="1">
                  <c:v>45.307627999999994</c:v>
                </c:pt>
                <c:pt idx="2">
                  <c:v>258.01520200000004</c:v>
                </c:pt>
                <c:pt idx="3">
                  <c:v>53.957886000000009</c:v>
                </c:pt>
                <c:pt idx="4">
                  <c:v>0.21032300000000001</c:v>
                </c:pt>
                <c:pt idx="5">
                  <c:v>17.4816</c:v>
                </c:pt>
                <c:pt idx="6">
                  <c:v>5.1579860000000002</c:v>
                </c:pt>
                <c:pt idx="7">
                  <c:v>20.02646300000001</c:v>
                </c:pt>
                <c:pt idx="8">
                  <c:v>6.0501399999999999</c:v>
                </c:pt>
                <c:pt idx="9">
                  <c:v>75.251981000000001</c:v>
                </c:pt>
                <c:pt idx="10">
                  <c:v>20.034690000000001</c:v>
                </c:pt>
                <c:pt idx="11">
                  <c:v>6.4220719999999991</c:v>
                </c:pt>
                <c:pt idx="12">
                  <c:v>73.739373999999984</c:v>
                </c:pt>
                <c:pt idx="13">
                  <c:v>1.3582480000000001</c:v>
                </c:pt>
              </c:numCache>
            </c:numRef>
          </c:val>
          <c:extLst>
            <c:ext xmlns:c16="http://schemas.microsoft.com/office/drawing/2014/chart" uri="{C3380CC4-5D6E-409C-BE32-E72D297353CC}">
              <c16:uniqueId val="{00000007-155A-4DE5-9A4F-DB5C30FE6042}"/>
            </c:ext>
          </c:extLst>
        </c:ser>
        <c:dLbls>
          <c:showLegendKey val="0"/>
          <c:showVal val="0"/>
          <c:showCatName val="0"/>
          <c:showSerName val="0"/>
          <c:showPercent val="0"/>
          <c:showBubbleSize val="0"/>
        </c:dLbls>
        <c:gapWidth val="104"/>
        <c:overlap val="100"/>
        <c:axId val="152554880"/>
        <c:axId val="152564864"/>
      </c:barChart>
      <c:catAx>
        <c:axId val="152554880"/>
        <c:scaling>
          <c:orientation val="minMax"/>
        </c:scaling>
        <c:delete val="0"/>
        <c:axPos val="b"/>
        <c:numFmt formatCode="General" sourceLinked="0"/>
        <c:majorTickMark val="none"/>
        <c:minorTickMark val="none"/>
        <c:tickLblPos val="nextTo"/>
        <c:txPr>
          <a:bodyPr/>
          <a:lstStyle/>
          <a:p>
            <a:pPr>
              <a:defRPr sz="900"/>
            </a:pPr>
            <a:endParaRPr lang="cs-CZ"/>
          </a:p>
        </c:txPr>
        <c:crossAx val="152564864"/>
        <c:crosses val="autoZero"/>
        <c:auto val="1"/>
        <c:lblAlgn val="ctr"/>
        <c:lblOffset val="100"/>
        <c:noMultiLvlLbl val="0"/>
      </c:catAx>
      <c:valAx>
        <c:axId val="15256486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52554880"/>
        <c:crosses val="autoZero"/>
        <c:crossBetween val="between"/>
      </c:valAx>
    </c:plotArea>
    <c:legend>
      <c:legendPos val="b"/>
      <c:layout>
        <c:manualLayout>
          <c:xMode val="edge"/>
          <c:yMode val="edge"/>
          <c:x val="1.323893451804076E-3"/>
          <c:y val="0.96114816428424588"/>
          <c:w val="0.99867610654819594"/>
          <c:h val="3.8851835715753971E-2"/>
        </c:manualLayout>
      </c:layout>
      <c:overlay val="0"/>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a:t>
            </a:r>
            <a:r>
              <a:rPr lang="cs-CZ" sz="1000" baseline="0"/>
              <a:t> jednotlivých sektorů národního hospodářství na spotřebě tepla v ČR</a:t>
            </a:r>
            <a:endParaRPr lang="cs-CZ" sz="1000"/>
          </a:p>
        </c:rich>
      </c:tx>
      <c:overlay val="0"/>
    </c:title>
    <c:autoTitleDeleted val="0"/>
    <c:plotArea>
      <c:layout>
        <c:manualLayout>
          <c:layoutTarget val="inner"/>
          <c:xMode val="edge"/>
          <c:yMode val="edge"/>
          <c:x val="0.22391140977420257"/>
          <c:y val="0.18177479768838453"/>
          <c:w val="0.57702148063972192"/>
          <c:h val="0.61751301337447595"/>
        </c:manualLayout>
      </c:layout>
      <c:doughnutChart>
        <c:varyColors val="1"/>
        <c:ser>
          <c:idx val="0"/>
          <c:order val="0"/>
          <c:dLbls>
            <c:dLbl>
              <c:idx val="1"/>
              <c:layout>
                <c:manualLayout>
                  <c:x val="1.6785260479487488E-2"/>
                  <c:y val="0"/>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54A-4C6F-B2C2-8595AF97815F}"/>
                </c:ext>
              </c:extLst>
            </c:dLbl>
            <c:dLbl>
              <c:idx val="2"/>
              <c:layout>
                <c:manualLayout>
                  <c:x val="0.18128081317846473"/>
                  <c:y val="7.1852554032978532E-3"/>
                </c:manualLayout>
              </c:layout>
              <c:numFmt formatCode="0.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54A-4C6F-B2C2-8595AF97815F}"/>
                </c:ext>
              </c:extLst>
            </c:dLbl>
            <c:dLbl>
              <c:idx val="3"/>
              <c:layout>
                <c:manualLayout>
                  <c:x val="0.16785234046006403"/>
                  <c:y val="6.4666732861539275E-2"/>
                </c:manualLayout>
              </c:layout>
              <c:numFmt formatCode="0.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54A-4C6F-B2C2-8595AF97815F}"/>
                </c:ext>
              </c:extLst>
            </c:dLbl>
            <c:dLbl>
              <c:idx val="4"/>
              <c:layout>
                <c:manualLayout>
                  <c:x val="0.14770976354986848"/>
                  <c:y val="0.12574196955771358"/>
                </c:manualLayout>
              </c:layout>
              <c:numFmt formatCode="0.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54A-4C6F-B2C2-8595AF97815F}"/>
                </c:ext>
              </c:extLst>
            </c:dLbl>
            <c:dLbl>
              <c:idx val="7"/>
              <c:layout>
                <c:manualLayout>
                  <c:x val="-2.6433481070059034E-7"/>
                  <c:y val="-3.5926277016489925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54A-4C6F-B2C2-8595AF97815F}"/>
                </c:ext>
              </c:extLst>
            </c:dLbl>
            <c:numFmt formatCode="0%" sourceLinked="0"/>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'7.2'!$B$3:$I$3</c:f>
              <c:strCache>
                <c:ptCount val="8"/>
                <c:pt idx="0">
                  <c:v>Průmysl</c:v>
                </c:pt>
                <c:pt idx="1">
                  <c:v>Energetika</c:v>
                </c:pt>
                <c:pt idx="2">
                  <c:v>Doprava</c:v>
                </c:pt>
                <c:pt idx="3">
                  <c:v>Stavebnictví</c:v>
                </c:pt>
                <c:pt idx="4">
                  <c:v>Zemědělství a lesnictví</c:v>
                </c:pt>
                <c:pt idx="5">
                  <c:v>Domácnosti</c:v>
                </c:pt>
                <c:pt idx="6">
                  <c:v>Obchod, služby, školství, zdravotnictví</c:v>
                </c:pt>
                <c:pt idx="7">
                  <c:v>Ostatní</c:v>
                </c:pt>
              </c:strCache>
            </c:strRef>
          </c:cat>
          <c:val>
            <c:numRef>
              <c:f>'7.2'!$B$4:$I$4</c:f>
              <c:numCache>
                <c:formatCode>#\ ##0.0</c:formatCode>
                <c:ptCount val="8"/>
                <c:pt idx="0">
                  <c:v>6277.3069249999999</c:v>
                </c:pt>
                <c:pt idx="1">
                  <c:v>675.946055</c:v>
                </c:pt>
                <c:pt idx="2">
                  <c:v>255.90555499999999</c:v>
                </c:pt>
                <c:pt idx="3">
                  <c:v>78.526735000000002</c:v>
                </c:pt>
                <c:pt idx="4">
                  <c:v>125.51282499999999</c:v>
                </c:pt>
                <c:pt idx="5">
                  <c:v>12253.042174000002</c:v>
                </c:pt>
                <c:pt idx="6">
                  <c:v>6422.4332940000004</c:v>
                </c:pt>
                <c:pt idx="7">
                  <c:v>621.050118</c:v>
                </c:pt>
              </c:numCache>
            </c:numRef>
          </c:val>
          <c:extLst>
            <c:ext xmlns:c16="http://schemas.microsoft.com/office/drawing/2014/chart" uri="{C3380CC4-5D6E-409C-BE32-E72D297353CC}">
              <c16:uniqueId val="{00000005-F54A-4C6F-B2C2-8595AF97815F}"/>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3600713557594291"/>
          <c:y val="4.3463056106571953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'8.1'!$K$29</c:f>
              <c:strCache>
                <c:ptCount val="1"/>
                <c:pt idx="0">
                  <c:v>Průmysl</c:v>
                </c:pt>
              </c:strCache>
            </c:strRef>
          </c:tx>
          <c:invertIfNegative val="0"/>
          <c:cat>
            <c:strRef>
              <c:f>'8.1'!$L$28:$N$28</c:f>
              <c:strCache>
                <c:ptCount val="3"/>
                <c:pt idx="0">
                  <c:v>Říjen</c:v>
                </c:pt>
                <c:pt idx="1">
                  <c:v>Listopad</c:v>
                </c:pt>
                <c:pt idx="2">
                  <c:v>Prosinec</c:v>
                </c:pt>
              </c:strCache>
            </c:strRef>
          </c:cat>
          <c:val>
            <c:numRef>
              <c:f>'8.1'!$L$29:$N$29</c:f>
              <c:numCache>
                <c:formatCode>#\ ##0.0</c:formatCode>
                <c:ptCount val="3"/>
                <c:pt idx="0">
                  <c:v>22576.828999999998</c:v>
                </c:pt>
                <c:pt idx="1">
                  <c:v>36491.724000000002</c:v>
                </c:pt>
                <c:pt idx="2">
                  <c:v>46994.441999999995</c:v>
                </c:pt>
              </c:numCache>
            </c:numRef>
          </c:val>
          <c:extLst>
            <c:ext xmlns:c16="http://schemas.microsoft.com/office/drawing/2014/chart" uri="{C3380CC4-5D6E-409C-BE32-E72D297353CC}">
              <c16:uniqueId val="{00000000-BF3E-470B-A43D-7FF048E5E8DF}"/>
            </c:ext>
          </c:extLst>
        </c:ser>
        <c:ser>
          <c:idx val="1"/>
          <c:order val="1"/>
          <c:tx>
            <c:strRef>
              <c:f>'8.1'!$K$30</c:f>
              <c:strCache>
                <c:ptCount val="1"/>
                <c:pt idx="0">
                  <c:v>Energetika</c:v>
                </c:pt>
              </c:strCache>
            </c:strRef>
          </c:tx>
          <c:invertIfNegative val="0"/>
          <c:cat>
            <c:strRef>
              <c:f>'8.1'!$L$28:$N$28</c:f>
              <c:strCache>
                <c:ptCount val="3"/>
                <c:pt idx="0">
                  <c:v>Říjen</c:v>
                </c:pt>
                <c:pt idx="1">
                  <c:v>Listopad</c:v>
                </c:pt>
                <c:pt idx="2">
                  <c:v>Prosinec</c:v>
                </c:pt>
              </c:strCache>
            </c:strRef>
          </c:cat>
          <c:val>
            <c:numRef>
              <c:f>'8.1'!$L$30:$N$30</c:f>
              <c:numCache>
                <c:formatCode>#\ ##0.0</c:formatCode>
                <c:ptCount val="3"/>
                <c:pt idx="0">
                  <c:v>1794.2270000000001</c:v>
                </c:pt>
                <c:pt idx="1">
                  <c:v>3313.34</c:v>
                </c:pt>
                <c:pt idx="2">
                  <c:v>4174.951</c:v>
                </c:pt>
              </c:numCache>
            </c:numRef>
          </c:val>
          <c:extLst>
            <c:ext xmlns:c16="http://schemas.microsoft.com/office/drawing/2014/chart" uri="{C3380CC4-5D6E-409C-BE32-E72D297353CC}">
              <c16:uniqueId val="{00000001-BF3E-470B-A43D-7FF048E5E8DF}"/>
            </c:ext>
          </c:extLst>
        </c:ser>
        <c:ser>
          <c:idx val="2"/>
          <c:order val="2"/>
          <c:tx>
            <c:strRef>
              <c:f>'8.1'!$K$31</c:f>
              <c:strCache>
                <c:ptCount val="1"/>
                <c:pt idx="0">
                  <c:v>Doprava</c:v>
                </c:pt>
              </c:strCache>
            </c:strRef>
          </c:tx>
          <c:invertIfNegative val="0"/>
          <c:cat>
            <c:strRef>
              <c:f>'8.1'!$L$28:$N$28</c:f>
              <c:strCache>
                <c:ptCount val="3"/>
                <c:pt idx="0">
                  <c:v>Říjen</c:v>
                </c:pt>
                <c:pt idx="1">
                  <c:v>Listopad</c:v>
                </c:pt>
                <c:pt idx="2">
                  <c:v>Prosinec</c:v>
                </c:pt>
              </c:strCache>
            </c:strRef>
          </c:cat>
          <c:val>
            <c:numRef>
              <c:f>'8.1'!$L$31:$N$31</c:f>
              <c:numCache>
                <c:formatCode>#\ ##0.0</c:formatCode>
                <c:ptCount val="3"/>
                <c:pt idx="0">
                  <c:v>17816.864999999998</c:v>
                </c:pt>
                <c:pt idx="1">
                  <c:v>32275.644</c:v>
                </c:pt>
                <c:pt idx="2">
                  <c:v>43135.870999999999</c:v>
                </c:pt>
              </c:numCache>
            </c:numRef>
          </c:val>
          <c:extLst>
            <c:ext xmlns:c16="http://schemas.microsoft.com/office/drawing/2014/chart" uri="{C3380CC4-5D6E-409C-BE32-E72D297353CC}">
              <c16:uniqueId val="{00000002-BF3E-470B-A43D-7FF048E5E8DF}"/>
            </c:ext>
          </c:extLst>
        </c:ser>
        <c:ser>
          <c:idx val="3"/>
          <c:order val="3"/>
          <c:tx>
            <c:strRef>
              <c:f>'8.1'!$K$32</c:f>
              <c:strCache>
                <c:ptCount val="1"/>
                <c:pt idx="0">
                  <c:v>Stavebnictví</c:v>
                </c:pt>
              </c:strCache>
            </c:strRef>
          </c:tx>
          <c:invertIfNegative val="0"/>
          <c:cat>
            <c:strRef>
              <c:f>'8.1'!$L$28:$N$28</c:f>
              <c:strCache>
                <c:ptCount val="3"/>
                <c:pt idx="0">
                  <c:v>Říjen</c:v>
                </c:pt>
                <c:pt idx="1">
                  <c:v>Listopad</c:v>
                </c:pt>
                <c:pt idx="2">
                  <c:v>Prosinec</c:v>
                </c:pt>
              </c:strCache>
            </c:strRef>
          </c:cat>
          <c:val>
            <c:numRef>
              <c:f>'8.1'!$L$32:$N$32</c:f>
              <c:numCache>
                <c:formatCode>#\ ##0.0</c:formatCode>
                <c:ptCount val="3"/>
                <c:pt idx="0">
                  <c:v>1781.933</c:v>
                </c:pt>
                <c:pt idx="1">
                  <c:v>3722.9799999999996</c:v>
                </c:pt>
                <c:pt idx="2">
                  <c:v>5210.2449999999999</c:v>
                </c:pt>
              </c:numCache>
            </c:numRef>
          </c:val>
          <c:extLst>
            <c:ext xmlns:c16="http://schemas.microsoft.com/office/drawing/2014/chart" uri="{C3380CC4-5D6E-409C-BE32-E72D297353CC}">
              <c16:uniqueId val="{00000003-BF3E-470B-A43D-7FF048E5E8DF}"/>
            </c:ext>
          </c:extLst>
        </c:ser>
        <c:ser>
          <c:idx val="4"/>
          <c:order val="4"/>
          <c:tx>
            <c:strRef>
              <c:f>'8.1'!$K$33</c:f>
              <c:strCache>
                <c:ptCount val="1"/>
                <c:pt idx="0">
                  <c:v>Zemědělství a lesnictví</c:v>
                </c:pt>
              </c:strCache>
            </c:strRef>
          </c:tx>
          <c:invertIfNegative val="0"/>
          <c:cat>
            <c:strRef>
              <c:f>'8.1'!$L$28:$N$28</c:f>
              <c:strCache>
                <c:ptCount val="3"/>
                <c:pt idx="0">
                  <c:v>Říjen</c:v>
                </c:pt>
                <c:pt idx="1">
                  <c:v>Listopad</c:v>
                </c:pt>
                <c:pt idx="2">
                  <c:v>Prosinec</c:v>
                </c:pt>
              </c:strCache>
            </c:strRef>
          </c:cat>
          <c:val>
            <c:numRef>
              <c:f>'8.1'!$L$33:$N$33</c:f>
              <c:numCache>
                <c:formatCode>#\ ##0.0</c:formatCode>
                <c:ptCount val="3"/>
                <c:pt idx="0">
                  <c:v>283.97800000000001</c:v>
                </c:pt>
                <c:pt idx="1">
                  <c:v>672.721</c:v>
                </c:pt>
                <c:pt idx="2">
                  <c:v>883.41399999999999</c:v>
                </c:pt>
              </c:numCache>
            </c:numRef>
          </c:val>
          <c:extLst>
            <c:ext xmlns:c16="http://schemas.microsoft.com/office/drawing/2014/chart" uri="{C3380CC4-5D6E-409C-BE32-E72D297353CC}">
              <c16:uniqueId val="{00000004-BF3E-470B-A43D-7FF048E5E8DF}"/>
            </c:ext>
          </c:extLst>
        </c:ser>
        <c:ser>
          <c:idx val="5"/>
          <c:order val="5"/>
          <c:tx>
            <c:strRef>
              <c:f>'8.1'!$K$34</c:f>
              <c:strCache>
                <c:ptCount val="1"/>
                <c:pt idx="0">
                  <c:v>Domácnosti</c:v>
                </c:pt>
              </c:strCache>
            </c:strRef>
          </c:tx>
          <c:invertIfNegative val="0"/>
          <c:cat>
            <c:strRef>
              <c:f>'8.1'!$L$28:$N$28</c:f>
              <c:strCache>
                <c:ptCount val="3"/>
                <c:pt idx="0">
                  <c:v>Říjen</c:v>
                </c:pt>
                <c:pt idx="1">
                  <c:v>Listopad</c:v>
                </c:pt>
                <c:pt idx="2">
                  <c:v>Prosinec</c:v>
                </c:pt>
              </c:strCache>
            </c:strRef>
          </c:cat>
          <c:val>
            <c:numRef>
              <c:f>'8.1'!$L$34:$N$34</c:f>
              <c:numCache>
                <c:formatCode>#\ ##0.0</c:formatCode>
                <c:ptCount val="3"/>
                <c:pt idx="0">
                  <c:v>555610.74</c:v>
                </c:pt>
                <c:pt idx="1">
                  <c:v>786689.19499999995</c:v>
                </c:pt>
                <c:pt idx="2">
                  <c:v>988371.07699999993</c:v>
                </c:pt>
              </c:numCache>
            </c:numRef>
          </c:val>
          <c:extLst>
            <c:ext xmlns:c16="http://schemas.microsoft.com/office/drawing/2014/chart" uri="{C3380CC4-5D6E-409C-BE32-E72D297353CC}">
              <c16:uniqueId val="{00000005-BF3E-470B-A43D-7FF048E5E8DF}"/>
            </c:ext>
          </c:extLst>
        </c:ser>
        <c:ser>
          <c:idx val="6"/>
          <c:order val="6"/>
          <c:tx>
            <c:strRef>
              <c:f>'8.1'!$K$35</c:f>
              <c:strCache>
                <c:ptCount val="1"/>
                <c:pt idx="0">
                  <c:v>Obchod, služby, školství, zdravotnictví</c:v>
                </c:pt>
              </c:strCache>
            </c:strRef>
          </c:tx>
          <c:invertIfNegative val="0"/>
          <c:cat>
            <c:strRef>
              <c:f>'8.1'!$L$28:$N$28</c:f>
              <c:strCache>
                <c:ptCount val="3"/>
                <c:pt idx="0">
                  <c:v>Říjen</c:v>
                </c:pt>
                <c:pt idx="1">
                  <c:v>Listopad</c:v>
                </c:pt>
                <c:pt idx="2">
                  <c:v>Prosinec</c:v>
                </c:pt>
              </c:strCache>
            </c:strRef>
          </c:cat>
          <c:val>
            <c:numRef>
              <c:f>'8.1'!$L$35:$N$35</c:f>
              <c:numCache>
                <c:formatCode>#\ ##0.0</c:formatCode>
                <c:ptCount val="3"/>
                <c:pt idx="0">
                  <c:v>280388.81100000005</c:v>
                </c:pt>
                <c:pt idx="1">
                  <c:v>488162.94600000005</c:v>
                </c:pt>
                <c:pt idx="2">
                  <c:v>625330.15600000019</c:v>
                </c:pt>
              </c:numCache>
            </c:numRef>
          </c:val>
          <c:extLst>
            <c:ext xmlns:c16="http://schemas.microsoft.com/office/drawing/2014/chart" uri="{C3380CC4-5D6E-409C-BE32-E72D297353CC}">
              <c16:uniqueId val="{00000006-BF3E-470B-A43D-7FF048E5E8DF}"/>
            </c:ext>
          </c:extLst>
        </c:ser>
        <c:ser>
          <c:idx val="7"/>
          <c:order val="7"/>
          <c:tx>
            <c:strRef>
              <c:f>'8.1'!$K$36</c:f>
              <c:strCache>
                <c:ptCount val="1"/>
                <c:pt idx="0">
                  <c:v>Ostatní</c:v>
                </c:pt>
              </c:strCache>
            </c:strRef>
          </c:tx>
          <c:invertIfNegative val="0"/>
          <c:cat>
            <c:strRef>
              <c:f>'8.1'!$L$28:$N$28</c:f>
              <c:strCache>
                <c:ptCount val="3"/>
                <c:pt idx="0">
                  <c:v>Říjen</c:v>
                </c:pt>
                <c:pt idx="1">
                  <c:v>Listopad</c:v>
                </c:pt>
                <c:pt idx="2">
                  <c:v>Prosinec</c:v>
                </c:pt>
              </c:strCache>
            </c:strRef>
          </c:cat>
          <c:val>
            <c:numRef>
              <c:f>'8.1'!$L$36:$N$36</c:f>
              <c:numCache>
                <c:formatCode>#\ ##0.0</c:formatCode>
                <c:ptCount val="3"/>
                <c:pt idx="0">
                  <c:v>7467.4679999999998</c:v>
                </c:pt>
                <c:pt idx="1">
                  <c:v>13344.527</c:v>
                </c:pt>
                <c:pt idx="2">
                  <c:v>17224.53</c:v>
                </c:pt>
              </c:numCache>
            </c:numRef>
          </c:val>
          <c:extLst>
            <c:ext xmlns:c16="http://schemas.microsoft.com/office/drawing/2014/chart" uri="{C3380CC4-5D6E-409C-BE32-E72D297353CC}">
              <c16:uniqueId val="{00000007-BF3E-470B-A43D-7FF048E5E8DF}"/>
            </c:ext>
          </c:extLst>
        </c:ser>
        <c:dLbls>
          <c:showLegendKey val="0"/>
          <c:showVal val="0"/>
          <c:showCatName val="0"/>
          <c:showSerName val="0"/>
          <c:showPercent val="0"/>
          <c:showBubbleSize val="0"/>
        </c:dLbls>
        <c:gapWidth val="150"/>
        <c:overlap val="100"/>
        <c:axId val="137453952"/>
        <c:axId val="137455488"/>
      </c:barChart>
      <c:catAx>
        <c:axId val="137453952"/>
        <c:scaling>
          <c:orientation val="minMax"/>
        </c:scaling>
        <c:delete val="0"/>
        <c:axPos val="b"/>
        <c:numFmt formatCode="General" sourceLinked="1"/>
        <c:majorTickMark val="none"/>
        <c:minorTickMark val="none"/>
        <c:tickLblPos val="nextTo"/>
        <c:txPr>
          <a:bodyPr/>
          <a:lstStyle/>
          <a:p>
            <a:pPr>
              <a:defRPr sz="900"/>
            </a:pPr>
            <a:endParaRPr lang="cs-CZ"/>
          </a:p>
        </c:txPr>
        <c:crossAx val="137455488"/>
        <c:crosses val="autoZero"/>
        <c:auto val="1"/>
        <c:lblAlgn val="ctr"/>
        <c:lblOffset val="100"/>
        <c:noMultiLvlLbl val="0"/>
      </c:catAx>
      <c:valAx>
        <c:axId val="13745548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37453952"/>
        <c:crosses val="autoZero"/>
        <c:crossBetween val="between"/>
        <c:majorUnit val="5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5691801041264917"/>
        </c:manualLayout>
      </c:layout>
      <c:barChart>
        <c:barDir val="bar"/>
        <c:grouping val="clustered"/>
        <c:varyColors val="0"/>
        <c:ser>
          <c:idx val="0"/>
          <c:order val="0"/>
          <c:tx>
            <c:strRef>
              <c:f>'8.1'!$L$41</c:f>
              <c:strCache>
                <c:ptCount val="1"/>
                <c:pt idx="0">
                  <c:v>Instalovaný výkon</c:v>
                </c:pt>
              </c:strCache>
            </c:strRef>
          </c:tx>
          <c:invertIfNegative val="0"/>
          <c:val>
            <c:numRef>
              <c:f>'8.1'!$M$41</c:f>
              <c:numCache>
                <c:formatCode>0.0%</c:formatCode>
                <c:ptCount val="1"/>
                <c:pt idx="0">
                  <c:v>5.3734061859783334E-2</c:v>
                </c:pt>
              </c:numCache>
            </c:numRef>
          </c:val>
          <c:extLst>
            <c:ext xmlns:c16="http://schemas.microsoft.com/office/drawing/2014/chart" uri="{C3380CC4-5D6E-409C-BE32-E72D297353CC}">
              <c16:uniqueId val="{00000000-2063-4C0A-8422-D41A0DFEB6B3}"/>
            </c:ext>
          </c:extLst>
        </c:ser>
        <c:ser>
          <c:idx val="1"/>
          <c:order val="1"/>
          <c:tx>
            <c:strRef>
              <c:f>'8.1'!$L$42</c:f>
              <c:strCache>
                <c:ptCount val="1"/>
                <c:pt idx="0">
                  <c:v>Výroba tepla brutto</c:v>
                </c:pt>
              </c:strCache>
            </c:strRef>
          </c:tx>
          <c:invertIfNegative val="0"/>
          <c:val>
            <c:numRef>
              <c:f>'8.1'!$M$42</c:f>
              <c:numCache>
                <c:formatCode>0.0%</c:formatCode>
                <c:ptCount val="1"/>
                <c:pt idx="0">
                  <c:v>3.7961693804743568E-2</c:v>
                </c:pt>
              </c:numCache>
            </c:numRef>
          </c:val>
          <c:extLst>
            <c:ext xmlns:c16="http://schemas.microsoft.com/office/drawing/2014/chart" uri="{C3380CC4-5D6E-409C-BE32-E72D297353CC}">
              <c16:uniqueId val="{00000001-2063-4C0A-8422-D41A0DFEB6B3}"/>
            </c:ext>
          </c:extLst>
        </c:ser>
        <c:ser>
          <c:idx val="2"/>
          <c:order val="2"/>
          <c:tx>
            <c:strRef>
              <c:f>'8.1'!$L$43</c:f>
              <c:strCache>
                <c:ptCount val="1"/>
                <c:pt idx="0">
                  <c:v>Dodávky tepla</c:v>
                </c:pt>
              </c:strCache>
            </c:strRef>
          </c:tx>
          <c:invertIfNegative val="0"/>
          <c:val>
            <c:numRef>
              <c:f>'8.1'!$M$43</c:f>
              <c:numCache>
                <c:formatCode>0.0%</c:formatCode>
                <c:ptCount val="1"/>
                <c:pt idx="0">
                  <c:v>4.7276903172250292E-2</c:v>
                </c:pt>
              </c:numCache>
            </c:numRef>
          </c:val>
          <c:extLst>
            <c:ext xmlns:c16="http://schemas.microsoft.com/office/drawing/2014/chart" uri="{C3380CC4-5D6E-409C-BE32-E72D297353CC}">
              <c16:uniqueId val="{00000002-2063-4C0A-8422-D41A0DFEB6B3}"/>
            </c:ext>
          </c:extLst>
        </c:ser>
        <c:dLbls>
          <c:showLegendKey val="0"/>
          <c:showVal val="0"/>
          <c:showCatName val="0"/>
          <c:showSerName val="0"/>
          <c:showPercent val="0"/>
          <c:showBubbleSize val="0"/>
        </c:dLbls>
        <c:gapWidth val="150"/>
        <c:axId val="140444032"/>
        <c:axId val="140445568"/>
      </c:barChart>
      <c:catAx>
        <c:axId val="140444032"/>
        <c:scaling>
          <c:orientation val="maxMin"/>
        </c:scaling>
        <c:delete val="0"/>
        <c:axPos val="l"/>
        <c:numFmt formatCode="General" sourceLinked="1"/>
        <c:majorTickMark val="none"/>
        <c:minorTickMark val="none"/>
        <c:tickLblPos val="none"/>
        <c:crossAx val="140445568"/>
        <c:crosses val="autoZero"/>
        <c:auto val="1"/>
        <c:lblAlgn val="ctr"/>
        <c:lblOffset val="100"/>
        <c:noMultiLvlLbl val="0"/>
      </c:catAx>
      <c:valAx>
        <c:axId val="14044556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40444032"/>
        <c:crosses val="max"/>
        <c:crossBetween val="between"/>
      </c:valAx>
    </c:plotArea>
    <c:legend>
      <c:legendPos val="b"/>
      <c:layout>
        <c:manualLayout>
          <c:xMode val="edge"/>
          <c:yMode val="edge"/>
          <c:x val="0.18609824399565114"/>
          <c:y val="0.70278455615007585"/>
          <c:w val="0.81390175600434878"/>
          <c:h val="0.29721544384992427"/>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598344613649182"/>
          <c:y val="4.3822970404561491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'8.1'!$K$11</c:f>
              <c:strCache>
                <c:ptCount val="1"/>
                <c:pt idx="0">
                  <c:v>Biomasa</c:v>
                </c:pt>
              </c:strCache>
            </c:strRef>
          </c:tx>
          <c:spPr>
            <a:solidFill>
              <a:schemeClr val="accent3">
                <a:lumMod val="75000"/>
              </a:schemeClr>
            </a:solidFill>
          </c:spPr>
          <c:invertIfNegative val="0"/>
          <c:cat>
            <c:strRef>
              <c:f>'8.1'!$L$10:$N$10</c:f>
              <c:strCache>
                <c:ptCount val="3"/>
                <c:pt idx="0">
                  <c:v>Říjen</c:v>
                </c:pt>
                <c:pt idx="1">
                  <c:v>Listopad</c:v>
                </c:pt>
                <c:pt idx="2">
                  <c:v>Prosinec</c:v>
                </c:pt>
              </c:strCache>
            </c:strRef>
          </c:cat>
          <c:val>
            <c:numRef>
              <c:f>'8.1'!$L$11:$N$11</c:f>
              <c:numCache>
                <c:formatCode>#\ ##0.0</c:formatCode>
                <c:ptCount val="3"/>
                <c:pt idx="0">
                  <c:v>0</c:v>
                </c:pt>
                <c:pt idx="1">
                  <c:v>0</c:v>
                </c:pt>
                <c:pt idx="2">
                  <c:v>0</c:v>
                </c:pt>
              </c:numCache>
            </c:numRef>
          </c:val>
          <c:extLst>
            <c:ext xmlns:c16="http://schemas.microsoft.com/office/drawing/2014/chart" uri="{C3380CC4-5D6E-409C-BE32-E72D297353CC}">
              <c16:uniqueId val="{00000000-4F68-4056-87F5-072D07008275}"/>
            </c:ext>
          </c:extLst>
        </c:ser>
        <c:ser>
          <c:idx val="1"/>
          <c:order val="1"/>
          <c:tx>
            <c:strRef>
              <c:f>'8.1'!$K$12</c:f>
              <c:strCache>
                <c:ptCount val="1"/>
                <c:pt idx="0">
                  <c:v>Bioplyn</c:v>
                </c:pt>
              </c:strCache>
            </c:strRef>
          </c:tx>
          <c:spPr>
            <a:solidFill>
              <a:schemeClr val="bg2">
                <a:lumMod val="50000"/>
              </a:schemeClr>
            </a:solidFill>
          </c:spPr>
          <c:invertIfNegative val="0"/>
          <c:cat>
            <c:strRef>
              <c:f>'8.1'!$L$10:$N$10</c:f>
              <c:strCache>
                <c:ptCount val="3"/>
                <c:pt idx="0">
                  <c:v>Říjen</c:v>
                </c:pt>
                <c:pt idx="1">
                  <c:v>Listopad</c:v>
                </c:pt>
                <c:pt idx="2">
                  <c:v>Prosinec</c:v>
                </c:pt>
              </c:strCache>
            </c:strRef>
          </c:cat>
          <c:val>
            <c:numRef>
              <c:f>'8.1'!$L$12:$N$12</c:f>
              <c:numCache>
                <c:formatCode>#\ ##0.0</c:formatCode>
                <c:ptCount val="3"/>
                <c:pt idx="0">
                  <c:v>4496</c:v>
                </c:pt>
                <c:pt idx="1">
                  <c:v>4104</c:v>
                </c:pt>
                <c:pt idx="2">
                  <c:v>4200</c:v>
                </c:pt>
              </c:numCache>
            </c:numRef>
          </c:val>
          <c:extLst>
            <c:ext xmlns:c16="http://schemas.microsoft.com/office/drawing/2014/chart" uri="{C3380CC4-5D6E-409C-BE32-E72D297353CC}">
              <c16:uniqueId val="{00000001-4F68-4056-87F5-072D07008275}"/>
            </c:ext>
          </c:extLst>
        </c:ser>
        <c:ser>
          <c:idx val="2"/>
          <c:order val="2"/>
          <c:tx>
            <c:strRef>
              <c:f>'8.1'!$K$13</c:f>
              <c:strCache>
                <c:ptCount val="1"/>
                <c:pt idx="0">
                  <c:v>Černé uhlí</c:v>
                </c:pt>
              </c:strCache>
            </c:strRef>
          </c:tx>
          <c:spPr>
            <a:solidFill>
              <a:schemeClr val="tx1"/>
            </a:solidFill>
          </c:spPr>
          <c:invertIfNegative val="0"/>
          <c:cat>
            <c:strRef>
              <c:f>'8.1'!$L$10:$N$10</c:f>
              <c:strCache>
                <c:ptCount val="3"/>
                <c:pt idx="0">
                  <c:v>Říjen</c:v>
                </c:pt>
                <c:pt idx="1">
                  <c:v>Listopad</c:v>
                </c:pt>
                <c:pt idx="2">
                  <c:v>Prosinec</c:v>
                </c:pt>
              </c:strCache>
            </c:strRef>
          </c:cat>
          <c:val>
            <c:numRef>
              <c:f>'8.1'!$L$13:$N$13</c:f>
              <c:numCache>
                <c:formatCode>#\ ##0.0</c:formatCode>
                <c:ptCount val="3"/>
                <c:pt idx="0">
                  <c:v>0</c:v>
                </c:pt>
                <c:pt idx="1">
                  <c:v>0</c:v>
                </c:pt>
                <c:pt idx="2">
                  <c:v>0</c:v>
                </c:pt>
              </c:numCache>
            </c:numRef>
          </c:val>
          <c:extLst>
            <c:ext xmlns:c16="http://schemas.microsoft.com/office/drawing/2014/chart" uri="{C3380CC4-5D6E-409C-BE32-E72D297353CC}">
              <c16:uniqueId val="{00000002-4F68-4056-87F5-072D07008275}"/>
            </c:ext>
          </c:extLst>
        </c:ser>
        <c:ser>
          <c:idx val="3"/>
          <c:order val="3"/>
          <c:tx>
            <c:strRef>
              <c:f>'8.1'!$K$14</c:f>
              <c:strCache>
                <c:ptCount val="1"/>
                <c:pt idx="0">
                  <c:v>Elektrická energie</c:v>
                </c:pt>
              </c:strCache>
            </c:strRef>
          </c:tx>
          <c:invertIfNegative val="0"/>
          <c:cat>
            <c:strRef>
              <c:f>'8.1'!$L$10:$N$10</c:f>
              <c:strCache>
                <c:ptCount val="3"/>
                <c:pt idx="0">
                  <c:v>Říjen</c:v>
                </c:pt>
                <c:pt idx="1">
                  <c:v>Listopad</c:v>
                </c:pt>
                <c:pt idx="2">
                  <c:v>Prosinec</c:v>
                </c:pt>
              </c:strCache>
            </c:strRef>
          </c:cat>
          <c:val>
            <c:numRef>
              <c:f>'8.1'!$L$14:$N$14</c:f>
              <c:numCache>
                <c:formatCode>#\ ##0.0</c:formatCode>
                <c:ptCount val="3"/>
                <c:pt idx="0">
                  <c:v>0</c:v>
                </c:pt>
                <c:pt idx="1">
                  <c:v>0</c:v>
                </c:pt>
                <c:pt idx="2">
                  <c:v>0</c:v>
                </c:pt>
              </c:numCache>
            </c:numRef>
          </c:val>
          <c:extLst>
            <c:ext xmlns:c16="http://schemas.microsoft.com/office/drawing/2014/chart" uri="{C3380CC4-5D6E-409C-BE32-E72D297353CC}">
              <c16:uniqueId val="{00000003-4F68-4056-87F5-072D07008275}"/>
            </c:ext>
          </c:extLst>
        </c:ser>
        <c:ser>
          <c:idx val="4"/>
          <c:order val="4"/>
          <c:tx>
            <c:strRef>
              <c:f>'8.1'!$K$15</c:f>
              <c:strCache>
                <c:ptCount val="1"/>
                <c:pt idx="0">
                  <c:v>Energie prostředí (tepelné čerpadlo)</c:v>
                </c:pt>
              </c:strCache>
            </c:strRef>
          </c:tx>
          <c:invertIfNegative val="0"/>
          <c:cat>
            <c:strRef>
              <c:f>'8.1'!$L$10:$N$10</c:f>
              <c:strCache>
                <c:ptCount val="3"/>
                <c:pt idx="0">
                  <c:v>Říjen</c:v>
                </c:pt>
                <c:pt idx="1">
                  <c:v>Listopad</c:v>
                </c:pt>
                <c:pt idx="2">
                  <c:v>Prosinec</c:v>
                </c:pt>
              </c:strCache>
            </c:strRef>
          </c:cat>
          <c:val>
            <c:numRef>
              <c:f>'8.1'!$L$15:$N$15</c:f>
              <c:numCache>
                <c:formatCode>#\ ##0.0</c:formatCode>
                <c:ptCount val="3"/>
                <c:pt idx="0">
                  <c:v>1006</c:v>
                </c:pt>
                <c:pt idx="1">
                  <c:v>470</c:v>
                </c:pt>
                <c:pt idx="2">
                  <c:v>319</c:v>
                </c:pt>
              </c:numCache>
            </c:numRef>
          </c:val>
          <c:extLst>
            <c:ext xmlns:c16="http://schemas.microsoft.com/office/drawing/2014/chart" uri="{C3380CC4-5D6E-409C-BE32-E72D297353CC}">
              <c16:uniqueId val="{00000004-4F68-4056-87F5-072D07008275}"/>
            </c:ext>
          </c:extLst>
        </c:ser>
        <c:ser>
          <c:idx val="5"/>
          <c:order val="5"/>
          <c:tx>
            <c:strRef>
              <c:f>'8.1'!$K$16</c:f>
              <c:strCache>
                <c:ptCount val="1"/>
                <c:pt idx="0">
                  <c:v>Energie Slunce (solární kolektor)</c:v>
                </c:pt>
              </c:strCache>
            </c:strRef>
          </c:tx>
          <c:invertIfNegative val="0"/>
          <c:cat>
            <c:strRef>
              <c:f>'8.1'!$L$10:$N$10</c:f>
              <c:strCache>
                <c:ptCount val="3"/>
                <c:pt idx="0">
                  <c:v>Říjen</c:v>
                </c:pt>
                <c:pt idx="1">
                  <c:v>Listopad</c:v>
                </c:pt>
                <c:pt idx="2">
                  <c:v>Prosinec</c:v>
                </c:pt>
              </c:strCache>
            </c:strRef>
          </c:cat>
          <c:val>
            <c:numRef>
              <c:f>'8.1'!$L$16:$N$16</c:f>
              <c:numCache>
                <c:formatCode>#\ ##0.0</c:formatCode>
                <c:ptCount val="3"/>
                <c:pt idx="0">
                  <c:v>0</c:v>
                </c:pt>
                <c:pt idx="1">
                  <c:v>0</c:v>
                </c:pt>
                <c:pt idx="2">
                  <c:v>0</c:v>
                </c:pt>
              </c:numCache>
            </c:numRef>
          </c:val>
          <c:extLst>
            <c:ext xmlns:c16="http://schemas.microsoft.com/office/drawing/2014/chart" uri="{C3380CC4-5D6E-409C-BE32-E72D297353CC}">
              <c16:uniqueId val="{00000005-4F68-4056-87F5-072D07008275}"/>
            </c:ext>
          </c:extLst>
        </c:ser>
        <c:ser>
          <c:idx val="6"/>
          <c:order val="6"/>
          <c:tx>
            <c:strRef>
              <c:f>'8.1'!$K$17</c:f>
              <c:strCache>
                <c:ptCount val="1"/>
                <c:pt idx="0">
                  <c:v>Hnědé uhlí</c:v>
                </c:pt>
              </c:strCache>
            </c:strRef>
          </c:tx>
          <c:spPr>
            <a:solidFill>
              <a:srgbClr val="6E4932"/>
            </a:solidFill>
          </c:spPr>
          <c:invertIfNegative val="0"/>
          <c:cat>
            <c:strRef>
              <c:f>'8.1'!$L$10:$N$10</c:f>
              <c:strCache>
                <c:ptCount val="3"/>
                <c:pt idx="0">
                  <c:v>Říjen</c:v>
                </c:pt>
                <c:pt idx="1">
                  <c:v>Listopad</c:v>
                </c:pt>
                <c:pt idx="2">
                  <c:v>Prosinec</c:v>
                </c:pt>
              </c:strCache>
            </c:strRef>
          </c:cat>
          <c:val>
            <c:numRef>
              <c:f>'8.1'!$L$17:$N$17</c:f>
              <c:numCache>
                <c:formatCode>#\ ##0.0</c:formatCode>
                <c:ptCount val="3"/>
                <c:pt idx="0">
                  <c:v>0</c:v>
                </c:pt>
                <c:pt idx="1">
                  <c:v>0</c:v>
                </c:pt>
                <c:pt idx="2">
                  <c:v>0</c:v>
                </c:pt>
              </c:numCache>
            </c:numRef>
          </c:val>
          <c:extLst>
            <c:ext xmlns:c16="http://schemas.microsoft.com/office/drawing/2014/chart" uri="{C3380CC4-5D6E-409C-BE32-E72D297353CC}">
              <c16:uniqueId val="{00000006-4F68-4056-87F5-072D07008275}"/>
            </c:ext>
          </c:extLst>
        </c:ser>
        <c:ser>
          <c:idx val="7"/>
          <c:order val="7"/>
          <c:tx>
            <c:strRef>
              <c:f>'8.1'!$K$18</c:f>
              <c:strCache>
                <c:ptCount val="1"/>
                <c:pt idx="0">
                  <c:v>Jaderné palivo</c:v>
                </c:pt>
              </c:strCache>
            </c:strRef>
          </c:tx>
          <c:invertIfNegative val="0"/>
          <c:cat>
            <c:strRef>
              <c:f>'8.1'!$L$10:$N$10</c:f>
              <c:strCache>
                <c:ptCount val="3"/>
                <c:pt idx="0">
                  <c:v>Říjen</c:v>
                </c:pt>
                <c:pt idx="1">
                  <c:v>Listopad</c:v>
                </c:pt>
                <c:pt idx="2">
                  <c:v>Prosinec</c:v>
                </c:pt>
              </c:strCache>
            </c:strRef>
          </c:cat>
          <c:val>
            <c:numRef>
              <c:f>'8.1'!$L$18:$N$18</c:f>
              <c:numCache>
                <c:formatCode>#\ ##0.0</c:formatCode>
                <c:ptCount val="3"/>
                <c:pt idx="0">
                  <c:v>0</c:v>
                </c:pt>
                <c:pt idx="1">
                  <c:v>0</c:v>
                </c:pt>
                <c:pt idx="2">
                  <c:v>0</c:v>
                </c:pt>
              </c:numCache>
            </c:numRef>
          </c:val>
          <c:extLst>
            <c:ext xmlns:c16="http://schemas.microsoft.com/office/drawing/2014/chart" uri="{C3380CC4-5D6E-409C-BE32-E72D297353CC}">
              <c16:uniqueId val="{00000007-4F68-4056-87F5-072D07008275}"/>
            </c:ext>
          </c:extLst>
        </c:ser>
        <c:ser>
          <c:idx val="8"/>
          <c:order val="8"/>
          <c:tx>
            <c:strRef>
              <c:f>'8.1'!$K$19</c:f>
              <c:strCache>
                <c:ptCount val="1"/>
                <c:pt idx="0">
                  <c:v>Koks</c:v>
                </c:pt>
              </c:strCache>
            </c:strRef>
          </c:tx>
          <c:invertIfNegative val="0"/>
          <c:cat>
            <c:strRef>
              <c:f>'8.1'!$L$10:$N$10</c:f>
              <c:strCache>
                <c:ptCount val="3"/>
                <c:pt idx="0">
                  <c:v>Říjen</c:v>
                </c:pt>
                <c:pt idx="1">
                  <c:v>Listopad</c:v>
                </c:pt>
                <c:pt idx="2">
                  <c:v>Prosinec</c:v>
                </c:pt>
              </c:strCache>
            </c:strRef>
          </c:cat>
          <c:val>
            <c:numRef>
              <c:f>'8.1'!$L$19:$N$19</c:f>
              <c:numCache>
                <c:formatCode>#\ ##0.0</c:formatCode>
                <c:ptCount val="3"/>
                <c:pt idx="0">
                  <c:v>0</c:v>
                </c:pt>
                <c:pt idx="1">
                  <c:v>0</c:v>
                </c:pt>
                <c:pt idx="2">
                  <c:v>0</c:v>
                </c:pt>
              </c:numCache>
            </c:numRef>
          </c:val>
          <c:extLst>
            <c:ext xmlns:c16="http://schemas.microsoft.com/office/drawing/2014/chart" uri="{C3380CC4-5D6E-409C-BE32-E72D297353CC}">
              <c16:uniqueId val="{00000008-4F68-4056-87F5-072D07008275}"/>
            </c:ext>
          </c:extLst>
        </c:ser>
        <c:ser>
          <c:idx val="9"/>
          <c:order val="9"/>
          <c:tx>
            <c:strRef>
              <c:f>'8.1'!$K$20</c:f>
              <c:strCache>
                <c:ptCount val="1"/>
                <c:pt idx="0">
                  <c:v>Odpadní teplo</c:v>
                </c:pt>
              </c:strCache>
            </c:strRef>
          </c:tx>
          <c:invertIfNegative val="0"/>
          <c:cat>
            <c:strRef>
              <c:f>'8.1'!$L$10:$N$10</c:f>
              <c:strCache>
                <c:ptCount val="3"/>
                <c:pt idx="0">
                  <c:v>Říjen</c:v>
                </c:pt>
                <c:pt idx="1">
                  <c:v>Listopad</c:v>
                </c:pt>
                <c:pt idx="2">
                  <c:v>Prosinec</c:v>
                </c:pt>
              </c:strCache>
            </c:strRef>
          </c:cat>
          <c:val>
            <c:numRef>
              <c:f>'8.1'!$L$20:$N$20</c:f>
              <c:numCache>
                <c:formatCode>#\ ##0.0</c:formatCode>
                <c:ptCount val="3"/>
                <c:pt idx="0">
                  <c:v>0</c:v>
                </c:pt>
                <c:pt idx="1">
                  <c:v>0</c:v>
                </c:pt>
                <c:pt idx="2">
                  <c:v>0</c:v>
                </c:pt>
              </c:numCache>
            </c:numRef>
          </c:val>
          <c:extLst>
            <c:ext xmlns:c16="http://schemas.microsoft.com/office/drawing/2014/chart" uri="{C3380CC4-5D6E-409C-BE32-E72D297353CC}">
              <c16:uniqueId val="{00000009-4F68-4056-87F5-072D07008275}"/>
            </c:ext>
          </c:extLst>
        </c:ser>
        <c:ser>
          <c:idx val="10"/>
          <c:order val="10"/>
          <c:tx>
            <c:strRef>
              <c:f>'8.1'!$K$21</c:f>
              <c:strCache>
                <c:ptCount val="1"/>
                <c:pt idx="0">
                  <c:v>Ostatní kapalná paliva</c:v>
                </c:pt>
              </c:strCache>
            </c:strRef>
          </c:tx>
          <c:invertIfNegative val="0"/>
          <c:cat>
            <c:strRef>
              <c:f>'8.1'!$L$10:$N$10</c:f>
              <c:strCache>
                <c:ptCount val="3"/>
                <c:pt idx="0">
                  <c:v>Říjen</c:v>
                </c:pt>
                <c:pt idx="1">
                  <c:v>Listopad</c:v>
                </c:pt>
                <c:pt idx="2">
                  <c:v>Prosinec</c:v>
                </c:pt>
              </c:strCache>
            </c:strRef>
          </c:cat>
          <c:val>
            <c:numRef>
              <c:f>'8.1'!$L$21:$N$21</c:f>
              <c:numCache>
                <c:formatCode>#\ ##0.0</c:formatCode>
                <c:ptCount val="3"/>
                <c:pt idx="0">
                  <c:v>0</c:v>
                </c:pt>
                <c:pt idx="1">
                  <c:v>0</c:v>
                </c:pt>
                <c:pt idx="2">
                  <c:v>0</c:v>
                </c:pt>
              </c:numCache>
            </c:numRef>
          </c:val>
          <c:extLst>
            <c:ext xmlns:c16="http://schemas.microsoft.com/office/drawing/2014/chart" uri="{C3380CC4-5D6E-409C-BE32-E72D297353CC}">
              <c16:uniqueId val="{0000000A-4F68-4056-87F5-072D07008275}"/>
            </c:ext>
          </c:extLst>
        </c:ser>
        <c:ser>
          <c:idx val="11"/>
          <c:order val="11"/>
          <c:tx>
            <c:strRef>
              <c:f>'8.1'!$K$22</c:f>
              <c:strCache>
                <c:ptCount val="1"/>
                <c:pt idx="0">
                  <c:v>Ostatní pevná paliva</c:v>
                </c:pt>
              </c:strCache>
            </c:strRef>
          </c:tx>
          <c:invertIfNegative val="0"/>
          <c:cat>
            <c:strRef>
              <c:f>'8.1'!$L$10:$N$10</c:f>
              <c:strCache>
                <c:ptCount val="3"/>
                <c:pt idx="0">
                  <c:v>Říjen</c:v>
                </c:pt>
                <c:pt idx="1">
                  <c:v>Listopad</c:v>
                </c:pt>
                <c:pt idx="2">
                  <c:v>Prosinec</c:v>
                </c:pt>
              </c:strCache>
            </c:strRef>
          </c:cat>
          <c:val>
            <c:numRef>
              <c:f>'8.1'!$L$22:$N$22</c:f>
              <c:numCache>
                <c:formatCode>#\ ##0.0</c:formatCode>
                <c:ptCount val="3"/>
                <c:pt idx="0">
                  <c:v>95371</c:v>
                </c:pt>
                <c:pt idx="1">
                  <c:v>86110</c:v>
                </c:pt>
                <c:pt idx="2">
                  <c:v>62104</c:v>
                </c:pt>
              </c:numCache>
            </c:numRef>
          </c:val>
          <c:extLst>
            <c:ext xmlns:c16="http://schemas.microsoft.com/office/drawing/2014/chart" uri="{C3380CC4-5D6E-409C-BE32-E72D297353CC}">
              <c16:uniqueId val="{0000000B-4F68-4056-87F5-072D07008275}"/>
            </c:ext>
          </c:extLst>
        </c:ser>
        <c:ser>
          <c:idx val="12"/>
          <c:order val="12"/>
          <c:tx>
            <c:strRef>
              <c:f>'8.1'!$K$23</c:f>
              <c:strCache>
                <c:ptCount val="1"/>
                <c:pt idx="0">
                  <c:v>Ostatní plyny</c:v>
                </c:pt>
              </c:strCache>
            </c:strRef>
          </c:tx>
          <c:invertIfNegative val="0"/>
          <c:cat>
            <c:strRef>
              <c:f>'8.1'!$L$10:$N$10</c:f>
              <c:strCache>
                <c:ptCount val="3"/>
                <c:pt idx="0">
                  <c:v>Říjen</c:v>
                </c:pt>
                <c:pt idx="1">
                  <c:v>Listopad</c:v>
                </c:pt>
                <c:pt idx="2">
                  <c:v>Prosinec</c:v>
                </c:pt>
              </c:strCache>
            </c:strRef>
          </c:cat>
          <c:val>
            <c:numRef>
              <c:f>'8.1'!$L$23:$N$23</c:f>
              <c:numCache>
                <c:formatCode>#\ ##0.0</c:formatCode>
                <c:ptCount val="3"/>
                <c:pt idx="0">
                  <c:v>0</c:v>
                </c:pt>
                <c:pt idx="1">
                  <c:v>0</c:v>
                </c:pt>
                <c:pt idx="2">
                  <c:v>0</c:v>
                </c:pt>
              </c:numCache>
            </c:numRef>
          </c:val>
          <c:extLst>
            <c:ext xmlns:c16="http://schemas.microsoft.com/office/drawing/2014/chart" uri="{C3380CC4-5D6E-409C-BE32-E72D297353CC}">
              <c16:uniqueId val="{0000000C-4F68-4056-87F5-072D07008275}"/>
            </c:ext>
          </c:extLst>
        </c:ser>
        <c:ser>
          <c:idx val="13"/>
          <c:order val="13"/>
          <c:tx>
            <c:strRef>
              <c:f>'8.1'!$K$24</c:f>
              <c:strCache>
                <c:ptCount val="1"/>
                <c:pt idx="0">
                  <c:v>Ostatní</c:v>
                </c:pt>
              </c:strCache>
            </c:strRef>
          </c:tx>
          <c:invertIfNegative val="0"/>
          <c:cat>
            <c:strRef>
              <c:f>'8.1'!$L$10:$N$10</c:f>
              <c:strCache>
                <c:ptCount val="3"/>
                <c:pt idx="0">
                  <c:v>Říjen</c:v>
                </c:pt>
                <c:pt idx="1">
                  <c:v>Listopad</c:v>
                </c:pt>
                <c:pt idx="2">
                  <c:v>Prosinec</c:v>
                </c:pt>
              </c:strCache>
            </c:strRef>
          </c:cat>
          <c:val>
            <c:numRef>
              <c:f>'8.1'!$L$24:$N$24</c:f>
              <c:numCache>
                <c:formatCode>#\ ##0.0</c:formatCode>
                <c:ptCount val="3"/>
                <c:pt idx="0">
                  <c:v>0</c:v>
                </c:pt>
                <c:pt idx="1">
                  <c:v>0</c:v>
                </c:pt>
                <c:pt idx="2">
                  <c:v>0</c:v>
                </c:pt>
              </c:numCache>
            </c:numRef>
          </c:val>
          <c:extLst>
            <c:ext xmlns:c16="http://schemas.microsoft.com/office/drawing/2014/chart" uri="{C3380CC4-5D6E-409C-BE32-E72D297353CC}">
              <c16:uniqueId val="{0000000D-4F68-4056-87F5-072D07008275}"/>
            </c:ext>
          </c:extLst>
        </c:ser>
        <c:ser>
          <c:idx val="14"/>
          <c:order val="14"/>
          <c:tx>
            <c:strRef>
              <c:f>'8.1'!$K$25</c:f>
              <c:strCache>
                <c:ptCount val="1"/>
                <c:pt idx="0">
                  <c:v>Topné oleje</c:v>
                </c:pt>
              </c:strCache>
            </c:strRef>
          </c:tx>
          <c:invertIfNegative val="0"/>
          <c:cat>
            <c:strRef>
              <c:f>'8.1'!$L$10:$N$10</c:f>
              <c:strCache>
                <c:ptCount val="3"/>
                <c:pt idx="0">
                  <c:v>Říjen</c:v>
                </c:pt>
                <c:pt idx="1">
                  <c:v>Listopad</c:v>
                </c:pt>
                <c:pt idx="2">
                  <c:v>Prosinec</c:v>
                </c:pt>
              </c:strCache>
            </c:strRef>
          </c:cat>
          <c:val>
            <c:numRef>
              <c:f>'8.1'!$L$25:$N$25</c:f>
              <c:numCache>
                <c:formatCode>#\ ##0.0</c:formatCode>
                <c:ptCount val="3"/>
                <c:pt idx="0">
                  <c:v>169</c:v>
                </c:pt>
                <c:pt idx="1">
                  <c:v>231</c:v>
                </c:pt>
                <c:pt idx="2">
                  <c:v>239</c:v>
                </c:pt>
              </c:numCache>
            </c:numRef>
          </c:val>
          <c:extLst>
            <c:ext xmlns:c16="http://schemas.microsoft.com/office/drawing/2014/chart" uri="{C3380CC4-5D6E-409C-BE32-E72D297353CC}">
              <c16:uniqueId val="{0000000E-4F68-4056-87F5-072D07008275}"/>
            </c:ext>
          </c:extLst>
        </c:ser>
        <c:ser>
          <c:idx val="15"/>
          <c:order val="15"/>
          <c:tx>
            <c:strRef>
              <c:f>'8.1'!$K$26</c:f>
              <c:strCache>
                <c:ptCount val="1"/>
                <c:pt idx="0">
                  <c:v>Zemní plyn</c:v>
                </c:pt>
              </c:strCache>
            </c:strRef>
          </c:tx>
          <c:spPr>
            <a:solidFill>
              <a:srgbClr val="EBE600"/>
            </a:solidFill>
          </c:spPr>
          <c:invertIfNegative val="0"/>
          <c:cat>
            <c:strRef>
              <c:f>'8.1'!$L$10:$N$10</c:f>
              <c:strCache>
                <c:ptCount val="3"/>
                <c:pt idx="0">
                  <c:v>Říjen</c:v>
                </c:pt>
                <c:pt idx="1">
                  <c:v>Listopad</c:v>
                </c:pt>
                <c:pt idx="2">
                  <c:v>Prosinec</c:v>
                </c:pt>
              </c:strCache>
            </c:strRef>
          </c:cat>
          <c:val>
            <c:numRef>
              <c:f>'8.1'!$L$26:$N$26</c:f>
              <c:numCache>
                <c:formatCode>#\ ##0.0</c:formatCode>
                <c:ptCount val="3"/>
                <c:pt idx="0">
                  <c:v>249939.05300000001</c:v>
                </c:pt>
                <c:pt idx="1">
                  <c:v>385096.08899999998</c:v>
                </c:pt>
                <c:pt idx="2">
                  <c:v>476714.12800000003</c:v>
                </c:pt>
              </c:numCache>
            </c:numRef>
          </c:val>
          <c:extLst>
            <c:ext xmlns:c16="http://schemas.microsoft.com/office/drawing/2014/chart" uri="{C3380CC4-5D6E-409C-BE32-E72D297353CC}">
              <c16:uniqueId val="{0000000F-4F68-4056-87F5-072D07008275}"/>
            </c:ext>
          </c:extLst>
        </c:ser>
        <c:dLbls>
          <c:showLegendKey val="0"/>
          <c:showVal val="0"/>
          <c:showCatName val="0"/>
          <c:showSerName val="0"/>
          <c:showPercent val="0"/>
          <c:showBubbleSize val="0"/>
        </c:dLbls>
        <c:gapWidth val="150"/>
        <c:overlap val="100"/>
        <c:axId val="142283136"/>
        <c:axId val="142284672"/>
      </c:barChart>
      <c:catAx>
        <c:axId val="142283136"/>
        <c:scaling>
          <c:orientation val="minMax"/>
        </c:scaling>
        <c:delete val="0"/>
        <c:axPos val="b"/>
        <c:numFmt formatCode="General" sourceLinked="1"/>
        <c:majorTickMark val="none"/>
        <c:minorTickMark val="none"/>
        <c:tickLblPos val="nextTo"/>
        <c:txPr>
          <a:bodyPr/>
          <a:lstStyle/>
          <a:p>
            <a:pPr>
              <a:defRPr sz="900"/>
            </a:pPr>
            <a:endParaRPr lang="cs-CZ"/>
          </a:p>
        </c:txPr>
        <c:crossAx val="142284672"/>
        <c:crosses val="autoZero"/>
        <c:auto val="1"/>
        <c:lblAlgn val="ctr"/>
        <c:lblOffset val="100"/>
        <c:noMultiLvlLbl val="0"/>
      </c:catAx>
      <c:valAx>
        <c:axId val="142284672"/>
        <c:scaling>
          <c:orientation val="minMax"/>
          <c:max val="20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42283136"/>
        <c:crosses val="autoZero"/>
        <c:crossBetween val="between"/>
        <c:majorUnit val="5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B4A3-4D3F-A085-295186206179}"/>
              </c:ext>
            </c:extLst>
          </c:dPt>
          <c:cat>
            <c:numRef>
              <c:f>'8.1'!$O$29:$O$36</c:f>
              <c:numCache>
                <c:formatCode>#\ ##0.0</c:formatCode>
                <c:ptCount val="8"/>
              </c:numCache>
            </c:numRef>
          </c:cat>
          <c:val>
            <c:numRef>
              <c:f>'8.1'!$J$29:$J$36</c:f>
              <c:numCache>
                <c:formatCode>0.0</c:formatCode>
                <c:ptCount val="8"/>
              </c:numCache>
            </c:numRef>
          </c:val>
          <c:extLst>
            <c:ext xmlns:c16="http://schemas.microsoft.com/office/drawing/2014/chart" uri="{C3380CC4-5D6E-409C-BE32-E72D297353CC}">
              <c16:uniqueId val="{00000001-B4A3-4D3F-A085-295186206179}"/>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accent3">
                <a:lumMod val="75000"/>
              </a:schemeClr>
            </a:solidFill>
          </c:spPr>
          <c:invertIfNegative val="0"/>
          <c:cat>
            <c:numRef>
              <c:f>'4.1'!$P$7</c:f>
              <c:numCache>
                <c:formatCode>General</c:formatCode>
                <c:ptCount val="1"/>
              </c:numCache>
            </c:numRef>
          </c:cat>
          <c:val>
            <c:numRef>
              <c:f>'4.1'!$P$8</c:f>
              <c:numCache>
                <c:formatCode>0.0%</c:formatCode>
                <c:ptCount val="1"/>
              </c:numCache>
            </c:numRef>
          </c:val>
          <c:extLst>
            <c:ext xmlns:c16="http://schemas.microsoft.com/office/drawing/2014/chart" uri="{C3380CC4-5D6E-409C-BE32-E72D297353CC}">
              <c16:uniqueId val="{00000000-3BD5-41E0-919C-AE1FC9F43374}"/>
            </c:ext>
          </c:extLst>
        </c:ser>
        <c:ser>
          <c:idx val="1"/>
          <c:order val="1"/>
          <c:tx>
            <c:strRef>
              <c:f>'4.1'!$O$9</c:f>
              <c:strCache>
                <c:ptCount val="1"/>
              </c:strCache>
            </c:strRef>
          </c:tx>
          <c:spPr>
            <a:solidFill>
              <a:schemeClr val="bg2">
                <a:lumMod val="50000"/>
              </a:schemeClr>
            </a:solidFill>
          </c:spPr>
          <c:invertIfNegative val="0"/>
          <c:cat>
            <c:numRef>
              <c:f>'4.1'!$P$7</c:f>
              <c:numCache>
                <c:formatCode>General</c:formatCode>
                <c:ptCount val="1"/>
              </c:numCache>
            </c:numRef>
          </c:cat>
          <c:val>
            <c:numRef>
              <c:f>'4.1'!$P$9</c:f>
              <c:numCache>
                <c:formatCode>0.0%</c:formatCode>
                <c:ptCount val="1"/>
              </c:numCache>
            </c:numRef>
          </c:val>
          <c:extLst>
            <c:ext xmlns:c16="http://schemas.microsoft.com/office/drawing/2014/chart" uri="{C3380CC4-5D6E-409C-BE32-E72D297353CC}">
              <c16:uniqueId val="{00000001-3BD5-41E0-919C-AE1FC9F43374}"/>
            </c:ext>
          </c:extLst>
        </c:ser>
        <c:ser>
          <c:idx val="2"/>
          <c:order val="2"/>
          <c:tx>
            <c:strRef>
              <c:f>'4.1'!$O$10</c:f>
              <c:strCache>
                <c:ptCount val="1"/>
              </c:strCache>
            </c:strRef>
          </c:tx>
          <c:spPr>
            <a:solidFill>
              <a:schemeClr val="tx1"/>
            </a:solidFill>
          </c:spPr>
          <c:invertIfNegative val="0"/>
          <c:cat>
            <c:numRef>
              <c:f>'4.1'!$P$7</c:f>
              <c:numCache>
                <c:formatCode>General</c:formatCode>
                <c:ptCount val="1"/>
              </c:numCache>
            </c:numRef>
          </c:cat>
          <c:val>
            <c:numRef>
              <c:f>'4.1'!$P$10</c:f>
              <c:numCache>
                <c:formatCode>0.0%</c:formatCode>
                <c:ptCount val="1"/>
              </c:numCache>
            </c:numRef>
          </c:val>
          <c:extLst>
            <c:ext xmlns:c16="http://schemas.microsoft.com/office/drawing/2014/chart" uri="{C3380CC4-5D6E-409C-BE32-E72D297353CC}">
              <c16:uniqueId val="{00000002-3BD5-41E0-919C-AE1FC9F43374}"/>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c:ext xmlns:c16="http://schemas.microsoft.com/office/drawing/2014/chart" uri="{C3380CC4-5D6E-409C-BE32-E72D297353CC}">
              <c16:uniqueId val="{00000003-3BD5-41E0-919C-AE1FC9F43374}"/>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c:ext xmlns:c16="http://schemas.microsoft.com/office/drawing/2014/chart" uri="{C3380CC4-5D6E-409C-BE32-E72D297353CC}">
              <c16:uniqueId val="{00000004-3BD5-41E0-919C-AE1FC9F43374}"/>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c:ext xmlns:c16="http://schemas.microsoft.com/office/drawing/2014/chart" uri="{C3380CC4-5D6E-409C-BE32-E72D297353CC}">
              <c16:uniqueId val="{00000005-3BD5-41E0-919C-AE1FC9F43374}"/>
            </c:ext>
          </c:extLst>
        </c:ser>
        <c:ser>
          <c:idx val="6"/>
          <c:order val="6"/>
          <c:tx>
            <c:strRef>
              <c:f>'4.1'!$O$14</c:f>
              <c:strCache>
                <c:ptCount val="1"/>
              </c:strCache>
            </c:strRef>
          </c:tx>
          <c:spPr>
            <a:solidFill>
              <a:srgbClr val="6E4932"/>
            </a:solidFill>
          </c:spPr>
          <c:invertIfNegative val="0"/>
          <c:cat>
            <c:numRef>
              <c:f>'4.1'!$P$7</c:f>
              <c:numCache>
                <c:formatCode>General</c:formatCode>
                <c:ptCount val="1"/>
              </c:numCache>
            </c:numRef>
          </c:cat>
          <c:val>
            <c:numRef>
              <c:f>'4.1'!$P$14</c:f>
              <c:numCache>
                <c:formatCode>0.0%</c:formatCode>
                <c:ptCount val="1"/>
              </c:numCache>
            </c:numRef>
          </c:val>
          <c:extLst>
            <c:ext xmlns:c16="http://schemas.microsoft.com/office/drawing/2014/chart" uri="{C3380CC4-5D6E-409C-BE32-E72D297353CC}">
              <c16:uniqueId val="{00000006-3BD5-41E0-919C-AE1FC9F43374}"/>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c:ext xmlns:c16="http://schemas.microsoft.com/office/drawing/2014/chart" uri="{C3380CC4-5D6E-409C-BE32-E72D297353CC}">
              <c16:uniqueId val="{00000007-3BD5-41E0-919C-AE1FC9F43374}"/>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c:ext xmlns:c16="http://schemas.microsoft.com/office/drawing/2014/chart" uri="{C3380CC4-5D6E-409C-BE32-E72D297353CC}">
              <c16:uniqueId val="{00000008-3BD5-41E0-919C-AE1FC9F43374}"/>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c:ext xmlns:c16="http://schemas.microsoft.com/office/drawing/2014/chart" uri="{C3380CC4-5D6E-409C-BE32-E72D297353CC}">
              <c16:uniqueId val="{00000009-3BD5-41E0-919C-AE1FC9F43374}"/>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c:ext xmlns:c16="http://schemas.microsoft.com/office/drawing/2014/chart" uri="{C3380CC4-5D6E-409C-BE32-E72D297353CC}">
              <c16:uniqueId val="{0000000A-3BD5-41E0-919C-AE1FC9F43374}"/>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c:ext xmlns:c16="http://schemas.microsoft.com/office/drawing/2014/chart" uri="{C3380CC4-5D6E-409C-BE32-E72D297353CC}">
              <c16:uniqueId val="{0000000B-3BD5-41E0-919C-AE1FC9F43374}"/>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c:ext xmlns:c16="http://schemas.microsoft.com/office/drawing/2014/chart" uri="{C3380CC4-5D6E-409C-BE32-E72D297353CC}">
              <c16:uniqueId val="{0000000C-3BD5-41E0-919C-AE1FC9F43374}"/>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c:ext xmlns:c16="http://schemas.microsoft.com/office/drawing/2014/chart" uri="{C3380CC4-5D6E-409C-BE32-E72D297353CC}">
              <c16:uniqueId val="{0000000D-3BD5-41E0-919C-AE1FC9F43374}"/>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c:ext xmlns:c16="http://schemas.microsoft.com/office/drawing/2014/chart" uri="{C3380CC4-5D6E-409C-BE32-E72D297353CC}">
              <c16:uniqueId val="{0000000E-3BD5-41E0-919C-AE1FC9F43374}"/>
            </c:ext>
          </c:extLst>
        </c:ser>
        <c:ser>
          <c:idx val="15"/>
          <c:order val="15"/>
          <c:tx>
            <c:strRef>
              <c:f>'4.1'!$O$23</c:f>
              <c:strCache>
                <c:ptCount val="1"/>
              </c:strCache>
            </c:strRef>
          </c:tx>
          <c:spPr>
            <a:solidFill>
              <a:srgbClr val="EBE600"/>
            </a:solidFill>
          </c:spPr>
          <c:invertIfNegative val="0"/>
          <c:cat>
            <c:numRef>
              <c:f>'4.1'!$P$7</c:f>
              <c:numCache>
                <c:formatCode>General</c:formatCode>
                <c:ptCount val="1"/>
              </c:numCache>
            </c:numRef>
          </c:cat>
          <c:val>
            <c:numRef>
              <c:f>'4.1'!$P$23</c:f>
              <c:numCache>
                <c:formatCode>0.0%</c:formatCode>
                <c:ptCount val="1"/>
              </c:numCache>
            </c:numRef>
          </c:val>
          <c:extLst>
            <c:ext xmlns:c16="http://schemas.microsoft.com/office/drawing/2014/chart" uri="{C3380CC4-5D6E-409C-BE32-E72D297353CC}">
              <c16:uniqueId val="{0000000F-3BD5-41E0-919C-AE1FC9F43374}"/>
            </c:ext>
          </c:extLst>
        </c:ser>
        <c:dLbls>
          <c:showLegendKey val="0"/>
          <c:showVal val="0"/>
          <c:showCatName val="0"/>
          <c:showSerName val="0"/>
          <c:showPercent val="0"/>
          <c:showBubbleSize val="0"/>
        </c:dLbls>
        <c:gapWidth val="150"/>
        <c:axId val="173692032"/>
        <c:axId val="173693568"/>
      </c:barChart>
      <c:catAx>
        <c:axId val="173692032"/>
        <c:scaling>
          <c:orientation val="minMax"/>
        </c:scaling>
        <c:delete val="1"/>
        <c:axPos val="b"/>
        <c:numFmt formatCode="General" sourceLinked="1"/>
        <c:majorTickMark val="out"/>
        <c:minorTickMark val="none"/>
        <c:tickLblPos val="nextTo"/>
        <c:crossAx val="173693568"/>
        <c:crosses val="autoZero"/>
        <c:auto val="1"/>
        <c:lblAlgn val="ctr"/>
        <c:lblOffset val="100"/>
        <c:noMultiLvlLbl val="0"/>
      </c:catAx>
      <c:valAx>
        <c:axId val="173693568"/>
        <c:scaling>
          <c:orientation val="minMax"/>
        </c:scaling>
        <c:delete val="1"/>
        <c:axPos val="l"/>
        <c:numFmt formatCode="0.0%" sourceLinked="1"/>
        <c:majorTickMark val="out"/>
        <c:minorTickMark val="none"/>
        <c:tickLblPos val="nextTo"/>
        <c:crossAx val="17369203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4951-40F8-8573-9051569B6116}"/>
              </c:ext>
            </c:extLst>
          </c:dPt>
          <c:dPt>
            <c:idx val="1"/>
            <c:bubble3D val="0"/>
            <c:spPr>
              <a:solidFill>
                <a:srgbClr val="EEECE1">
                  <a:lumMod val="50000"/>
                </a:srgbClr>
              </a:solidFill>
            </c:spPr>
            <c:extLst>
              <c:ext xmlns:c16="http://schemas.microsoft.com/office/drawing/2014/chart" uri="{C3380CC4-5D6E-409C-BE32-E72D297353CC}">
                <c16:uniqueId val="{00000003-4951-40F8-8573-9051569B6116}"/>
              </c:ext>
            </c:extLst>
          </c:dPt>
          <c:dPt>
            <c:idx val="2"/>
            <c:bubble3D val="0"/>
            <c:spPr>
              <a:solidFill>
                <a:sysClr val="windowText" lastClr="000000"/>
              </a:solidFill>
            </c:spPr>
            <c:extLst>
              <c:ext xmlns:c16="http://schemas.microsoft.com/office/drawing/2014/chart" uri="{C3380CC4-5D6E-409C-BE32-E72D297353CC}">
                <c16:uniqueId val="{00000005-4951-40F8-8573-9051569B6116}"/>
              </c:ext>
            </c:extLst>
          </c:dPt>
          <c:dPt>
            <c:idx val="5"/>
            <c:bubble3D val="0"/>
            <c:extLst>
              <c:ext xmlns:c16="http://schemas.microsoft.com/office/drawing/2014/chart" uri="{C3380CC4-5D6E-409C-BE32-E72D297353CC}">
                <c16:uniqueId val="{00000006-4951-40F8-8573-9051569B6116}"/>
              </c:ext>
            </c:extLst>
          </c:dPt>
          <c:dPt>
            <c:idx val="6"/>
            <c:bubble3D val="0"/>
            <c:spPr>
              <a:solidFill>
                <a:srgbClr val="6E4932"/>
              </a:solidFill>
            </c:spPr>
            <c:extLst>
              <c:ext xmlns:c16="http://schemas.microsoft.com/office/drawing/2014/chart" uri="{C3380CC4-5D6E-409C-BE32-E72D297353CC}">
                <c16:uniqueId val="{00000008-4951-40F8-8573-9051569B6116}"/>
              </c:ext>
            </c:extLst>
          </c:dPt>
          <c:dPt>
            <c:idx val="7"/>
            <c:bubble3D val="0"/>
            <c:extLst>
              <c:ext xmlns:c16="http://schemas.microsoft.com/office/drawing/2014/chart" uri="{C3380CC4-5D6E-409C-BE32-E72D297353CC}">
                <c16:uniqueId val="{00000009-4951-40F8-8573-9051569B6116}"/>
              </c:ext>
            </c:extLst>
          </c:dPt>
          <c:dPt>
            <c:idx val="15"/>
            <c:bubble3D val="0"/>
            <c:spPr>
              <a:solidFill>
                <a:srgbClr val="EBE600"/>
              </a:solidFill>
            </c:spPr>
            <c:extLst>
              <c:ext xmlns:c16="http://schemas.microsoft.com/office/drawing/2014/chart" uri="{C3380CC4-5D6E-409C-BE32-E72D297353CC}">
                <c16:uniqueId val="{0000000B-4951-40F8-8573-9051569B6116}"/>
              </c:ext>
            </c:extLst>
          </c:dPt>
          <c:cat>
            <c:numRef>
              <c:f>'8.2'!$O$10:$O$25</c:f>
              <c:numCache>
                <c:formatCode>0.0%</c:formatCode>
                <c:ptCount val="16"/>
              </c:numCache>
            </c:numRef>
          </c:cat>
          <c:val>
            <c:numRef>
              <c:f>'8.2'!$J$10:$J$25</c:f>
              <c:numCache>
                <c:formatCode>0.0</c:formatCode>
                <c:ptCount val="16"/>
              </c:numCache>
            </c:numRef>
          </c:val>
          <c:extLst>
            <c:ext xmlns:c16="http://schemas.microsoft.com/office/drawing/2014/chart" uri="{C3380CC4-5D6E-409C-BE32-E72D297353CC}">
              <c16:uniqueId val="{0000000C-4951-40F8-8573-9051569B6116}"/>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335168195718655"/>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'8.2'!$K$27</c:f>
              <c:strCache>
                <c:ptCount val="1"/>
                <c:pt idx="0">
                  <c:v>Průmysl</c:v>
                </c:pt>
              </c:strCache>
            </c:strRef>
          </c:tx>
          <c:invertIfNegative val="0"/>
          <c:cat>
            <c:strRef>
              <c:f>'8.2'!$L$26:$N$26</c:f>
              <c:strCache>
                <c:ptCount val="3"/>
                <c:pt idx="0">
                  <c:v>Říjen</c:v>
                </c:pt>
                <c:pt idx="1">
                  <c:v>Listopad</c:v>
                </c:pt>
                <c:pt idx="2">
                  <c:v>Prosinec</c:v>
                </c:pt>
              </c:strCache>
            </c:strRef>
          </c:cat>
          <c:val>
            <c:numRef>
              <c:f>'8.2'!$L$27:$N$27</c:f>
              <c:numCache>
                <c:formatCode>#\ ##0.0</c:formatCode>
                <c:ptCount val="3"/>
                <c:pt idx="0">
                  <c:v>65977.907000000007</c:v>
                </c:pt>
                <c:pt idx="1">
                  <c:v>90867.353000000003</c:v>
                </c:pt>
                <c:pt idx="2">
                  <c:v>102763.83699999998</c:v>
                </c:pt>
              </c:numCache>
            </c:numRef>
          </c:val>
          <c:extLst>
            <c:ext xmlns:c16="http://schemas.microsoft.com/office/drawing/2014/chart" uri="{C3380CC4-5D6E-409C-BE32-E72D297353CC}">
              <c16:uniqueId val="{00000000-FF4C-49A6-9BD4-2463D4F20E24}"/>
            </c:ext>
          </c:extLst>
        </c:ser>
        <c:ser>
          <c:idx val="1"/>
          <c:order val="1"/>
          <c:tx>
            <c:strRef>
              <c:f>'8.2'!$K$28</c:f>
              <c:strCache>
                <c:ptCount val="1"/>
                <c:pt idx="0">
                  <c:v>Energetika</c:v>
                </c:pt>
              </c:strCache>
            </c:strRef>
          </c:tx>
          <c:invertIfNegative val="0"/>
          <c:cat>
            <c:strRef>
              <c:f>'8.2'!$L$26:$N$26</c:f>
              <c:strCache>
                <c:ptCount val="3"/>
                <c:pt idx="0">
                  <c:v>Říjen</c:v>
                </c:pt>
                <c:pt idx="1">
                  <c:v>Listopad</c:v>
                </c:pt>
                <c:pt idx="2">
                  <c:v>Prosinec</c:v>
                </c:pt>
              </c:strCache>
            </c:strRef>
          </c:cat>
          <c:val>
            <c:numRef>
              <c:f>'8.2'!$L$28:$N$28</c:f>
              <c:numCache>
                <c:formatCode>#\ ##0.0</c:formatCode>
                <c:ptCount val="3"/>
                <c:pt idx="0">
                  <c:v>3656.9389999999999</c:v>
                </c:pt>
                <c:pt idx="1">
                  <c:v>2264.9</c:v>
                </c:pt>
                <c:pt idx="2">
                  <c:v>3113.76</c:v>
                </c:pt>
              </c:numCache>
            </c:numRef>
          </c:val>
          <c:extLst>
            <c:ext xmlns:c16="http://schemas.microsoft.com/office/drawing/2014/chart" uri="{C3380CC4-5D6E-409C-BE32-E72D297353CC}">
              <c16:uniqueId val="{00000001-FF4C-49A6-9BD4-2463D4F20E24}"/>
            </c:ext>
          </c:extLst>
        </c:ser>
        <c:ser>
          <c:idx val="2"/>
          <c:order val="2"/>
          <c:tx>
            <c:strRef>
              <c:f>'8.2'!$K$29</c:f>
              <c:strCache>
                <c:ptCount val="1"/>
                <c:pt idx="0">
                  <c:v>Doprava</c:v>
                </c:pt>
              </c:strCache>
            </c:strRef>
          </c:tx>
          <c:invertIfNegative val="0"/>
          <c:cat>
            <c:strRef>
              <c:f>'8.2'!$L$26:$N$26</c:f>
              <c:strCache>
                <c:ptCount val="3"/>
                <c:pt idx="0">
                  <c:v>Říjen</c:v>
                </c:pt>
                <c:pt idx="1">
                  <c:v>Listopad</c:v>
                </c:pt>
                <c:pt idx="2">
                  <c:v>Prosinec</c:v>
                </c:pt>
              </c:strCache>
            </c:strRef>
          </c:cat>
          <c:val>
            <c:numRef>
              <c:f>'8.2'!$L$29:$N$29</c:f>
              <c:numCache>
                <c:formatCode>#\ ##0.0</c:formatCode>
                <c:ptCount val="3"/>
                <c:pt idx="0">
                  <c:v>3761.1669999999999</c:v>
                </c:pt>
                <c:pt idx="1">
                  <c:v>6506.2710000000006</c:v>
                </c:pt>
                <c:pt idx="2">
                  <c:v>8942.8070000000007</c:v>
                </c:pt>
              </c:numCache>
            </c:numRef>
          </c:val>
          <c:extLst>
            <c:ext xmlns:c16="http://schemas.microsoft.com/office/drawing/2014/chart" uri="{C3380CC4-5D6E-409C-BE32-E72D297353CC}">
              <c16:uniqueId val="{00000002-FF4C-49A6-9BD4-2463D4F20E24}"/>
            </c:ext>
          </c:extLst>
        </c:ser>
        <c:ser>
          <c:idx val="3"/>
          <c:order val="3"/>
          <c:tx>
            <c:strRef>
              <c:f>'8.2'!$K$30</c:f>
              <c:strCache>
                <c:ptCount val="1"/>
                <c:pt idx="0">
                  <c:v>Stavebnictví</c:v>
                </c:pt>
              </c:strCache>
            </c:strRef>
          </c:tx>
          <c:invertIfNegative val="0"/>
          <c:cat>
            <c:strRef>
              <c:f>'8.2'!$L$26:$N$26</c:f>
              <c:strCache>
                <c:ptCount val="3"/>
                <c:pt idx="0">
                  <c:v>Říjen</c:v>
                </c:pt>
                <c:pt idx="1">
                  <c:v>Listopad</c:v>
                </c:pt>
                <c:pt idx="2">
                  <c:v>Prosinec</c:v>
                </c:pt>
              </c:strCache>
            </c:strRef>
          </c:cat>
          <c:val>
            <c:numRef>
              <c:f>'8.2'!$L$30:$N$30</c:f>
              <c:numCache>
                <c:formatCode>#\ ##0.0</c:formatCode>
                <c:ptCount val="3"/>
                <c:pt idx="0">
                  <c:v>451.42199999999997</c:v>
                </c:pt>
                <c:pt idx="1">
                  <c:v>624.16399999999999</c:v>
                </c:pt>
                <c:pt idx="2">
                  <c:v>819.80600000000004</c:v>
                </c:pt>
              </c:numCache>
            </c:numRef>
          </c:val>
          <c:extLst>
            <c:ext xmlns:c16="http://schemas.microsoft.com/office/drawing/2014/chart" uri="{C3380CC4-5D6E-409C-BE32-E72D297353CC}">
              <c16:uniqueId val="{00000003-FF4C-49A6-9BD4-2463D4F20E24}"/>
            </c:ext>
          </c:extLst>
        </c:ser>
        <c:ser>
          <c:idx val="4"/>
          <c:order val="4"/>
          <c:tx>
            <c:strRef>
              <c:f>'8.2'!$K$31</c:f>
              <c:strCache>
                <c:ptCount val="1"/>
                <c:pt idx="0">
                  <c:v>Zemědělství a lesnictví</c:v>
                </c:pt>
              </c:strCache>
            </c:strRef>
          </c:tx>
          <c:invertIfNegative val="0"/>
          <c:cat>
            <c:strRef>
              <c:f>'8.2'!$L$26:$N$26</c:f>
              <c:strCache>
                <c:ptCount val="3"/>
                <c:pt idx="0">
                  <c:v>Říjen</c:v>
                </c:pt>
                <c:pt idx="1">
                  <c:v>Listopad</c:v>
                </c:pt>
                <c:pt idx="2">
                  <c:v>Prosinec</c:v>
                </c:pt>
              </c:strCache>
            </c:strRef>
          </c:cat>
          <c:val>
            <c:numRef>
              <c:f>'8.2'!$L$31:$N$31</c:f>
              <c:numCache>
                <c:formatCode>#\ ##0.0</c:formatCode>
                <c:ptCount val="3"/>
                <c:pt idx="0">
                  <c:v>1543.338</c:v>
                </c:pt>
                <c:pt idx="1">
                  <c:v>1780.4679999999998</c:v>
                </c:pt>
                <c:pt idx="2">
                  <c:v>2500.6440000000002</c:v>
                </c:pt>
              </c:numCache>
            </c:numRef>
          </c:val>
          <c:extLst>
            <c:ext xmlns:c16="http://schemas.microsoft.com/office/drawing/2014/chart" uri="{C3380CC4-5D6E-409C-BE32-E72D297353CC}">
              <c16:uniqueId val="{00000004-FF4C-49A6-9BD4-2463D4F20E24}"/>
            </c:ext>
          </c:extLst>
        </c:ser>
        <c:ser>
          <c:idx val="5"/>
          <c:order val="5"/>
          <c:tx>
            <c:strRef>
              <c:f>'8.2'!$K$32</c:f>
              <c:strCache>
                <c:ptCount val="1"/>
                <c:pt idx="0">
                  <c:v>Domácnosti</c:v>
                </c:pt>
              </c:strCache>
            </c:strRef>
          </c:tx>
          <c:invertIfNegative val="0"/>
          <c:cat>
            <c:strRef>
              <c:f>'8.2'!$L$26:$N$26</c:f>
              <c:strCache>
                <c:ptCount val="3"/>
                <c:pt idx="0">
                  <c:v>Říjen</c:v>
                </c:pt>
                <c:pt idx="1">
                  <c:v>Listopad</c:v>
                </c:pt>
                <c:pt idx="2">
                  <c:v>Prosinec</c:v>
                </c:pt>
              </c:strCache>
            </c:strRef>
          </c:cat>
          <c:val>
            <c:numRef>
              <c:f>'8.2'!$L$32:$N$32</c:f>
              <c:numCache>
                <c:formatCode>#\ ##0.0</c:formatCode>
                <c:ptCount val="3"/>
                <c:pt idx="0">
                  <c:v>179555.94500000001</c:v>
                </c:pt>
                <c:pt idx="1">
                  <c:v>254363.92899999995</c:v>
                </c:pt>
                <c:pt idx="2">
                  <c:v>316710.02399999992</c:v>
                </c:pt>
              </c:numCache>
            </c:numRef>
          </c:val>
          <c:extLst>
            <c:ext xmlns:c16="http://schemas.microsoft.com/office/drawing/2014/chart" uri="{C3380CC4-5D6E-409C-BE32-E72D297353CC}">
              <c16:uniqueId val="{00000005-FF4C-49A6-9BD4-2463D4F20E24}"/>
            </c:ext>
          </c:extLst>
        </c:ser>
        <c:ser>
          <c:idx val="6"/>
          <c:order val="6"/>
          <c:tx>
            <c:strRef>
              <c:f>'8.2'!$K$33</c:f>
              <c:strCache>
                <c:ptCount val="1"/>
                <c:pt idx="0">
                  <c:v>Obchod, služby, školství, zdravotnictví</c:v>
                </c:pt>
              </c:strCache>
            </c:strRef>
          </c:tx>
          <c:invertIfNegative val="0"/>
          <c:cat>
            <c:strRef>
              <c:f>'8.2'!$L$26:$N$26</c:f>
              <c:strCache>
                <c:ptCount val="3"/>
                <c:pt idx="0">
                  <c:v>Říjen</c:v>
                </c:pt>
                <c:pt idx="1">
                  <c:v>Listopad</c:v>
                </c:pt>
                <c:pt idx="2">
                  <c:v>Prosinec</c:v>
                </c:pt>
              </c:strCache>
            </c:strRef>
          </c:cat>
          <c:val>
            <c:numRef>
              <c:f>'8.2'!$L$33:$N$33</c:f>
              <c:numCache>
                <c:formatCode>#\ ##0.0</c:formatCode>
                <c:ptCount val="3"/>
                <c:pt idx="0">
                  <c:v>104361.44100000002</c:v>
                </c:pt>
                <c:pt idx="1">
                  <c:v>163440.514</c:v>
                </c:pt>
                <c:pt idx="2">
                  <c:v>192787.08100000001</c:v>
                </c:pt>
              </c:numCache>
            </c:numRef>
          </c:val>
          <c:extLst>
            <c:ext xmlns:c16="http://schemas.microsoft.com/office/drawing/2014/chart" uri="{C3380CC4-5D6E-409C-BE32-E72D297353CC}">
              <c16:uniqueId val="{00000006-FF4C-49A6-9BD4-2463D4F20E24}"/>
            </c:ext>
          </c:extLst>
        </c:ser>
        <c:ser>
          <c:idx val="7"/>
          <c:order val="7"/>
          <c:tx>
            <c:strRef>
              <c:f>'8.2'!$K$34</c:f>
              <c:strCache>
                <c:ptCount val="1"/>
                <c:pt idx="0">
                  <c:v>Ostatní</c:v>
                </c:pt>
              </c:strCache>
            </c:strRef>
          </c:tx>
          <c:invertIfNegative val="0"/>
          <c:cat>
            <c:strRef>
              <c:f>'8.2'!$L$26:$N$26</c:f>
              <c:strCache>
                <c:ptCount val="3"/>
                <c:pt idx="0">
                  <c:v>Říjen</c:v>
                </c:pt>
                <c:pt idx="1">
                  <c:v>Listopad</c:v>
                </c:pt>
                <c:pt idx="2">
                  <c:v>Prosinec</c:v>
                </c:pt>
              </c:strCache>
            </c:strRef>
          </c:cat>
          <c:val>
            <c:numRef>
              <c:f>'8.2'!$L$34:$N$34</c:f>
              <c:numCache>
                <c:formatCode>#\ ##0.0</c:formatCode>
                <c:ptCount val="3"/>
                <c:pt idx="0">
                  <c:v>10645.646000000001</c:v>
                </c:pt>
                <c:pt idx="1">
                  <c:v>15380.48</c:v>
                </c:pt>
                <c:pt idx="2">
                  <c:v>19281.501999999997</c:v>
                </c:pt>
              </c:numCache>
            </c:numRef>
          </c:val>
          <c:extLst>
            <c:ext xmlns:c16="http://schemas.microsoft.com/office/drawing/2014/chart" uri="{C3380CC4-5D6E-409C-BE32-E72D297353CC}">
              <c16:uniqueId val="{00000007-FF4C-49A6-9BD4-2463D4F20E24}"/>
            </c:ext>
          </c:extLst>
        </c:ser>
        <c:dLbls>
          <c:showLegendKey val="0"/>
          <c:showVal val="0"/>
          <c:showCatName val="0"/>
          <c:showSerName val="0"/>
          <c:showPercent val="0"/>
          <c:showBubbleSize val="0"/>
        </c:dLbls>
        <c:gapWidth val="150"/>
        <c:overlap val="100"/>
        <c:axId val="142935168"/>
        <c:axId val="142936704"/>
      </c:barChart>
      <c:catAx>
        <c:axId val="142935168"/>
        <c:scaling>
          <c:orientation val="minMax"/>
        </c:scaling>
        <c:delete val="0"/>
        <c:axPos val="b"/>
        <c:numFmt formatCode="General" sourceLinked="1"/>
        <c:majorTickMark val="none"/>
        <c:minorTickMark val="none"/>
        <c:tickLblPos val="nextTo"/>
        <c:txPr>
          <a:bodyPr/>
          <a:lstStyle/>
          <a:p>
            <a:pPr>
              <a:defRPr sz="900"/>
            </a:pPr>
            <a:endParaRPr lang="cs-CZ"/>
          </a:p>
        </c:txPr>
        <c:crossAx val="142936704"/>
        <c:crosses val="autoZero"/>
        <c:auto val="1"/>
        <c:lblAlgn val="ctr"/>
        <c:lblOffset val="100"/>
        <c:noMultiLvlLbl val="0"/>
      </c:catAx>
      <c:valAx>
        <c:axId val="14293670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4293516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'8.2'!$L$39</c:f>
              <c:strCache>
                <c:ptCount val="1"/>
                <c:pt idx="0">
                  <c:v>Instalovaný výkon</c:v>
                </c:pt>
              </c:strCache>
            </c:strRef>
          </c:tx>
          <c:invertIfNegative val="0"/>
          <c:val>
            <c:numRef>
              <c:f>'8.2'!$M$39</c:f>
              <c:numCache>
                <c:formatCode>0.0%</c:formatCode>
                <c:ptCount val="1"/>
                <c:pt idx="0">
                  <c:v>5.6296447893236255E-2</c:v>
                </c:pt>
              </c:numCache>
            </c:numRef>
          </c:val>
          <c:extLst>
            <c:ext xmlns:c16="http://schemas.microsoft.com/office/drawing/2014/chart" uri="{C3380CC4-5D6E-409C-BE32-E72D297353CC}">
              <c16:uniqueId val="{00000000-634E-4787-8153-5502D9508DDF}"/>
            </c:ext>
          </c:extLst>
        </c:ser>
        <c:ser>
          <c:idx val="1"/>
          <c:order val="1"/>
          <c:tx>
            <c:strRef>
              <c:f>'8.2'!$L$40</c:f>
              <c:strCache>
                <c:ptCount val="1"/>
                <c:pt idx="0">
                  <c:v>Výroba tepla brutto</c:v>
                </c:pt>
              </c:strCache>
            </c:strRef>
          </c:tx>
          <c:invertIfNegative val="0"/>
          <c:val>
            <c:numRef>
              <c:f>'8.2'!$M$40</c:f>
              <c:numCache>
                <c:formatCode>0.0%</c:formatCode>
                <c:ptCount val="1"/>
                <c:pt idx="0">
                  <c:v>4.8467141179844797E-2</c:v>
                </c:pt>
              </c:numCache>
            </c:numRef>
          </c:val>
          <c:extLst>
            <c:ext xmlns:c16="http://schemas.microsoft.com/office/drawing/2014/chart" uri="{C3380CC4-5D6E-409C-BE32-E72D297353CC}">
              <c16:uniqueId val="{00000001-634E-4787-8153-5502D9508DDF}"/>
            </c:ext>
          </c:extLst>
        </c:ser>
        <c:ser>
          <c:idx val="2"/>
          <c:order val="2"/>
          <c:tx>
            <c:strRef>
              <c:f>'8.2'!$L$41</c:f>
              <c:strCache>
                <c:ptCount val="1"/>
                <c:pt idx="0">
                  <c:v>Dodávky tepla</c:v>
                </c:pt>
              </c:strCache>
            </c:strRef>
          </c:tx>
          <c:invertIfNegative val="0"/>
          <c:val>
            <c:numRef>
              <c:f>'8.2'!$M$41</c:f>
              <c:numCache>
                <c:formatCode>0.0%</c:formatCode>
                <c:ptCount val="1"/>
                <c:pt idx="0">
                  <c:v>5.4416256086133541E-2</c:v>
                </c:pt>
              </c:numCache>
            </c:numRef>
          </c:val>
          <c:extLst>
            <c:ext xmlns:c16="http://schemas.microsoft.com/office/drawing/2014/chart" uri="{C3380CC4-5D6E-409C-BE32-E72D297353CC}">
              <c16:uniqueId val="{00000002-634E-4787-8153-5502D9508DDF}"/>
            </c:ext>
          </c:extLst>
        </c:ser>
        <c:dLbls>
          <c:showLegendKey val="0"/>
          <c:showVal val="0"/>
          <c:showCatName val="0"/>
          <c:showSerName val="0"/>
          <c:showPercent val="0"/>
          <c:showBubbleSize val="0"/>
        </c:dLbls>
        <c:gapWidth val="150"/>
        <c:axId val="142963840"/>
        <c:axId val="142965376"/>
      </c:barChart>
      <c:catAx>
        <c:axId val="142963840"/>
        <c:scaling>
          <c:orientation val="maxMin"/>
        </c:scaling>
        <c:delete val="0"/>
        <c:axPos val="l"/>
        <c:numFmt formatCode="General" sourceLinked="1"/>
        <c:majorTickMark val="none"/>
        <c:minorTickMark val="none"/>
        <c:tickLblPos val="none"/>
        <c:crossAx val="142965376"/>
        <c:crosses val="autoZero"/>
        <c:auto val="1"/>
        <c:lblAlgn val="ctr"/>
        <c:lblOffset val="100"/>
        <c:noMultiLvlLbl val="0"/>
      </c:catAx>
      <c:valAx>
        <c:axId val="14296537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42963840"/>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476395939086295"/>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'8.2'!$K$10</c:f>
              <c:strCache>
                <c:ptCount val="1"/>
                <c:pt idx="0">
                  <c:v>Biomasa</c:v>
                </c:pt>
              </c:strCache>
            </c:strRef>
          </c:tx>
          <c:spPr>
            <a:solidFill>
              <a:schemeClr val="accent3">
                <a:lumMod val="75000"/>
              </a:schemeClr>
            </a:solidFill>
          </c:spPr>
          <c:invertIfNegative val="0"/>
          <c:cat>
            <c:strRef>
              <c:f>'8.2'!$L$9:$N$9</c:f>
              <c:strCache>
                <c:ptCount val="3"/>
                <c:pt idx="0">
                  <c:v>Říjen</c:v>
                </c:pt>
                <c:pt idx="1">
                  <c:v>Listopad</c:v>
                </c:pt>
                <c:pt idx="2">
                  <c:v>Prosinec</c:v>
                </c:pt>
              </c:strCache>
            </c:strRef>
          </c:cat>
          <c:val>
            <c:numRef>
              <c:f>'8.2'!$L$10:$N$10</c:f>
              <c:numCache>
                <c:formatCode>#\ ##0.0</c:formatCode>
                <c:ptCount val="3"/>
                <c:pt idx="0">
                  <c:v>98170.206999999995</c:v>
                </c:pt>
                <c:pt idx="1">
                  <c:v>152376.554</c:v>
                </c:pt>
                <c:pt idx="2">
                  <c:v>163588.245</c:v>
                </c:pt>
              </c:numCache>
            </c:numRef>
          </c:val>
          <c:extLst>
            <c:ext xmlns:c16="http://schemas.microsoft.com/office/drawing/2014/chart" uri="{C3380CC4-5D6E-409C-BE32-E72D297353CC}">
              <c16:uniqueId val="{00000000-D035-4DCD-B5FB-7E4A55D0F511}"/>
            </c:ext>
          </c:extLst>
        </c:ser>
        <c:ser>
          <c:idx val="1"/>
          <c:order val="1"/>
          <c:tx>
            <c:strRef>
              <c:f>'8.2'!$K$11</c:f>
              <c:strCache>
                <c:ptCount val="1"/>
                <c:pt idx="0">
                  <c:v>Bioplyn</c:v>
                </c:pt>
              </c:strCache>
            </c:strRef>
          </c:tx>
          <c:spPr>
            <a:solidFill>
              <a:schemeClr val="bg2">
                <a:lumMod val="50000"/>
              </a:schemeClr>
            </a:solidFill>
          </c:spPr>
          <c:invertIfNegative val="0"/>
          <c:cat>
            <c:strRef>
              <c:f>'8.2'!$L$9:$N$9</c:f>
              <c:strCache>
                <c:ptCount val="3"/>
                <c:pt idx="0">
                  <c:v>Říjen</c:v>
                </c:pt>
                <c:pt idx="1">
                  <c:v>Listopad</c:v>
                </c:pt>
                <c:pt idx="2">
                  <c:v>Prosinec</c:v>
                </c:pt>
              </c:strCache>
            </c:strRef>
          </c:cat>
          <c:val>
            <c:numRef>
              <c:f>'8.2'!$L$11:$N$11</c:f>
              <c:numCache>
                <c:formatCode>#\ ##0.0</c:formatCode>
                <c:ptCount val="3"/>
                <c:pt idx="0">
                  <c:v>8762.9559999999983</c:v>
                </c:pt>
                <c:pt idx="1">
                  <c:v>8647.3509999999987</c:v>
                </c:pt>
                <c:pt idx="2">
                  <c:v>9747.3829999999998</c:v>
                </c:pt>
              </c:numCache>
            </c:numRef>
          </c:val>
          <c:extLst>
            <c:ext xmlns:c16="http://schemas.microsoft.com/office/drawing/2014/chart" uri="{C3380CC4-5D6E-409C-BE32-E72D297353CC}">
              <c16:uniqueId val="{00000001-D035-4DCD-B5FB-7E4A55D0F511}"/>
            </c:ext>
          </c:extLst>
        </c:ser>
        <c:ser>
          <c:idx val="2"/>
          <c:order val="2"/>
          <c:tx>
            <c:strRef>
              <c:f>'8.2'!$K$12</c:f>
              <c:strCache>
                <c:ptCount val="1"/>
                <c:pt idx="0">
                  <c:v>Černé uhlí</c:v>
                </c:pt>
              </c:strCache>
            </c:strRef>
          </c:tx>
          <c:spPr>
            <a:solidFill>
              <a:schemeClr val="tx1"/>
            </a:solidFill>
          </c:spPr>
          <c:invertIfNegative val="0"/>
          <c:cat>
            <c:strRef>
              <c:f>'8.2'!$L$9:$N$9</c:f>
              <c:strCache>
                <c:ptCount val="3"/>
                <c:pt idx="0">
                  <c:v>Říjen</c:v>
                </c:pt>
                <c:pt idx="1">
                  <c:v>Listopad</c:v>
                </c:pt>
                <c:pt idx="2">
                  <c:v>Prosinec</c:v>
                </c:pt>
              </c:strCache>
            </c:strRef>
          </c:cat>
          <c:val>
            <c:numRef>
              <c:f>'8.2'!$L$12:$N$12</c:f>
              <c:numCache>
                <c:formatCode>#\ ##0.0</c:formatCode>
                <c:ptCount val="3"/>
                <c:pt idx="0">
                  <c:v>0</c:v>
                </c:pt>
                <c:pt idx="1">
                  <c:v>0</c:v>
                </c:pt>
                <c:pt idx="2">
                  <c:v>0</c:v>
                </c:pt>
              </c:numCache>
            </c:numRef>
          </c:val>
          <c:extLst>
            <c:ext xmlns:c16="http://schemas.microsoft.com/office/drawing/2014/chart" uri="{C3380CC4-5D6E-409C-BE32-E72D297353CC}">
              <c16:uniqueId val="{00000002-D035-4DCD-B5FB-7E4A55D0F511}"/>
            </c:ext>
          </c:extLst>
        </c:ser>
        <c:ser>
          <c:idx val="3"/>
          <c:order val="3"/>
          <c:tx>
            <c:strRef>
              <c:f>'8.2'!$K$13</c:f>
              <c:strCache>
                <c:ptCount val="1"/>
                <c:pt idx="0">
                  <c:v>Elektrická energie</c:v>
                </c:pt>
              </c:strCache>
            </c:strRef>
          </c:tx>
          <c:invertIfNegative val="0"/>
          <c:cat>
            <c:strRef>
              <c:f>'8.2'!$L$9:$N$9</c:f>
              <c:strCache>
                <c:ptCount val="3"/>
                <c:pt idx="0">
                  <c:v>Říjen</c:v>
                </c:pt>
                <c:pt idx="1">
                  <c:v>Listopad</c:v>
                </c:pt>
                <c:pt idx="2">
                  <c:v>Prosinec</c:v>
                </c:pt>
              </c:strCache>
            </c:strRef>
          </c:cat>
          <c:val>
            <c:numRef>
              <c:f>'8.2'!$L$13:$N$13</c:f>
              <c:numCache>
                <c:formatCode>#\ ##0.0</c:formatCode>
                <c:ptCount val="3"/>
                <c:pt idx="0">
                  <c:v>0</c:v>
                </c:pt>
                <c:pt idx="1">
                  <c:v>0</c:v>
                </c:pt>
                <c:pt idx="2">
                  <c:v>0</c:v>
                </c:pt>
              </c:numCache>
            </c:numRef>
          </c:val>
          <c:extLst>
            <c:ext xmlns:c16="http://schemas.microsoft.com/office/drawing/2014/chart" uri="{C3380CC4-5D6E-409C-BE32-E72D297353CC}">
              <c16:uniqueId val="{00000003-D035-4DCD-B5FB-7E4A55D0F511}"/>
            </c:ext>
          </c:extLst>
        </c:ser>
        <c:ser>
          <c:idx val="4"/>
          <c:order val="4"/>
          <c:tx>
            <c:strRef>
              <c:f>'8.2'!$K$14</c:f>
              <c:strCache>
                <c:ptCount val="1"/>
                <c:pt idx="0">
                  <c:v>Energie prostředí (tepelné čerpadlo)</c:v>
                </c:pt>
              </c:strCache>
            </c:strRef>
          </c:tx>
          <c:invertIfNegative val="0"/>
          <c:cat>
            <c:strRef>
              <c:f>'8.2'!$L$9:$N$9</c:f>
              <c:strCache>
                <c:ptCount val="3"/>
                <c:pt idx="0">
                  <c:v>Říjen</c:v>
                </c:pt>
                <c:pt idx="1">
                  <c:v>Listopad</c:v>
                </c:pt>
                <c:pt idx="2">
                  <c:v>Prosinec</c:v>
                </c:pt>
              </c:strCache>
            </c:strRef>
          </c:cat>
          <c:val>
            <c:numRef>
              <c:f>'8.2'!$L$14:$N$14</c:f>
              <c:numCache>
                <c:formatCode>#\ ##0.0</c:formatCode>
                <c:ptCount val="3"/>
                <c:pt idx="0">
                  <c:v>0</c:v>
                </c:pt>
                <c:pt idx="1">
                  <c:v>0</c:v>
                </c:pt>
                <c:pt idx="2">
                  <c:v>0</c:v>
                </c:pt>
              </c:numCache>
            </c:numRef>
          </c:val>
          <c:extLst>
            <c:ext xmlns:c16="http://schemas.microsoft.com/office/drawing/2014/chart" uri="{C3380CC4-5D6E-409C-BE32-E72D297353CC}">
              <c16:uniqueId val="{00000004-D035-4DCD-B5FB-7E4A55D0F511}"/>
            </c:ext>
          </c:extLst>
        </c:ser>
        <c:ser>
          <c:idx val="5"/>
          <c:order val="5"/>
          <c:tx>
            <c:strRef>
              <c:f>'8.2'!$K$15</c:f>
              <c:strCache>
                <c:ptCount val="1"/>
                <c:pt idx="0">
                  <c:v>Energie Slunce (solární kolektor)</c:v>
                </c:pt>
              </c:strCache>
            </c:strRef>
          </c:tx>
          <c:invertIfNegative val="0"/>
          <c:cat>
            <c:strRef>
              <c:f>'8.2'!$L$9:$N$9</c:f>
              <c:strCache>
                <c:ptCount val="3"/>
                <c:pt idx="0">
                  <c:v>Říjen</c:v>
                </c:pt>
                <c:pt idx="1">
                  <c:v>Listopad</c:v>
                </c:pt>
                <c:pt idx="2">
                  <c:v>Prosinec</c:v>
                </c:pt>
              </c:strCache>
            </c:strRef>
          </c:cat>
          <c:val>
            <c:numRef>
              <c:f>'8.2'!$L$15:$N$15</c:f>
              <c:numCache>
                <c:formatCode>#\ ##0.0</c:formatCode>
                <c:ptCount val="3"/>
                <c:pt idx="0">
                  <c:v>0</c:v>
                </c:pt>
                <c:pt idx="1">
                  <c:v>0</c:v>
                </c:pt>
                <c:pt idx="2">
                  <c:v>0</c:v>
                </c:pt>
              </c:numCache>
            </c:numRef>
          </c:val>
          <c:extLst>
            <c:ext xmlns:c16="http://schemas.microsoft.com/office/drawing/2014/chart" uri="{C3380CC4-5D6E-409C-BE32-E72D297353CC}">
              <c16:uniqueId val="{00000005-D035-4DCD-B5FB-7E4A55D0F511}"/>
            </c:ext>
          </c:extLst>
        </c:ser>
        <c:ser>
          <c:idx val="6"/>
          <c:order val="6"/>
          <c:tx>
            <c:strRef>
              <c:f>'8.2'!$K$16</c:f>
              <c:strCache>
                <c:ptCount val="1"/>
                <c:pt idx="0">
                  <c:v>Hnědé uhlí</c:v>
                </c:pt>
              </c:strCache>
            </c:strRef>
          </c:tx>
          <c:spPr>
            <a:solidFill>
              <a:srgbClr val="6E4932"/>
            </a:solidFill>
          </c:spPr>
          <c:invertIfNegative val="0"/>
          <c:cat>
            <c:strRef>
              <c:f>'8.2'!$L$9:$N$9</c:f>
              <c:strCache>
                <c:ptCount val="3"/>
                <c:pt idx="0">
                  <c:v>Říjen</c:v>
                </c:pt>
                <c:pt idx="1">
                  <c:v>Listopad</c:v>
                </c:pt>
                <c:pt idx="2">
                  <c:v>Prosinec</c:v>
                </c:pt>
              </c:strCache>
            </c:strRef>
          </c:cat>
          <c:val>
            <c:numRef>
              <c:f>'8.2'!$L$16:$N$16</c:f>
              <c:numCache>
                <c:formatCode>#\ ##0.0</c:formatCode>
                <c:ptCount val="3"/>
                <c:pt idx="0">
                  <c:v>195115.31699999998</c:v>
                </c:pt>
                <c:pt idx="1">
                  <c:v>275697.951</c:v>
                </c:pt>
                <c:pt idx="2">
                  <c:v>364023.13799999998</c:v>
                </c:pt>
              </c:numCache>
            </c:numRef>
          </c:val>
          <c:extLst>
            <c:ext xmlns:c16="http://schemas.microsoft.com/office/drawing/2014/chart" uri="{C3380CC4-5D6E-409C-BE32-E72D297353CC}">
              <c16:uniqueId val="{00000006-D035-4DCD-B5FB-7E4A55D0F511}"/>
            </c:ext>
          </c:extLst>
        </c:ser>
        <c:ser>
          <c:idx val="7"/>
          <c:order val="7"/>
          <c:tx>
            <c:strRef>
              <c:f>'8.2'!$K$17</c:f>
              <c:strCache>
                <c:ptCount val="1"/>
                <c:pt idx="0">
                  <c:v>Jaderné palivo</c:v>
                </c:pt>
              </c:strCache>
            </c:strRef>
          </c:tx>
          <c:invertIfNegative val="0"/>
          <c:cat>
            <c:strRef>
              <c:f>'8.2'!$L$9:$N$9</c:f>
              <c:strCache>
                <c:ptCount val="3"/>
                <c:pt idx="0">
                  <c:v>Říjen</c:v>
                </c:pt>
                <c:pt idx="1">
                  <c:v>Listopad</c:v>
                </c:pt>
                <c:pt idx="2">
                  <c:v>Prosinec</c:v>
                </c:pt>
              </c:strCache>
            </c:strRef>
          </c:cat>
          <c:val>
            <c:numRef>
              <c:f>'8.2'!$L$17:$N$17</c:f>
              <c:numCache>
                <c:formatCode>#\ ##0.0</c:formatCode>
                <c:ptCount val="3"/>
                <c:pt idx="0">
                  <c:v>14807.79</c:v>
                </c:pt>
                <c:pt idx="1">
                  <c:v>24238.06</c:v>
                </c:pt>
                <c:pt idx="2">
                  <c:v>27169.58</c:v>
                </c:pt>
              </c:numCache>
            </c:numRef>
          </c:val>
          <c:extLst>
            <c:ext xmlns:c16="http://schemas.microsoft.com/office/drawing/2014/chart" uri="{C3380CC4-5D6E-409C-BE32-E72D297353CC}">
              <c16:uniqueId val="{00000007-D035-4DCD-B5FB-7E4A55D0F511}"/>
            </c:ext>
          </c:extLst>
        </c:ser>
        <c:ser>
          <c:idx val="8"/>
          <c:order val="8"/>
          <c:tx>
            <c:strRef>
              <c:f>'8.2'!$K$18</c:f>
              <c:strCache>
                <c:ptCount val="1"/>
                <c:pt idx="0">
                  <c:v>Koks</c:v>
                </c:pt>
              </c:strCache>
            </c:strRef>
          </c:tx>
          <c:invertIfNegative val="0"/>
          <c:cat>
            <c:strRef>
              <c:f>'8.2'!$L$9:$N$9</c:f>
              <c:strCache>
                <c:ptCount val="3"/>
                <c:pt idx="0">
                  <c:v>Říjen</c:v>
                </c:pt>
                <c:pt idx="1">
                  <c:v>Listopad</c:v>
                </c:pt>
                <c:pt idx="2">
                  <c:v>Prosinec</c:v>
                </c:pt>
              </c:strCache>
            </c:strRef>
          </c:cat>
          <c:val>
            <c:numRef>
              <c:f>'8.2'!$L$18:$N$18</c:f>
              <c:numCache>
                <c:formatCode>#\ ##0.0</c:formatCode>
                <c:ptCount val="3"/>
                <c:pt idx="0">
                  <c:v>0</c:v>
                </c:pt>
                <c:pt idx="1">
                  <c:v>0</c:v>
                </c:pt>
                <c:pt idx="2">
                  <c:v>0</c:v>
                </c:pt>
              </c:numCache>
            </c:numRef>
          </c:val>
          <c:extLst>
            <c:ext xmlns:c16="http://schemas.microsoft.com/office/drawing/2014/chart" uri="{C3380CC4-5D6E-409C-BE32-E72D297353CC}">
              <c16:uniqueId val="{00000008-D035-4DCD-B5FB-7E4A55D0F511}"/>
            </c:ext>
          </c:extLst>
        </c:ser>
        <c:ser>
          <c:idx val="9"/>
          <c:order val="9"/>
          <c:tx>
            <c:strRef>
              <c:f>'8.2'!$K$19</c:f>
              <c:strCache>
                <c:ptCount val="1"/>
                <c:pt idx="0">
                  <c:v>Odpadní teplo</c:v>
                </c:pt>
              </c:strCache>
            </c:strRef>
          </c:tx>
          <c:invertIfNegative val="0"/>
          <c:cat>
            <c:strRef>
              <c:f>'8.2'!$L$9:$N$9</c:f>
              <c:strCache>
                <c:ptCount val="3"/>
                <c:pt idx="0">
                  <c:v>Říjen</c:v>
                </c:pt>
                <c:pt idx="1">
                  <c:v>Listopad</c:v>
                </c:pt>
                <c:pt idx="2">
                  <c:v>Prosinec</c:v>
                </c:pt>
              </c:strCache>
            </c:strRef>
          </c:cat>
          <c:val>
            <c:numRef>
              <c:f>'8.2'!$L$19:$N$19</c:f>
              <c:numCache>
                <c:formatCode>#\ ##0.0</c:formatCode>
                <c:ptCount val="3"/>
                <c:pt idx="0">
                  <c:v>0</c:v>
                </c:pt>
                <c:pt idx="1">
                  <c:v>0</c:v>
                </c:pt>
                <c:pt idx="2">
                  <c:v>0</c:v>
                </c:pt>
              </c:numCache>
            </c:numRef>
          </c:val>
          <c:extLst>
            <c:ext xmlns:c16="http://schemas.microsoft.com/office/drawing/2014/chart" uri="{C3380CC4-5D6E-409C-BE32-E72D297353CC}">
              <c16:uniqueId val="{00000009-D035-4DCD-B5FB-7E4A55D0F511}"/>
            </c:ext>
          </c:extLst>
        </c:ser>
        <c:ser>
          <c:idx val="10"/>
          <c:order val="10"/>
          <c:tx>
            <c:strRef>
              <c:f>'8.2'!$K$20</c:f>
              <c:strCache>
                <c:ptCount val="1"/>
                <c:pt idx="0">
                  <c:v>Ostatní kapalná paliva</c:v>
                </c:pt>
              </c:strCache>
            </c:strRef>
          </c:tx>
          <c:invertIfNegative val="0"/>
          <c:cat>
            <c:strRef>
              <c:f>'8.2'!$L$9:$N$9</c:f>
              <c:strCache>
                <c:ptCount val="3"/>
                <c:pt idx="0">
                  <c:v>Říjen</c:v>
                </c:pt>
                <c:pt idx="1">
                  <c:v>Listopad</c:v>
                </c:pt>
                <c:pt idx="2">
                  <c:v>Prosinec</c:v>
                </c:pt>
              </c:strCache>
            </c:strRef>
          </c:cat>
          <c:val>
            <c:numRef>
              <c:f>'8.2'!$L$20:$N$20</c:f>
              <c:numCache>
                <c:formatCode>#\ ##0.0</c:formatCode>
                <c:ptCount val="3"/>
                <c:pt idx="0">
                  <c:v>4715.4290000000001</c:v>
                </c:pt>
                <c:pt idx="1">
                  <c:v>5659.6080000000002</c:v>
                </c:pt>
                <c:pt idx="2">
                  <c:v>1272.72</c:v>
                </c:pt>
              </c:numCache>
            </c:numRef>
          </c:val>
          <c:extLst>
            <c:ext xmlns:c16="http://schemas.microsoft.com/office/drawing/2014/chart" uri="{C3380CC4-5D6E-409C-BE32-E72D297353CC}">
              <c16:uniqueId val="{0000000A-D035-4DCD-B5FB-7E4A55D0F511}"/>
            </c:ext>
          </c:extLst>
        </c:ser>
        <c:ser>
          <c:idx val="11"/>
          <c:order val="11"/>
          <c:tx>
            <c:strRef>
              <c:f>'8.2'!$K$21</c:f>
              <c:strCache>
                <c:ptCount val="1"/>
                <c:pt idx="0">
                  <c:v>Ostatní pevná paliva</c:v>
                </c:pt>
              </c:strCache>
            </c:strRef>
          </c:tx>
          <c:invertIfNegative val="0"/>
          <c:cat>
            <c:strRef>
              <c:f>'8.2'!$L$9:$N$9</c:f>
              <c:strCache>
                <c:ptCount val="3"/>
                <c:pt idx="0">
                  <c:v>Říjen</c:v>
                </c:pt>
                <c:pt idx="1">
                  <c:v>Listopad</c:v>
                </c:pt>
                <c:pt idx="2">
                  <c:v>Prosinec</c:v>
                </c:pt>
              </c:strCache>
            </c:strRef>
          </c:cat>
          <c:val>
            <c:numRef>
              <c:f>'8.2'!$L$21:$N$21</c:f>
              <c:numCache>
                <c:formatCode>#\ ##0.0</c:formatCode>
                <c:ptCount val="3"/>
                <c:pt idx="0">
                  <c:v>503.44</c:v>
                </c:pt>
                <c:pt idx="1">
                  <c:v>650.33900000000006</c:v>
                </c:pt>
                <c:pt idx="2">
                  <c:v>621.23400000000004</c:v>
                </c:pt>
              </c:numCache>
            </c:numRef>
          </c:val>
          <c:extLst>
            <c:ext xmlns:c16="http://schemas.microsoft.com/office/drawing/2014/chart" uri="{C3380CC4-5D6E-409C-BE32-E72D297353CC}">
              <c16:uniqueId val="{0000000B-D035-4DCD-B5FB-7E4A55D0F511}"/>
            </c:ext>
          </c:extLst>
        </c:ser>
        <c:ser>
          <c:idx val="12"/>
          <c:order val="12"/>
          <c:tx>
            <c:strRef>
              <c:f>'8.2'!$K$22</c:f>
              <c:strCache>
                <c:ptCount val="1"/>
                <c:pt idx="0">
                  <c:v>Ostatní plyny</c:v>
                </c:pt>
              </c:strCache>
            </c:strRef>
          </c:tx>
          <c:invertIfNegative val="0"/>
          <c:cat>
            <c:strRef>
              <c:f>'8.2'!$L$9:$N$9</c:f>
              <c:strCache>
                <c:ptCount val="3"/>
                <c:pt idx="0">
                  <c:v>Říjen</c:v>
                </c:pt>
                <c:pt idx="1">
                  <c:v>Listopad</c:v>
                </c:pt>
                <c:pt idx="2">
                  <c:v>Prosinec</c:v>
                </c:pt>
              </c:strCache>
            </c:strRef>
          </c:cat>
          <c:val>
            <c:numRef>
              <c:f>'8.2'!$L$22:$N$22</c:f>
              <c:numCache>
                <c:formatCode>#\ ##0.0</c:formatCode>
                <c:ptCount val="3"/>
                <c:pt idx="0">
                  <c:v>81.495999999999995</c:v>
                </c:pt>
                <c:pt idx="1">
                  <c:v>102.9</c:v>
                </c:pt>
                <c:pt idx="2">
                  <c:v>81.45</c:v>
                </c:pt>
              </c:numCache>
            </c:numRef>
          </c:val>
          <c:extLst>
            <c:ext xmlns:c16="http://schemas.microsoft.com/office/drawing/2014/chart" uri="{C3380CC4-5D6E-409C-BE32-E72D297353CC}">
              <c16:uniqueId val="{0000000C-D035-4DCD-B5FB-7E4A55D0F511}"/>
            </c:ext>
          </c:extLst>
        </c:ser>
        <c:ser>
          <c:idx val="13"/>
          <c:order val="13"/>
          <c:tx>
            <c:strRef>
              <c:f>'8.2'!$K$23</c:f>
              <c:strCache>
                <c:ptCount val="1"/>
                <c:pt idx="0">
                  <c:v>Ostatní</c:v>
                </c:pt>
              </c:strCache>
            </c:strRef>
          </c:tx>
          <c:invertIfNegative val="0"/>
          <c:cat>
            <c:strRef>
              <c:f>'8.2'!$L$9:$N$9</c:f>
              <c:strCache>
                <c:ptCount val="3"/>
                <c:pt idx="0">
                  <c:v>Říjen</c:v>
                </c:pt>
                <c:pt idx="1">
                  <c:v>Listopad</c:v>
                </c:pt>
                <c:pt idx="2">
                  <c:v>Prosinec</c:v>
                </c:pt>
              </c:strCache>
            </c:strRef>
          </c:cat>
          <c:val>
            <c:numRef>
              <c:f>'8.2'!$L$23:$N$23</c:f>
              <c:numCache>
                <c:formatCode>#\ ##0.0</c:formatCode>
                <c:ptCount val="3"/>
                <c:pt idx="0">
                  <c:v>0</c:v>
                </c:pt>
                <c:pt idx="1">
                  <c:v>0</c:v>
                </c:pt>
                <c:pt idx="2">
                  <c:v>0</c:v>
                </c:pt>
              </c:numCache>
            </c:numRef>
          </c:val>
          <c:extLst>
            <c:ext xmlns:c16="http://schemas.microsoft.com/office/drawing/2014/chart" uri="{C3380CC4-5D6E-409C-BE32-E72D297353CC}">
              <c16:uniqueId val="{0000000D-D035-4DCD-B5FB-7E4A55D0F511}"/>
            </c:ext>
          </c:extLst>
        </c:ser>
        <c:ser>
          <c:idx val="14"/>
          <c:order val="14"/>
          <c:tx>
            <c:strRef>
              <c:f>'8.2'!$K$24</c:f>
              <c:strCache>
                <c:ptCount val="1"/>
                <c:pt idx="0">
                  <c:v>Topné oleje</c:v>
                </c:pt>
              </c:strCache>
            </c:strRef>
          </c:tx>
          <c:invertIfNegative val="0"/>
          <c:cat>
            <c:strRef>
              <c:f>'8.2'!$L$9:$N$9</c:f>
              <c:strCache>
                <c:ptCount val="3"/>
                <c:pt idx="0">
                  <c:v>Říjen</c:v>
                </c:pt>
                <c:pt idx="1">
                  <c:v>Listopad</c:v>
                </c:pt>
                <c:pt idx="2">
                  <c:v>Prosinec</c:v>
                </c:pt>
              </c:strCache>
            </c:strRef>
          </c:cat>
          <c:val>
            <c:numRef>
              <c:f>'8.2'!$L$24:$N$24</c:f>
              <c:numCache>
                <c:formatCode>#\ ##0.0</c:formatCode>
                <c:ptCount val="3"/>
                <c:pt idx="0">
                  <c:v>167.95099999999999</c:v>
                </c:pt>
                <c:pt idx="1">
                  <c:v>2038.002</c:v>
                </c:pt>
                <c:pt idx="2">
                  <c:v>8193.0489999999991</c:v>
                </c:pt>
              </c:numCache>
            </c:numRef>
          </c:val>
          <c:extLst>
            <c:ext xmlns:c16="http://schemas.microsoft.com/office/drawing/2014/chart" uri="{C3380CC4-5D6E-409C-BE32-E72D297353CC}">
              <c16:uniqueId val="{0000000E-D035-4DCD-B5FB-7E4A55D0F511}"/>
            </c:ext>
          </c:extLst>
        </c:ser>
        <c:ser>
          <c:idx val="15"/>
          <c:order val="15"/>
          <c:tx>
            <c:strRef>
              <c:f>'8.2'!$K$25</c:f>
              <c:strCache>
                <c:ptCount val="1"/>
                <c:pt idx="0">
                  <c:v>Zemní plyn</c:v>
                </c:pt>
              </c:strCache>
            </c:strRef>
          </c:tx>
          <c:spPr>
            <a:solidFill>
              <a:srgbClr val="EBE600"/>
            </a:solidFill>
          </c:spPr>
          <c:invertIfNegative val="0"/>
          <c:cat>
            <c:strRef>
              <c:f>'8.2'!$L$9:$N$9</c:f>
              <c:strCache>
                <c:ptCount val="3"/>
                <c:pt idx="0">
                  <c:v>Říjen</c:v>
                </c:pt>
                <c:pt idx="1">
                  <c:v>Listopad</c:v>
                </c:pt>
                <c:pt idx="2">
                  <c:v>Prosinec</c:v>
                </c:pt>
              </c:strCache>
            </c:strRef>
          </c:cat>
          <c:val>
            <c:numRef>
              <c:f>'8.2'!$L$25:$N$25</c:f>
              <c:numCache>
                <c:formatCode>#\ ##0.0</c:formatCode>
                <c:ptCount val="3"/>
                <c:pt idx="0">
                  <c:v>54702.724000000002</c:v>
                </c:pt>
                <c:pt idx="1">
                  <c:v>72268.492999999973</c:v>
                </c:pt>
                <c:pt idx="2">
                  <c:v>84136.382000000012</c:v>
                </c:pt>
              </c:numCache>
            </c:numRef>
          </c:val>
          <c:extLst>
            <c:ext xmlns:c16="http://schemas.microsoft.com/office/drawing/2014/chart" uri="{C3380CC4-5D6E-409C-BE32-E72D297353CC}">
              <c16:uniqueId val="{0000000F-D035-4DCD-B5FB-7E4A55D0F511}"/>
            </c:ext>
          </c:extLst>
        </c:ser>
        <c:dLbls>
          <c:showLegendKey val="0"/>
          <c:showVal val="0"/>
          <c:showCatName val="0"/>
          <c:showSerName val="0"/>
          <c:showPercent val="0"/>
          <c:showBubbleSize val="0"/>
        </c:dLbls>
        <c:gapWidth val="150"/>
        <c:overlap val="100"/>
        <c:axId val="143852672"/>
        <c:axId val="143854208"/>
      </c:barChart>
      <c:catAx>
        <c:axId val="143852672"/>
        <c:scaling>
          <c:orientation val="minMax"/>
        </c:scaling>
        <c:delete val="0"/>
        <c:axPos val="b"/>
        <c:numFmt formatCode="General" sourceLinked="1"/>
        <c:majorTickMark val="none"/>
        <c:minorTickMark val="none"/>
        <c:tickLblPos val="nextTo"/>
        <c:txPr>
          <a:bodyPr/>
          <a:lstStyle/>
          <a:p>
            <a:pPr>
              <a:defRPr sz="900"/>
            </a:pPr>
            <a:endParaRPr lang="cs-CZ"/>
          </a:p>
        </c:txPr>
        <c:crossAx val="143854208"/>
        <c:crosses val="autoZero"/>
        <c:auto val="1"/>
        <c:lblAlgn val="ctr"/>
        <c:lblOffset val="100"/>
        <c:noMultiLvlLbl val="0"/>
      </c:catAx>
      <c:valAx>
        <c:axId val="14385420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4385267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A588-4B05-AFAC-5699BD4CA571}"/>
              </c:ext>
            </c:extLst>
          </c:dPt>
          <c:dPt>
            <c:idx val="1"/>
            <c:bubble3D val="0"/>
            <c:spPr>
              <a:solidFill>
                <a:srgbClr val="EEECE1">
                  <a:lumMod val="50000"/>
                </a:srgbClr>
              </a:solidFill>
            </c:spPr>
            <c:extLst>
              <c:ext xmlns:c16="http://schemas.microsoft.com/office/drawing/2014/chart" uri="{C3380CC4-5D6E-409C-BE32-E72D297353CC}">
                <c16:uniqueId val="{00000003-A588-4B05-AFAC-5699BD4CA571}"/>
              </c:ext>
            </c:extLst>
          </c:dPt>
          <c:dPt>
            <c:idx val="2"/>
            <c:bubble3D val="0"/>
            <c:spPr>
              <a:solidFill>
                <a:sysClr val="windowText" lastClr="000000"/>
              </a:solidFill>
            </c:spPr>
            <c:extLst>
              <c:ext xmlns:c16="http://schemas.microsoft.com/office/drawing/2014/chart" uri="{C3380CC4-5D6E-409C-BE32-E72D297353CC}">
                <c16:uniqueId val="{00000005-A588-4B05-AFAC-5699BD4CA571}"/>
              </c:ext>
            </c:extLst>
          </c:dPt>
          <c:dPt>
            <c:idx val="5"/>
            <c:bubble3D val="0"/>
            <c:extLst>
              <c:ext xmlns:c16="http://schemas.microsoft.com/office/drawing/2014/chart" uri="{C3380CC4-5D6E-409C-BE32-E72D297353CC}">
                <c16:uniqueId val="{00000006-A588-4B05-AFAC-5699BD4CA571}"/>
              </c:ext>
            </c:extLst>
          </c:dPt>
          <c:dPt>
            <c:idx val="6"/>
            <c:bubble3D val="0"/>
            <c:spPr>
              <a:solidFill>
                <a:srgbClr val="6E4932"/>
              </a:solidFill>
            </c:spPr>
            <c:extLst>
              <c:ext xmlns:c16="http://schemas.microsoft.com/office/drawing/2014/chart" uri="{C3380CC4-5D6E-409C-BE32-E72D297353CC}">
                <c16:uniqueId val="{00000008-A588-4B05-AFAC-5699BD4CA571}"/>
              </c:ext>
            </c:extLst>
          </c:dPt>
          <c:dPt>
            <c:idx val="7"/>
            <c:bubble3D val="0"/>
            <c:extLst>
              <c:ext xmlns:c16="http://schemas.microsoft.com/office/drawing/2014/chart" uri="{C3380CC4-5D6E-409C-BE32-E72D297353CC}">
                <c16:uniqueId val="{00000009-A588-4B05-AFAC-5699BD4CA571}"/>
              </c:ext>
            </c:extLst>
          </c:dPt>
          <c:dPt>
            <c:idx val="15"/>
            <c:bubble3D val="0"/>
            <c:spPr>
              <a:solidFill>
                <a:srgbClr val="EBE600"/>
              </a:solidFill>
            </c:spPr>
            <c:extLst>
              <c:ext xmlns:c16="http://schemas.microsoft.com/office/drawing/2014/chart" uri="{C3380CC4-5D6E-409C-BE32-E72D297353CC}">
                <c16:uniqueId val="{0000000B-A588-4B05-AFAC-5699BD4CA571}"/>
              </c:ext>
            </c:extLst>
          </c:dPt>
          <c:cat>
            <c:numRef>
              <c:f>'8.2'!$O$10:$O$25</c:f>
              <c:numCache>
                <c:formatCode>0.0%</c:formatCode>
                <c:ptCount val="16"/>
              </c:numCache>
            </c:numRef>
          </c:cat>
          <c:val>
            <c:numRef>
              <c:f>'8.2'!$J$10:$J$25</c:f>
              <c:numCache>
                <c:formatCode>0.0</c:formatCode>
                <c:ptCount val="16"/>
              </c:numCache>
            </c:numRef>
          </c:val>
          <c:extLst>
            <c:ext xmlns:c16="http://schemas.microsoft.com/office/drawing/2014/chart" uri="{C3380CC4-5D6E-409C-BE32-E72D297353CC}">
              <c16:uniqueId val="{0000000C-A588-4B05-AFAC-5699BD4CA571}"/>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EF31-46BE-94B7-7BFBB75A3B65}"/>
              </c:ext>
            </c:extLst>
          </c:dPt>
          <c:cat>
            <c:numRef>
              <c:f>'8.2'!$O$27:$O$34</c:f>
              <c:numCache>
                <c:formatCode>General</c:formatCode>
                <c:ptCount val="8"/>
              </c:numCache>
            </c:numRef>
          </c:cat>
          <c:val>
            <c:numRef>
              <c:f>'8.2'!$J$27:$J$34</c:f>
              <c:numCache>
                <c:formatCode>0.0</c:formatCode>
                <c:ptCount val="8"/>
              </c:numCache>
            </c:numRef>
          </c:val>
          <c:extLst>
            <c:ext xmlns:c16="http://schemas.microsoft.com/office/drawing/2014/chart" uri="{C3380CC4-5D6E-409C-BE32-E72D297353CC}">
              <c16:uniqueId val="{00000001-EF31-46BE-94B7-7BFBB75A3B65}"/>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65881753312946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'8.3'!$K$27</c:f>
              <c:strCache>
                <c:ptCount val="1"/>
                <c:pt idx="0">
                  <c:v>Průmysl</c:v>
                </c:pt>
              </c:strCache>
            </c:strRef>
          </c:tx>
          <c:invertIfNegative val="0"/>
          <c:cat>
            <c:strRef>
              <c:f>'8.3'!$L$26:$N$26</c:f>
              <c:strCache>
                <c:ptCount val="3"/>
                <c:pt idx="0">
                  <c:v>Říjen</c:v>
                </c:pt>
                <c:pt idx="1">
                  <c:v>Listopad</c:v>
                </c:pt>
                <c:pt idx="2">
                  <c:v>Prosinec</c:v>
                </c:pt>
              </c:strCache>
            </c:strRef>
          </c:cat>
          <c:val>
            <c:numRef>
              <c:f>'8.3'!$L$27:$N$27</c:f>
              <c:numCache>
                <c:formatCode>#\ ##0.0</c:formatCode>
                <c:ptCount val="3"/>
                <c:pt idx="0">
                  <c:v>36736.289000000004</c:v>
                </c:pt>
                <c:pt idx="1">
                  <c:v>55410.207000000002</c:v>
                </c:pt>
                <c:pt idx="2">
                  <c:v>69631.34</c:v>
                </c:pt>
              </c:numCache>
            </c:numRef>
          </c:val>
          <c:extLst>
            <c:ext xmlns:c16="http://schemas.microsoft.com/office/drawing/2014/chart" uri="{C3380CC4-5D6E-409C-BE32-E72D297353CC}">
              <c16:uniqueId val="{00000000-7F1D-4DC4-8306-4BB62D7E478E}"/>
            </c:ext>
          </c:extLst>
        </c:ser>
        <c:ser>
          <c:idx val="1"/>
          <c:order val="1"/>
          <c:tx>
            <c:strRef>
              <c:f>'8.3'!$K$28</c:f>
              <c:strCache>
                <c:ptCount val="1"/>
                <c:pt idx="0">
                  <c:v>Energetika</c:v>
                </c:pt>
              </c:strCache>
            </c:strRef>
          </c:tx>
          <c:invertIfNegative val="0"/>
          <c:cat>
            <c:strRef>
              <c:f>'8.3'!$L$26:$N$26</c:f>
              <c:strCache>
                <c:ptCount val="3"/>
                <c:pt idx="0">
                  <c:v>Říjen</c:v>
                </c:pt>
                <c:pt idx="1">
                  <c:v>Listopad</c:v>
                </c:pt>
                <c:pt idx="2">
                  <c:v>Prosinec</c:v>
                </c:pt>
              </c:strCache>
            </c:strRef>
          </c:cat>
          <c:val>
            <c:numRef>
              <c:f>'8.3'!$L$28:$N$28</c:f>
              <c:numCache>
                <c:formatCode>#\ ##0.0</c:formatCode>
                <c:ptCount val="3"/>
                <c:pt idx="0">
                  <c:v>343.1</c:v>
                </c:pt>
                <c:pt idx="1">
                  <c:v>489.56</c:v>
                </c:pt>
                <c:pt idx="2">
                  <c:v>1405.13</c:v>
                </c:pt>
              </c:numCache>
            </c:numRef>
          </c:val>
          <c:extLst>
            <c:ext xmlns:c16="http://schemas.microsoft.com/office/drawing/2014/chart" uri="{C3380CC4-5D6E-409C-BE32-E72D297353CC}">
              <c16:uniqueId val="{00000001-7F1D-4DC4-8306-4BB62D7E478E}"/>
            </c:ext>
          </c:extLst>
        </c:ser>
        <c:ser>
          <c:idx val="2"/>
          <c:order val="2"/>
          <c:tx>
            <c:strRef>
              <c:f>'8.3'!$K$29</c:f>
              <c:strCache>
                <c:ptCount val="1"/>
                <c:pt idx="0">
                  <c:v>Doprava</c:v>
                </c:pt>
              </c:strCache>
            </c:strRef>
          </c:tx>
          <c:invertIfNegative val="0"/>
          <c:cat>
            <c:strRef>
              <c:f>'8.3'!$L$26:$N$26</c:f>
              <c:strCache>
                <c:ptCount val="3"/>
                <c:pt idx="0">
                  <c:v>Říjen</c:v>
                </c:pt>
                <c:pt idx="1">
                  <c:v>Listopad</c:v>
                </c:pt>
                <c:pt idx="2">
                  <c:v>Prosinec</c:v>
                </c:pt>
              </c:strCache>
            </c:strRef>
          </c:cat>
          <c:val>
            <c:numRef>
              <c:f>'8.3'!$L$29:$N$29</c:f>
              <c:numCache>
                <c:formatCode>#\ ##0.0</c:formatCode>
                <c:ptCount val="3"/>
                <c:pt idx="0">
                  <c:v>44</c:v>
                </c:pt>
                <c:pt idx="1">
                  <c:v>76</c:v>
                </c:pt>
                <c:pt idx="2">
                  <c:v>106</c:v>
                </c:pt>
              </c:numCache>
            </c:numRef>
          </c:val>
          <c:extLst>
            <c:ext xmlns:c16="http://schemas.microsoft.com/office/drawing/2014/chart" uri="{C3380CC4-5D6E-409C-BE32-E72D297353CC}">
              <c16:uniqueId val="{00000002-7F1D-4DC4-8306-4BB62D7E478E}"/>
            </c:ext>
          </c:extLst>
        </c:ser>
        <c:ser>
          <c:idx val="3"/>
          <c:order val="3"/>
          <c:tx>
            <c:strRef>
              <c:f>'8.3'!$K$30</c:f>
              <c:strCache>
                <c:ptCount val="1"/>
                <c:pt idx="0">
                  <c:v>Stavebnictví</c:v>
                </c:pt>
              </c:strCache>
            </c:strRef>
          </c:tx>
          <c:invertIfNegative val="0"/>
          <c:cat>
            <c:strRef>
              <c:f>'8.3'!$L$26:$N$26</c:f>
              <c:strCache>
                <c:ptCount val="3"/>
                <c:pt idx="0">
                  <c:v>Říjen</c:v>
                </c:pt>
                <c:pt idx="1">
                  <c:v>Listopad</c:v>
                </c:pt>
                <c:pt idx="2">
                  <c:v>Prosinec</c:v>
                </c:pt>
              </c:strCache>
            </c:strRef>
          </c:cat>
          <c:val>
            <c:numRef>
              <c:f>'8.3'!$L$30:$N$30</c:f>
              <c:numCache>
                <c:formatCode>#\ ##0.0</c:formatCode>
                <c:ptCount val="3"/>
                <c:pt idx="0">
                  <c:v>17</c:v>
                </c:pt>
                <c:pt idx="1">
                  <c:v>43</c:v>
                </c:pt>
                <c:pt idx="2">
                  <c:v>102</c:v>
                </c:pt>
              </c:numCache>
            </c:numRef>
          </c:val>
          <c:extLst>
            <c:ext xmlns:c16="http://schemas.microsoft.com/office/drawing/2014/chart" uri="{C3380CC4-5D6E-409C-BE32-E72D297353CC}">
              <c16:uniqueId val="{00000003-7F1D-4DC4-8306-4BB62D7E478E}"/>
            </c:ext>
          </c:extLst>
        </c:ser>
        <c:ser>
          <c:idx val="4"/>
          <c:order val="4"/>
          <c:tx>
            <c:strRef>
              <c:f>'8.3'!$K$31</c:f>
              <c:strCache>
                <c:ptCount val="1"/>
                <c:pt idx="0">
                  <c:v>Zemědělství a lesnictví</c:v>
                </c:pt>
              </c:strCache>
            </c:strRef>
          </c:tx>
          <c:invertIfNegative val="0"/>
          <c:cat>
            <c:strRef>
              <c:f>'8.3'!$L$26:$N$26</c:f>
              <c:strCache>
                <c:ptCount val="3"/>
                <c:pt idx="0">
                  <c:v>Říjen</c:v>
                </c:pt>
                <c:pt idx="1">
                  <c:v>Listopad</c:v>
                </c:pt>
                <c:pt idx="2">
                  <c:v>Prosinec</c:v>
                </c:pt>
              </c:strCache>
            </c:strRef>
          </c:cat>
          <c:val>
            <c:numRef>
              <c:f>'8.3'!$L$31:$N$31</c:f>
              <c:numCache>
                <c:formatCode>#\ ##0.0</c:formatCode>
                <c:ptCount val="3"/>
                <c:pt idx="0">
                  <c:v>4273.5249999999996</c:v>
                </c:pt>
                <c:pt idx="1">
                  <c:v>5728.8549999999996</c:v>
                </c:pt>
                <c:pt idx="2">
                  <c:v>6471.0119999999997</c:v>
                </c:pt>
              </c:numCache>
            </c:numRef>
          </c:val>
          <c:extLst>
            <c:ext xmlns:c16="http://schemas.microsoft.com/office/drawing/2014/chart" uri="{C3380CC4-5D6E-409C-BE32-E72D297353CC}">
              <c16:uniqueId val="{00000004-7F1D-4DC4-8306-4BB62D7E478E}"/>
            </c:ext>
          </c:extLst>
        </c:ser>
        <c:ser>
          <c:idx val="5"/>
          <c:order val="5"/>
          <c:tx>
            <c:strRef>
              <c:f>'8.3'!$K$32</c:f>
              <c:strCache>
                <c:ptCount val="1"/>
                <c:pt idx="0">
                  <c:v>Domácnosti</c:v>
                </c:pt>
              </c:strCache>
            </c:strRef>
          </c:tx>
          <c:invertIfNegative val="0"/>
          <c:cat>
            <c:strRef>
              <c:f>'8.3'!$L$26:$N$26</c:f>
              <c:strCache>
                <c:ptCount val="3"/>
                <c:pt idx="0">
                  <c:v>Říjen</c:v>
                </c:pt>
                <c:pt idx="1">
                  <c:v>Listopad</c:v>
                </c:pt>
                <c:pt idx="2">
                  <c:v>Prosinec</c:v>
                </c:pt>
              </c:strCache>
            </c:strRef>
          </c:cat>
          <c:val>
            <c:numRef>
              <c:f>'8.3'!$L$32:$N$32</c:f>
              <c:numCache>
                <c:formatCode>#\ ##0.0</c:formatCode>
                <c:ptCount val="3"/>
                <c:pt idx="0">
                  <c:v>229609.76200000008</c:v>
                </c:pt>
                <c:pt idx="1">
                  <c:v>321893.92900000006</c:v>
                </c:pt>
                <c:pt idx="2">
                  <c:v>440540.72399999999</c:v>
                </c:pt>
              </c:numCache>
            </c:numRef>
          </c:val>
          <c:extLst>
            <c:ext xmlns:c16="http://schemas.microsoft.com/office/drawing/2014/chart" uri="{C3380CC4-5D6E-409C-BE32-E72D297353CC}">
              <c16:uniqueId val="{00000005-7F1D-4DC4-8306-4BB62D7E478E}"/>
            </c:ext>
          </c:extLst>
        </c:ser>
        <c:ser>
          <c:idx val="6"/>
          <c:order val="6"/>
          <c:tx>
            <c:strRef>
              <c:f>'8.3'!$K$33</c:f>
              <c:strCache>
                <c:ptCount val="1"/>
                <c:pt idx="0">
                  <c:v>Obchod, služby, školství, zdravotnictví</c:v>
                </c:pt>
              </c:strCache>
            </c:strRef>
          </c:tx>
          <c:invertIfNegative val="0"/>
          <c:cat>
            <c:strRef>
              <c:f>'8.3'!$L$26:$N$26</c:f>
              <c:strCache>
                <c:ptCount val="3"/>
                <c:pt idx="0">
                  <c:v>Říjen</c:v>
                </c:pt>
                <c:pt idx="1">
                  <c:v>Listopad</c:v>
                </c:pt>
                <c:pt idx="2">
                  <c:v>Prosinec</c:v>
                </c:pt>
              </c:strCache>
            </c:strRef>
          </c:cat>
          <c:val>
            <c:numRef>
              <c:f>'8.3'!$L$33:$N$33</c:f>
              <c:numCache>
                <c:formatCode>#\ ##0.0</c:formatCode>
                <c:ptCount val="3"/>
                <c:pt idx="0">
                  <c:v>66763.810999999987</c:v>
                </c:pt>
                <c:pt idx="1">
                  <c:v>99388.718999999997</c:v>
                </c:pt>
                <c:pt idx="2">
                  <c:v>124239.23100000001</c:v>
                </c:pt>
              </c:numCache>
            </c:numRef>
          </c:val>
          <c:extLst>
            <c:ext xmlns:c16="http://schemas.microsoft.com/office/drawing/2014/chart" uri="{C3380CC4-5D6E-409C-BE32-E72D297353CC}">
              <c16:uniqueId val="{00000006-7F1D-4DC4-8306-4BB62D7E478E}"/>
            </c:ext>
          </c:extLst>
        </c:ser>
        <c:ser>
          <c:idx val="7"/>
          <c:order val="7"/>
          <c:tx>
            <c:strRef>
              <c:f>'8.3'!$K$34</c:f>
              <c:strCache>
                <c:ptCount val="1"/>
                <c:pt idx="0">
                  <c:v>Ostatní</c:v>
                </c:pt>
              </c:strCache>
            </c:strRef>
          </c:tx>
          <c:invertIfNegative val="0"/>
          <c:cat>
            <c:strRef>
              <c:f>'8.3'!$L$26:$N$26</c:f>
              <c:strCache>
                <c:ptCount val="3"/>
                <c:pt idx="0">
                  <c:v>Říjen</c:v>
                </c:pt>
                <c:pt idx="1">
                  <c:v>Listopad</c:v>
                </c:pt>
                <c:pt idx="2">
                  <c:v>Prosinec</c:v>
                </c:pt>
              </c:strCache>
            </c:strRef>
          </c:cat>
          <c:val>
            <c:numRef>
              <c:f>'8.3'!$L$34:$N$34</c:f>
              <c:numCache>
                <c:formatCode>#\ ##0.0</c:formatCode>
                <c:ptCount val="3"/>
                <c:pt idx="0">
                  <c:v>56181.922999999995</c:v>
                </c:pt>
                <c:pt idx="1">
                  <c:v>90265.830999999991</c:v>
                </c:pt>
                <c:pt idx="2">
                  <c:v>111567.44799999999</c:v>
                </c:pt>
              </c:numCache>
            </c:numRef>
          </c:val>
          <c:extLst>
            <c:ext xmlns:c16="http://schemas.microsoft.com/office/drawing/2014/chart" uri="{C3380CC4-5D6E-409C-BE32-E72D297353CC}">
              <c16:uniqueId val="{00000007-7F1D-4DC4-8306-4BB62D7E478E}"/>
            </c:ext>
          </c:extLst>
        </c:ser>
        <c:dLbls>
          <c:showLegendKey val="0"/>
          <c:showVal val="0"/>
          <c:showCatName val="0"/>
          <c:showSerName val="0"/>
          <c:showPercent val="0"/>
          <c:showBubbleSize val="0"/>
        </c:dLbls>
        <c:gapWidth val="150"/>
        <c:overlap val="100"/>
        <c:axId val="143710080"/>
        <c:axId val="143711616"/>
      </c:barChart>
      <c:catAx>
        <c:axId val="143710080"/>
        <c:scaling>
          <c:orientation val="minMax"/>
        </c:scaling>
        <c:delete val="0"/>
        <c:axPos val="b"/>
        <c:numFmt formatCode="General" sourceLinked="1"/>
        <c:majorTickMark val="none"/>
        <c:minorTickMark val="none"/>
        <c:tickLblPos val="nextTo"/>
        <c:txPr>
          <a:bodyPr/>
          <a:lstStyle/>
          <a:p>
            <a:pPr>
              <a:defRPr sz="900"/>
            </a:pPr>
            <a:endParaRPr lang="cs-CZ"/>
          </a:p>
        </c:txPr>
        <c:crossAx val="143711616"/>
        <c:crosses val="autoZero"/>
        <c:auto val="1"/>
        <c:lblAlgn val="ctr"/>
        <c:lblOffset val="100"/>
        <c:noMultiLvlLbl val="0"/>
      </c:catAx>
      <c:valAx>
        <c:axId val="143711616"/>
        <c:scaling>
          <c:orientation val="minMax"/>
          <c:max val="1000000"/>
        </c:scaling>
        <c:delete val="0"/>
        <c:axPos val="l"/>
        <c:majorGridlines/>
        <c:numFmt formatCode="#,##0" sourceLinked="0"/>
        <c:majorTickMark val="out"/>
        <c:minorTickMark val="none"/>
        <c:tickLblPos val="nextTo"/>
        <c:spPr>
          <a:ln>
            <a:noFill/>
          </a:ln>
        </c:spPr>
        <c:txPr>
          <a:bodyPr/>
          <a:lstStyle/>
          <a:p>
            <a:pPr>
              <a:defRPr sz="900"/>
            </a:pPr>
            <a:endParaRPr lang="cs-CZ"/>
          </a:p>
        </c:txPr>
        <c:crossAx val="14371008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'8.3'!$L$39</c:f>
              <c:strCache>
                <c:ptCount val="1"/>
                <c:pt idx="0">
                  <c:v>Instalovaný výkon</c:v>
                </c:pt>
              </c:strCache>
            </c:strRef>
          </c:tx>
          <c:invertIfNegative val="0"/>
          <c:val>
            <c:numRef>
              <c:f>'8.3'!$M$39</c:f>
              <c:numCache>
                <c:formatCode>0.0%</c:formatCode>
                <c:ptCount val="1"/>
                <c:pt idx="0">
                  <c:v>4.910318635235477E-2</c:v>
                </c:pt>
              </c:numCache>
            </c:numRef>
          </c:val>
          <c:extLst>
            <c:ext xmlns:c16="http://schemas.microsoft.com/office/drawing/2014/chart" uri="{C3380CC4-5D6E-409C-BE32-E72D297353CC}">
              <c16:uniqueId val="{00000000-A48A-4FC2-8B4C-AF3E8BE22567}"/>
            </c:ext>
          </c:extLst>
        </c:ser>
        <c:ser>
          <c:idx val="1"/>
          <c:order val="1"/>
          <c:tx>
            <c:strRef>
              <c:f>'8.3'!$L$40</c:f>
              <c:strCache>
                <c:ptCount val="1"/>
                <c:pt idx="0">
                  <c:v>Výroba tepla brutto</c:v>
                </c:pt>
              </c:strCache>
            </c:strRef>
          </c:tx>
          <c:invertIfNegative val="0"/>
          <c:val>
            <c:numRef>
              <c:f>'8.3'!$M$40</c:f>
              <c:numCache>
                <c:formatCode>0.0%</c:formatCode>
                <c:ptCount val="1"/>
                <c:pt idx="0">
                  <c:v>5.7037049022660463E-2</c:v>
                </c:pt>
              </c:numCache>
            </c:numRef>
          </c:val>
          <c:extLst>
            <c:ext xmlns:c16="http://schemas.microsoft.com/office/drawing/2014/chart" uri="{C3380CC4-5D6E-409C-BE32-E72D297353CC}">
              <c16:uniqueId val="{00000001-A48A-4FC2-8B4C-AF3E8BE22567}"/>
            </c:ext>
          </c:extLst>
        </c:ser>
        <c:ser>
          <c:idx val="2"/>
          <c:order val="2"/>
          <c:tx>
            <c:strRef>
              <c:f>'8.3'!$L$41</c:f>
              <c:strCache>
                <c:ptCount val="1"/>
                <c:pt idx="0">
                  <c:v>Dodávky tepla</c:v>
                </c:pt>
              </c:strCache>
            </c:strRef>
          </c:tx>
          <c:invertIfNegative val="0"/>
          <c:val>
            <c:numRef>
              <c:f>'8.3'!$M$41</c:f>
              <c:numCache>
                <c:formatCode>0.0%</c:formatCode>
                <c:ptCount val="1"/>
                <c:pt idx="0">
                  <c:v>6.463354065958328E-2</c:v>
                </c:pt>
              </c:numCache>
            </c:numRef>
          </c:val>
          <c:extLst>
            <c:ext xmlns:c16="http://schemas.microsoft.com/office/drawing/2014/chart" uri="{C3380CC4-5D6E-409C-BE32-E72D297353CC}">
              <c16:uniqueId val="{00000002-A48A-4FC2-8B4C-AF3E8BE22567}"/>
            </c:ext>
          </c:extLst>
        </c:ser>
        <c:dLbls>
          <c:showLegendKey val="0"/>
          <c:showVal val="0"/>
          <c:showCatName val="0"/>
          <c:showSerName val="0"/>
          <c:showPercent val="0"/>
          <c:showBubbleSize val="0"/>
        </c:dLbls>
        <c:gapWidth val="150"/>
        <c:axId val="143755136"/>
        <c:axId val="143756672"/>
      </c:barChart>
      <c:catAx>
        <c:axId val="143755136"/>
        <c:scaling>
          <c:orientation val="maxMin"/>
        </c:scaling>
        <c:delete val="0"/>
        <c:axPos val="l"/>
        <c:numFmt formatCode="General" sourceLinked="1"/>
        <c:majorTickMark val="none"/>
        <c:minorTickMark val="none"/>
        <c:tickLblPos val="none"/>
        <c:crossAx val="143756672"/>
        <c:crosses val="autoZero"/>
        <c:auto val="1"/>
        <c:lblAlgn val="ctr"/>
        <c:lblOffset val="100"/>
        <c:noMultiLvlLbl val="0"/>
      </c:catAx>
      <c:valAx>
        <c:axId val="14375667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43755136"/>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476395939086295"/>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'8.3'!$K$10</c:f>
              <c:strCache>
                <c:ptCount val="1"/>
                <c:pt idx="0">
                  <c:v>Biomasa</c:v>
                </c:pt>
              </c:strCache>
            </c:strRef>
          </c:tx>
          <c:spPr>
            <a:solidFill>
              <a:schemeClr val="accent3">
                <a:lumMod val="75000"/>
              </a:schemeClr>
            </a:solidFill>
          </c:spPr>
          <c:invertIfNegative val="0"/>
          <c:cat>
            <c:strRef>
              <c:f>'8.3'!$L$9:$N$9</c:f>
              <c:strCache>
                <c:ptCount val="3"/>
                <c:pt idx="0">
                  <c:v>Říjen</c:v>
                </c:pt>
                <c:pt idx="1">
                  <c:v>Listopad</c:v>
                </c:pt>
                <c:pt idx="2">
                  <c:v>Prosinec</c:v>
                </c:pt>
              </c:strCache>
            </c:strRef>
          </c:cat>
          <c:val>
            <c:numRef>
              <c:f>'8.3'!$L$10:$N$10</c:f>
              <c:numCache>
                <c:formatCode>#\ ##0.0</c:formatCode>
                <c:ptCount val="3"/>
                <c:pt idx="0">
                  <c:v>39239.019999999997</c:v>
                </c:pt>
                <c:pt idx="1">
                  <c:v>52188.17</c:v>
                </c:pt>
                <c:pt idx="2">
                  <c:v>64984.31</c:v>
                </c:pt>
              </c:numCache>
            </c:numRef>
          </c:val>
          <c:extLst>
            <c:ext xmlns:c16="http://schemas.microsoft.com/office/drawing/2014/chart" uri="{C3380CC4-5D6E-409C-BE32-E72D297353CC}">
              <c16:uniqueId val="{00000000-74D1-4BBC-8C89-D8EFEDB5B258}"/>
            </c:ext>
          </c:extLst>
        </c:ser>
        <c:ser>
          <c:idx val="1"/>
          <c:order val="1"/>
          <c:tx>
            <c:strRef>
              <c:f>'8.3'!$K$11</c:f>
              <c:strCache>
                <c:ptCount val="1"/>
                <c:pt idx="0">
                  <c:v>Bioplyn</c:v>
                </c:pt>
              </c:strCache>
            </c:strRef>
          </c:tx>
          <c:spPr>
            <a:solidFill>
              <a:schemeClr val="bg2">
                <a:lumMod val="50000"/>
              </a:schemeClr>
            </a:solidFill>
          </c:spPr>
          <c:invertIfNegative val="0"/>
          <c:cat>
            <c:strRef>
              <c:f>'8.3'!$L$9:$N$9</c:f>
              <c:strCache>
                <c:ptCount val="3"/>
                <c:pt idx="0">
                  <c:v>Říjen</c:v>
                </c:pt>
                <c:pt idx="1">
                  <c:v>Listopad</c:v>
                </c:pt>
                <c:pt idx="2">
                  <c:v>Prosinec</c:v>
                </c:pt>
              </c:strCache>
            </c:strRef>
          </c:cat>
          <c:val>
            <c:numRef>
              <c:f>'8.3'!$L$11:$N$11</c:f>
              <c:numCache>
                <c:formatCode>#\ ##0.0</c:formatCode>
                <c:ptCount val="3"/>
                <c:pt idx="0">
                  <c:v>6907.5</c:v>
                </c:pt>
                <c:pt idx="1">
                  <c:v>7466.3330000000005</c:v>
                </c:pt>
                <c:pt idx="2">
                  <c:v>8816.7019999999993</c:v>
                </c:pt>
              </c:numCache>
            </c:numRef>
          </c:val>
          <c:extLst>
            <c:ext xmlns:c16="http://schemas.microsoft.com/office/drawing/2014/chart" uri="{C3380CC4-5D6E-409C-BE32-E72D297353CC}">
              <c16:uniqueId val="{00000001-74D1-4BBC-8C89-D8EFEDB5B258}"/>
            </c:ext>
          </c:extLst>
        </c:ser>
        <c:ser>
          <c:idx val="2"/>
          <c:order val="2"/>
          <c:tx>
            <c:strRef>
              <c:f>'8.3'!$K$12</c:f>
              <c:strCache>
                <c:ptCount val="1"/>
                <c:pt idx="0">
                  <c:v>Černé uhlí</c:v>
                </c:pt>
              </c:strCache>
            </c:strRef>
          </c:tx>
          <c:spPr>
            <a:solidFill>
              <a:schemeClr val="tx1"/>
            </a:solidFill>
          </c:spPr>
          <c:invertIfNegative val="0"/>
          <c:cat>
            <c:strRef>
              <c:f>'8.3'!$L$9:$N$9</c:f>
              <c:strCache>
                <c:ptCount val="3"/>
                <c:pt idx="0">
                  <c:v>Říjen</c:v>
                </c:pt>
                <c:pt idx="1">
                  <c:v>Listopad</c:v>
                </c:pt>
                <c:pt idx="2">
                  <c:v>Prosinec</c:v>
                </c:pt>
              </c:strCache>
            </c:strRef>
          </c:cat>
          <c:val>
            <c:numRef>
              <c:f>'8.3'!$L$12:$N$12</c:f>
              <c:numCache>
                <c:formatCode>#\ ##0.0</c:formatCode>
                <c:ptCount val="3"/>
                <c:pt idx="0">
                  <c:v>0</c:v>
                </c:pt>
                <c:pt idx="1">
                  <c:v>0</c:v>
                </c:pt>
                <c:pt idx="2">
                  <c:v>16.190000000000001</c:v>
                </c:pt>
              </c:numCache>
            </c:numRef>
          </c:val>
          <c:extLst>
            <c:ext xmlns:c16="http://schemas.microsoft.com/office/drawing/2014/chart" uri="{C3380CC4-5D6E-409C-BE32-E72D297353CC}">
              <c16:uniqueId val="{00000002-74D1-4BBC-8C89-D8EFEDB5B258}"/>
            </c:ext>
          </c:extLst>
        </c:ser>
        <c:ser>
          <c:idx val="3"/>
          <c:order val="3"/>
          <c:tx>
            <c:strRef>
              <c:f>'8.3'!$K$13</c:f>
              <c:strCache>
                <c:ptCount val="1"/>
                <c:pt idx="0">
                  <c:v>Elektrická energie</c:v>
                </c:pt>
              </c:strCache>
            </c:strRef>
          </c:tx>
          <c:invertIfNegative val="0"/>
          <c:cat>
            <c:strRef>
              <c:f>'8.3'!$L$9:$N$9</c:f>
              <c:strCache>
                <c:ptCount val="3"/>
                <c:pt idx="0">
                  <c:v>Říjen</c:v>
                </c:pt>
                <c:pt idx="1">
                  <c:v>Listopad</c:v>
                </c:pt>
                <c:pt idx="2">
                  <c:v>Prosinec</c:v>
                </c:pt>
              </c:strCache>
            </c:strRef>
          </c:cat>
          <c:val>
            <c:numRef>
              <c:f>'8.3'!$L$13:$N$13</c:f>
              <c:numCache>
                <c:formatCode>#\ ##0.0</c:formatCode>
                <c:ptCount val="3"/>
                <c:pt idx="0">
                  <c:v>390</c:v>
                </c:pt>
                <c:pt idx="1">
                  <c:v>430</c:v>
                </c:pt>
                <c:pt idx="2">
                  <c:v>405</c:v>
                </c:pt>
              </c:numCache>
            </c:numRef>
          </c:val>
          <c:extLst>
            <c:ext xmlns:c16="http://schemas.microsoft.com/office/drawing/2014/chart" uri="{C3380CC4-5D6E-409C-BE32-E72D297353CC}">
              <c16:uniqueId val="{00000003-74D1-4BBC-8C89-D8EFEDB5B258}"/>
            </c:ext>
          </c:extLst>
        </c:ser>
        <c:ser>
          <c:idx val="4"/>
          <c:order val="4"/>
          <c:tx>
            <c:strRef>
              <c:f>'8.3'!$K$14</c:f>
              <c:strCache>
                <c:ptCount val="1"/>
                <c:pt idx="0">
                  <c:v>Energie prostředí (tepelné čerpadlo)</c:v>
                </c:pt>
              </c:strCache>
            </c:strRef>
          </c:tx>
          <c:invertIfNegative val="0"/>
          <c:cat>
            <c:strRef>
              <c:f>'8.3'!$L$9:$N$9</c:f>
              <c:strCache>
                <c:ptCount val="3"/>
                <c:pt idx="0">
                  <c:v>Říjen</c:v>
                </c:pt>
                <c:pt idx="1">
                  <c:v>Listopad</c:v>
                </c:pt>
                <c:pt idx="2">
                  <c:v>Prosinec</c:v>
                </c:pt>
              </c:strCache>
            </c:strRef>
          </c:cat>
          <c:val>
            <c:numRef>
              <c:f>'8.3'!$L$14:$N$14</c:f>
              <c:numCache>
                <c:formatCode>#\ ##0.0</c:formatCode>
                <c:ptCount val="3"/>
                <c:pt idx="0">
                  <c:v>61</c:v>
                </c:pt>
                <c:pt idx="1">
                  <c:v>80</c:v>
                </c:pt>
                <c:pt idx="2">
                  <c:v>110</c:v>
                </c:pt>
              </c:numCache>
            </c:numRef>
          </c:val>
          <c:extLst>
            <c:ext xmlns:c16="http://schemas.microsoft.com/office/drawing/2014/chart" uri="{C3380CC4-5D6E-409C-BE32-E72D297353CC}">
              <c16:uniqueId val="{00000004-74D1-4BBC-8C89-D8EFEDB5B258}"/>
            </c:ext>
          </c:extLst>
        </c:ser>
        <c:ser>
          <c:idx val="5"/>
          <c:order val="5"/>
          <c:tx>
            <c:strRef>
              <c:f>'8.3'!$K$15</c:f>
              <c:strCache>
                <c:ptCount val="1"/>
                <c:pt idx="0">
                  <c:v>Energie Slunce (solární kolektor)</c:v>
                </c:pt>
              </c:strCache>
            </c:strRef>
          </c:tx>
          <c:invertIfNegative val="0"/>
          <c:cat>
            <c:strRef>
              <c:f>'8.3'!$L$9:$N$9</c:f>
              <c:strCache>
                <c:ptCount val="3"/>
                <c:pt idx="0">
                  <c:v>Říjen</c:v>
                </c:pt>
                <c:pt idx="1">
                  <c:v>Listopad</c:v>
                </c:pt>
                <c:pt idx="2">
                  <c:v>Prosinec</c:v>
                </c:pt>
              </c:strCache>
            </c:strRef>
          </c:cat>
          <c:val>
            <c:numRef>
              <c:f>'8.3'!$L$15:$N$15</c:f>
              <c:numCache>
                <c:formatCode>#\ ##0.0</c:formatCode>
                <c:ptCount val="3"/>
                <c:pt idx="0">
                  <c:v>18</c:v>
                </c:pt>
                <c:pt idx="1">
                  <c:v>6</c:v>
                </c:pt>
                <c:pt idx="2">
                  <c:v>3</c:v>
                </c:pt>
              </c:numCache>
            </c:numRef>
          </c:val>
          <c:extLst>
            <c:ext xmlns:c16="http://schemas.microsoft.com/office/drawing/2014/chart" uri="{C3380CC4-5D6E-409C-BE32-E72D297353CC}">
              <c16:uniqueId val="{00000005-74D1-4BBC-8C89-D8EFEDB5B258}"/>
            </c:ext>
          </c:extLst>
        </c:ser>
        <c:ser>
          <c:idx val="6"/>
          <c:order val="6"/>
          <c:tx>
            <c:strRef>
              <c:f>'8.3'!$K$16</c:f>
              <c:strCache>
                <c:ptCount val="1"/>
                <c:pt idx="0">
                  <c:v>Hnědé uhlí</c:v>
                </c:pt>
              </c:strCache>
            </c:strRef>
          </c:tx>
          <c:spPr>
            <a:solidFill>
              <a:srgbClr val="6E4932"/>
            </a:solidFill>
          </c:spPr>
          <c:invertIfNegative val="0"/>
          <c:cat>
            <c:strRef>
              <c:f>'8.3'!$L$9:$N$9</c:f>
              <c:strCache>
                <c:ptCount val="3"/>
                <c:pt idx="0">
                  <c:v>Říjen</c:v>
                </c:pt>
                <c:pt idx="1">
                  <c:v>Listopad</c:v>
                </c:pt>
                <c:pt idx="2">
                  <c:v>Prosinec</c:v>
                </c:pt>
              </c:strCache>
            </c:strRef>
          </c:cat>
          <c:val>
            <c:numRef>
              <c:f>'8.3'!$L$16:$N$16</c:f>
              <c:numCache>
                <c:formatCode>#\ ##0.0</c:formatCode>
                <c:ptCount val="3"/>
                <c:pt idx="0">
                  <c:v>226</c:v>
                </c:pt>
                <c:pt idx="1">
                  <c:v>4858.2299999999996</c:v>
                </c:pt>
                <c:pt idx="2">
                  <c:v>6668.07</c:v>
                </c:pt>
              </c:numCache>
            </c:numRef>
          </c:val>
          <c:extLst>
            <c:ext xmlns:c16="http://schemas.microsoft.com/office/drawing/2014/chart" uri="{C3380CC4-5D6E-409C-BE32-E72D297353CC}">
              <c16:uniqueId val="{00000006-74D1-4BBC-8C89-D8EFEDB5B258}"/>
            </c:ext>
          </c:extLst>
        </c:ser>
        <c:ser>
          <c:idx val="7"/>
          <c:order val="7"/>
          <c:tx>
            <c:strRef>
              <c:f>'8.3'!$K$17</c:f>
              <c:strCache>
                <c:ptCount val="1"/>
                <c:pt idx="0">
                  <c:v>Jaderné palivo</c:v>
                </c:pt>
              </c:strCache>
            </c:strRef>
          </c:tx>
          <c:invertIfNegative val="0"/>
          <c:cat>
            <c:strRef>
              <c:f>'8.3'!$L$9:$N$9</c:f>
              <c:strCache>
                <c:ptCount val="3"/>
                <c:pt idx="0">
                  <c:v>Říjen</c:v>
                </c:pt>
                <c:pt idx="1">
                  <c:v>Listopad</c:v>
                </c:pt>
                <c:pt idx="2">
                  <c:v>Prosinec</c:v>
                </c:pt>
              </c:strCache>
            </c:strRef>
          </c:cat>
          <c:val>
            <c:numRef>
              <c:f>'8.3'!$L$17:$N$17</c:f>
              <c:numCache>
                <c:formatCode>#\ ##0.0</c:formatCode>
                <c:ptCount val="3"/>
                <c:pt idx="0">
                  <c:v>0</c:v>
                </c:pt>
                <c:pt idx="1">
                  <c:v>0</c:v>
                </c:pt>
                <c:pt idx="2">
                  <c:v>0</c:v>
                </c:pt>
              </c:numCache>
            </c:numRef>
          </c:val>
          <c:extLst>
            <c:ext xmlns:c16="http://schemas.microsoft.com/office/drawing/2014/chart" uri="{C3380CC4-5D6E-409C-BE32-E72D297353CC}">
              <c16:uniqueId val="{00000007-74D1-4BBC-8C89-D8EFEDB5B258}"/>
            </c:ext>
          </c:extLst>
        </c:ser>
        <c:ser>
          <c:idx val="8"/>
          <c:order val="8"/>
          <c:tx>
            <c:strRef>
              <c:f>'8.3'!$K$18</c:f>
              <c:strCache>
                <c:ptCount val="1"/>
                <c:pt idx="0">
                  <c:v>Koks</c:v>
                </c:pt>
              </c:strCache>
            </c:strRef>
          </c:tx>
          <c:invertIfNegative val="0"/>
          <c:cat>
            <c:strRef>
              <c:f>'8.3'!$L$9:$N$9</c:f>
              <c:strCache>
                <c:ptCount val="3"/>
                <c:pt idx="0">
                  <c:v>Říjen</c:v>
                </c:pt>
                <c:pt idx="1">
                  <c:v>Listopad</c:v>
                </c:pt>
                <c:pt idx="2">
                  <c:v>Prosinec</c:v>
                </c:pt>
              </c:strCache>
            </c:strRef>
          </c:cat>
          <c:val>
            <c:numRef>
              <c:f>'8.3'!$L$18:$N$18</c:f>
              <c:numCache>
                <c:formatCode>#\ ##0.0</c:formatCode>
                <c:ptCount val="3"/>
                <c:pt idx="0">
                  <c:v>0</c:v>
                </c:pt>
                <c:pt idx="1">
                  <c:v>0</c:v>
                </c:pt>
                <c:pt idx="2">
                  <c:v>0</c:v>
                </c:pt>
              </c:numCache>
            </c:numRef>
          </c:val>
          <c:extLst>
            <c:ext xmlns:c16="http://schemas.microsoft.com/office/drawing/2014/chart" uri="{C3380CC4-5D6E-409C-BE32-E72D297353CC}">
              <c16:uniqueId val="{00000008-74D1-4BBC-8C89-D8EFEDB5B258}"/>
            </c:ext>
          </c:extLst>
        </c:ser>
        <c:ser>
          <c:idx val="9"/>
          <c:order val="9"/>
          <c:tx>
            <c:strRef>
              <c:f>'8.3'!$K$19</c:f>
              <c:strCache>
                <c:ptCount val="1"/>
                <c:pt idx="0">
                  <c:v>Odpadní teplo</c:v>
                </c:pt>
              </c:strCache>
            </c:strRef>
          </c:tx>
          <c:invertIfNegative val="0"/>
          <c:cat>
            <c:strRef>
              <c:f>'8.3'!$L$9:$N$9</c:f>
              <c:strCache>
                <c:ptCount val="3"/>
                <c:pt idx="0">
                  <c:v>Říjen</c:v>
                </c:pt>
                <c:pt idx="1">
                  <c:v>Listopad</c:v>
                </c:pt>
                <c:pt idx="2">
                  <c:v>Prosinec</c:v>
                </c:pt>
              </c:strCache>
            </c:strRef>
          </c:cat>
          <c:val>
            <c:numRef>
              <c:f>'8.3'!$L$19:$N$19</c:f>
              <c:numCache>
                <c:formatCode>#\ ##0.0</c:formatCode>
                <c:ptCount val="3"/>
                <c:pt idx="0">
                  <c:v>6846.94</c:v>
                </c:pt>
                <c:pt idx="1">
                  <c:v>8735.1200000000008</c:v>
                </c:pt>
                <c:pt idx="2">
                  <c:v>10252.06</c:v>
                </c:pt>
              </c:numCache>
            </c:numRef>
          </c:val>
          <c:extLst>
            <c:ext xmlns:c16="http://schemas.microsoft.com/office/drawing/2014/chart" uri="{C3380CC4-5D6E-409C-BE32-E72D297353CC}">
              <c16:uniqueId val="{00000009-74D1-4BBC-8C89-D8EFEDB5B258}"/>
            </c:ext>
          </c:extLst>
        </c:ser>
        <c:ser>
          <c:idx val="10"/>
          <c:order val="10"/>
          <c:tx>
            <c:strRef>
              <c:f>'8.3'!$K$20</c:f>
              <c:strCache>
                <c:ptCount val="1"/>
                <c:pt idx="0">
                  <c:v>Ostatní kapalná paliva</c:v>
                </c:pt>
              </c:strCache>
            </c:strRef>
          </c:tx>
          <c:invertIfNegative val="0"/>
          <c:cat>
            <c:strRef>
              <c:f>'8.3'!$L$9:$N$9</c:f>
              <c:strCache>
                <c:ptCount val="3"/>
                <c:pt idx="0">
                  <c:v>Říjen</c:v>
                </c:pt>
                <c:pt idx="1">
                  <c:v>Listopad</c:v>
                </c:pt>
                <c:pt idx="2">
                  <c:v>Prosinec</c:v>
                </c:pt>
              </c:strCache>
            </c:strRef>
          </c:cat>
          <c:val>
            <c:numRef>
              <c:f>'8.3'!$L$20:$N$20</c:f>
              <c:numCache>
                <c:formatCode>#\ ##0.0</c:formatCode>
                <c:ptCount val="3"/>
                <c:pt idx="0">
                  <c:v>0</c:v>
                </c:pt>
                <c:pt idx="1">
                  <c:v>0</c:v>
                </c:pt>
                <c:pt idx="2">
                  <c:v>0</c:v>
                </c:pt>
              </c:numCache>
            </c:numRef>
          </c:val>
          <c:extLst>
            <c:ext xmlns:c16="http://schemas.microsoft.com/office/drawing/2014/chart" uri="{C3380CC4-5D6E-409C-BE32-E72D297353CC}">
              <c16:uniqueId val="{0000000A-74D1-4BBC-8C89-D8EFEDB5B258}"/>
            </c:ext>
          </c:extLst>
        </c:ser>
        <c:ser>
          <c:idx val="11"/>
          <c:order val="11"/>
          <c:tx>
            <c:strRef>
              <c:f>'8.3'!$K$21</c:f>
              <c:strCache>
                <c:ptCount val="1"/>
                <c:pt idx="0">
                  <c:v>Ostatní pevná paliva</c:v>
                </c:pt>
              </c:strCache>
            </c:strRef>
          </c:tx>
          <c:invertIfNegative val="0"/>
          <c:cat>
            <c:strRef>
              <c:f>'8.3'!$L$9:$N$9</c:f>
              <c:strCache>
                <c:ptCount val="3"/>
                <c:pt idx="0">
                  <c:v>Říjen</c:v>
                </c:pt>
                <c:pt idx="1">
                  <c:v>Listopad</c:v>
                </c:pt>
                <c:pt idx="2">
                  <c:v>Prosinec</c:v>
                </c:pt>
              </c:strCache>
            </c:strRef>
          </c:cat>
          <c:val>
            <c:numRef>
              <c:f>'8.3'!$L$21:$N$21</c:f>
              <c:numCache>
                <c:formatCode>#\ ##0.0</c:formatCode>
                <c:ptCount val="3"/>
                <c:pt idx="0">
                  <c:v>62564.05</c:v>
                </c:pt>
                <c:pt idx="1">
                  <c:v>102290.8</c:v>
                </c:pt>
                <c:pt idx="2">
                  <c:v>32809</c:v>
                </c:pt>
              </c:numCache>
            </c:numRef>
          </c:val>
          <c:extLst>
            <c:ext xmlns:c16="http://schemas.microsoft.com/office/drawing/2014/chart" uri="{C3380CC4-5D6E-409C-BE32-E72D297353CC}">
              <c16:uniqueId val="{0000000B-74D1-4BBC-8C89-D8EFEDB5B258}"/>
            </c:ext>
          </c:extLst>
        </c:ser>
        <c:ser>
          <c:idx val="12"/>
          <c:order val="12"/>
          <c:tx>
            <c:strRef>
              <c:f>'8.3'!$K$22</c:f>
              <c:strCache>
                <c:ptCount val="1"/>
                <c:pt idx="0">
                  <c:v>Ostatní plyny</c:v>
                </c:pt>
              </c:strCache>
            </c:strRef>
          </c:tx>
          <c:invertIfNegative val="0"/>
          <c:cat>
            <c:strRef>
              <c:f>'8.3'!$L$9:$N$9</c:f>
              <c:strCache>
                <c:ptCount val="3"/>
                <c:pt idx="0">
                  <c:v>Říjen</c:v>
                </c:pt>
                <c:pt idx="1">
                  <c:v>Listopad</c:v>
                </c:pt>
                <c:pt idx="2">
                  <c:v>Prosinec</c:v>
                </c:pt>
              </c:strCache>
            </c:strRef>
          </c:cat>
          <c:val>
            <c:numRef>
              <c:f>'8.3'!$L$22:$N$22</c:f>
              <c:numCache>
                <c:formatCode>#\ ##0.0</c:formatCode>
                <c:ptCount val="3"/>
                <c:pt idx="0">
                  <c:v>0</c:v>
                </c:pt>
                <c:pt idx="1">
                  <c:v>0</c:v>
                </c:pt>
                <c:pt idx="2">
                  <c:v>0</c:v>
                </c:pt>
              </c:numCache>
            </c:numRef>
          </c:val>
          <c:extLst>
            <c:ext xmlns:c16="http://schemas.microsoft.com/office/drawing/2014/chart" uri="{C3380CC4-5D6E-409C-BE32-E72D297353CC}">
              <c16:uniqueId val="{0000000C-74D1-4BBC-8C89-D8EFEDB5B258}"/>
            </c:ext>
          </c:extLst>
        </c:ser>
        <c:ser>
          <c:idx val="13"/>
          <c:order val="13"/>
          <c:tx>
            <c:strRef>
              <c:f>'8.3'!$K$23</c:f>
              <c:strCache>
                <c:ptCount val="1"/>
                <c:pt idx="0">
                  <c:v>Ostatní</c:v>
                </c:pt>
              </c:strCache>
            </c:strRef>
          </c:tx>
          <c:invertIfNegative val="0"/>
          <c:cat>
            <c:strRef>
              <c:f>'8.3'!$L$9:$N$9</c:f>
              <c:strCache>
                <c:ptCount val="3"/>
                <c:pt idx="0">
                  <c:v>Říjen</c:v>
                </c:pt>
                <c:pt idx="1">
                  <c:v>Listopad</c:v>
                </c:pt>
                <c:pt idx="2">
                  <c:v>Prosinec</c:v>
                </c:pt>
              </c:strCache>
            </c:strRef>
          </c:cat>
          <c:val>
            <c:numRef>
              <c:f>'8.3'!$L$23:$N$23</c:f>
              <c:numCache>
                <c:formatCode>#\ ##0.0</c:formatCode>
                <c:ptCount val="3"/>
                <c:pt idx="0">
                  <c:v>0</c:v>
                </c:pt>
                <c:pt idx="1">
                  <c:v>0</c:v>
                </c:pt>
                <c:pt idx="2">
                  <c:v>0</c:v>
                </c:pt>
              </c:numCache>
            </c:numRef>
          </c:val>
          <c:extLst>
            <c:ext xmlns:c16="http://schemas.microsoft.com/office/drawing/2014/chart" uri="{C3380CC4-5D6E-409C-BE32-E72D297353CC}">
              <c16:uniqueId val="{0000000D-74D1-4BBC-8C89-D8EFEDB5B258}"/>
            </c:ext>
          </c:extLst>
        </c:ser>
        <c:ser>
          <c:idx val="14"/>
          <c:order val="14"/>
          <c:tx>
            <c:strRef>
              <c:f>'8.3'!$K$24</c:f>
              <c:strCache>
                <c:ptCount val="1"/>
                <c:pt idx="0">
                  <c:v>Topné oleje</c:v>
                </c:pt>
              </c:strCache>
            </c:strRef>
          </c:tx>
          <c:invertIfNegative val="0"/>
          <c:cat>
            <c:strRef>
              <c:f>'8.3'!$L$9:$N$9</c:f>
              <c:strCache>
                <c:ptCount val="3"/>
                <c:pt idx="0">
                  <c:v>Říjen</c:v>
                </c:pt>
                <c:pt idx="1">
                  <c:v>Listopad</c:v>
                </c:pt>
                <c:pt idx="2">
                  <c:v>Prosinec</c:v>
                </c:pt>
              </c:strCache>
            </c:strRef>
          </c:cat>
          <c:val>
            <c:numRef>
              <c:f>'8.3'!$L$24:$N$24</c:f>
              <c:numCache>
                <c:formatCode>#\ ##0.0</c:formatCode>
                <c:ptCount val="3"/>
                <c:pt idx="0">
                  <c:v>690.64</c:v>
                </c:pt>
                <c:pt idx="1">
                  <c:v>0</c:v>
                </c:pt>
                <c:pt idx="2">
                  <c:v>0</c:v>
                </c:pt>
              </c:numCache>
            </c:numRef>
          </c:val>
          <c:extLst>
            <c:ext xmlns:c16="http://schemas.microsoft.com/office/drawing/2014/chart" uri="{C3380CC4-5D6E-409C-BE32-E72D297353CC}">
              <c16:uniqueId val="{0000000E-74D1-4BBC-8C89-D8EFEDB5B258}"/>
            </c:ext>
          </c:extLst>
        </c:ser>
        <c:ser>
          <c:idx val="15"/>
          <c:order val="15"/>
          <c:tx>
            <c:strRef>
              <c:f>'8.3'!$K$25</c:f>
              <c:strCache>
                <c:ptCount val="1"/>
                <c:pt idx="0">
                  <c:v>Zemní plyn</c:v>
                </c:pt>
              </c:strCache>
            </c:strRef>
          </c:tx>
          <c:spPr>
            <a:solidFill>
              <a:srgbClr val="EBE600"/>
            </a:solidFill>
          </c:spPr>
          <c:invertIfNegative val="0"/>
          <c:cat>
            <c:strRef>
              <c:f>'8.3'!$L$9:$N$9</c:f>
              <c:strCache>
                <c:ptCount val="3"/>
                <c:pt idx="0">
                  <c:v>Říjen</c:v>
                </c:pt>
                <c:pt idx="1">
                  <c:v>Listopad</c:v>
                </c:pt>
                <c:pt idx="2">
                  <c:v>Prosinec</c:v>
                </c:pt>
              </c:strCache>
            </c:strRef>
          </c:cat>
          <c:val>
            <c:numRef>
              <c:f>'8.3'!$L$25:$N$25</c:f>
              <c:numCache>
                <c:formatCode>#\ ##0.0</c:formatCode>
                <c:ptCount val="3"/>
                <c:pt idx="0">
                  <c:v>321317.35000000003</c:v>
                </c:pt>
                <c:pt idx="1">
                  <c:v>452702.77700000012</c:v>
                </c:pt>
                <c:pt idx="2">
                  <c:v>682658.9110000002</c:v>
                </c:pt>
              </c:numCache>
            </c:numRef>
          </c:val>
          <c:extLst>
            <c:ext xmlns:c16="http://schemas.microsoft.com/office/drawing/2014/chart" uri="{C3380CC4-5D6E-409C-BE32-E72D297353CC}">
              <c16:uniqueId val="{0000000F-74D1-4BBC-8C89-D8EFEDB5B258}"/>
            </c:ext>
          </c:extLst>
        </c:ser>
        <c:dLbls>
          <c:showLegendKey val="0"/>
          <c:showVal val="0"/>
          <c:showCatName val="0"/>
          <c:showSerName val="0"/>
          <c:showPercent val="0"/>
          <c:showBubbleSize val="0"/>
        </c:dLbls>
        <c:gapWidth val="150"/>
        <c:overlap val="100"/>
        <c:axId val="143849344"/>
        <c:axId val="143850880"/>
      </c:barChart>
      <c:catAx>
        <c:axId val="143849344"/>
        <c:scaling>
          <c:orientation val="minMax"/>
        </c:scaling>
        <c:delete val="0"/>
        <c:axPos val="b"/>
        <c:numFmt formatCode="General" sourceLinked="1"/>
        <c:majorTickMark val="none"/>
        <c:minorTickMark val="none"/>
        <c:tickLblPos val="nextTo"/>
        <c:txPr>
          <a:bodyPr/>
          <a:lstStyle/>
          <a:p>
            <a:pPr>
              <a:defRPr sz="900"/>
            </a:pPr>
            <a:endParaRPr lang="cs-CZ"/>
          </a:p>
        </c:txPr>
        <c:crossAx val="143850880"/>
        <c:crosses val="autoZero"/>
        <c:auto val="1"/>
        <c:lblAlgn val="ctr"/>
        <c:lblOffset val="100"/>
        <c:noMultiLvlLbl val="0"/>
      </c:catAx>
      <c:valAx>
        <c:axId val="14385088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4384934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466B-46C6-B426-62D34B9E0FAD}"/>
              </c:ext>
            </c:extLst>
          </c:dPt>
          <c:dPt>
            <c:idx val="1"/>
            <c:bubble3D val="0"/>
            <c:spPr>
              <a:solidFill>
                <a:srgbClr val="EEECE1">
                  <a:lumMod val="50000"/>
                </a:srgbClr>
              </a:solidFill>
            </c:spPr>
            <c:extLst>
              <c:ext xmlns:c16="http://schemas.microsoft.com/office/drawing/2014/chart" uri="{C3380CC4-5D6E-409C-BE32-E72D297353CC}">
                <c16:uniqueId val="{00000003-466B-46C6-B426-62D34B9E0FAD}"/>
              </c:ext>
            </c:extLst>
          </c:dPt>
          <c:dPt>
            <c:idx val="2"/>
            <c:bubble3D val="0"/>
            <c:spPr>
              <a:solidFill>
                <a:sysClr val="windowText" lastClr="000000"/>
              </a:solidFill>
            </c:spPr>
            <c:extLst>
              <c:ext xmlns:c16="http://schemas.microsoft.com/office/drawing/2014/chart" uri="{C3380CC4-5D6E-409C-BE32-E72D297353CC}">
                <c16:uniqueId val="{00000005-466B-46C6-B426-62D34B9E0FAD}"/>
              </c:ext>
            </c:extLst>
          </c:dPt>
          <c:dPt>
            <c:idx val="5"/>
            <c:bubble3D val="0"/>
            <c:extLst>
              <c:ext xmlns:c16="http://schemas.microsoft.com/office/drawing/2014/chart" uri="{C3380CC4-5D6E-409C-BE32-E72D297353CC}">
                <c16:uniqueId val="{00000006-466B-46C6-B426-62D34B9E0FAD}"/>
              </c:ext>
            </c:extLst>
          </c:dPt>
          <c:dPt>
            <c:idx val="6"/>
            <c:bubble3D val="0"/>
            <c:spPr>
              <a:solidFill>
                <a:srgbClr val="6E4932"/>
              </a:solidFill>
            </c:spPr>
            <c:extLst>
              <c:ext xmlns:c16="http://schemas.microsoft.com/office/drawing/2014/chart" uri="{C3380CC4-5D6E-409C-BE32-E72D297353CC}">
                <c16:uniqueId val="{00000008-466B-46C6-B426-62D34B9E0FAD}"/>
              </c:ext>
            </c:extLst>
          </c:dPt>
          <c:dPt>
            <c:idx val="7"/>
            <c:bubble3D val="0"/>
            <c:extLst>
              <c:ext xmlns:c16="http://schemas.microsoft.com/office/drawing/2014/chart" uri="{C3380CC4-5D6E-409C-BE32-E72D297353CC}">
                <c16:uniqueId val="{00000009-466B-46C6-B426-62D34B9E0FAD}"/>
              </c:ext>
            </c:extLst>
          </c:dPt>
          <c:dPt>
            <c:idx val="15"/>
            <c:bubble3D val="0"/>
            <c:spPr>
              <a:solidFill>
                <a:srgbClr val="EBE600"/>
              </a:solidFill>
            </c:spPr>
            <c:extLst>
              <c:ext xmlns:c16="http://schemas.microsoft.com/office/drawing/2014/chart" uri="{C3380CC4-5D6E-409C-BE32-E72D297353CC}">
                <c16:uniqueId val="{0000000B-466B-46C6-B426-62D34B9E0FAD}"/>
              </c:ext>
            </c:extLst>
          </c:dPt>
          <c:cat>
            <c:numRef>
              <c:f>'8.3'!$O$10:$O$25</c:f>
              <c:numCache>
                <c:formatCode>0.0%</c:formatCode>
                <c:ptCount val="16"/>
              </c:numCache>
            </c:numRef>
          </c:cat>
          <c:val>
            <c:numRef>
              <c:f>'8.3'!$J$10:$J$25</c:f>
              <c:numCache>
                <c:formatCode>0.0</c:formatCode>
                <c:ptCount val="16"/>
              </c:numCache>
            </c:numRef>
          </c:val>
          <c:extLst>
            <c:ext xmlns:c16="http://schemas.microsoft.com/office/drawing/2014/chart" uri="{C3380CC4-5D6E-409C-BE32-E72D297353CC}">
              <c16:uniqueId val="{0000000C-466B-46C6-B426-62D34B9E0FAD}"/>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paliv na výrobě tepla brutto</a:t>
            </a:r>
          </a:p>
        </c:rich>
      </c:tx>
      <c:overlay val="0"/>
    </c:title>
    <c:autoTitleDeleted val="0"/>
    <c:plotArea>
      <c:layout/>
      <c:doughnutChart>
        <c:varyColors val="1"/>
        <c:ser>
          <c:idx val="0"/>
          <c:order val="0"/>
          <c:dPt>
            <c:idx val="0"/>
            <c:bubble3D val="0"/>
            <c:spPr>
              <a:solidFill>
                <a:schemeClr val="accent3">
                  <a:lumMod val="75000"/>
                </a:schemeClr>
              </a:solidFill>
            </c:spPr>
            <c:extLst>
              <c:ext xmlns:c16="http://schemas.microsoft.com/office/drawing/2014/chart" uri="{C3380CC4-5D6E-409C-BE32-E72D297353CC}">
                <c16:uniqueId val="{00000001-6276-42E7-86F9-E2CE0C4303D0}"/>
              </c:ext>
            </c:extLst>
          </c:dPt>
          <c:dPt>
            <c:idx val="1"/>
            <c:bubble3D val="0"/>
            <c:spPr>
              <a:solidFill>
                <a:schemeClr val="bg2">
                  <a:lumMod val="50000"/>
                </a:schemeClr>
              </a:solidFill>
            </c:spPr>
            <c:extLst>
              <c:ext xmlns:c16="http://schemas.microsoft.com/office/drawing/2014/chart" uri="{C3380CC4-5D6E-409C-BE32-E72D297353CC}">
                <c16:uniqueId val="{00000003-6276-42E7-86F9-E2CE0C4303D0}"/>
              </c:ext>
            </c:extLst>
          </c:dPt>
          <c:dPt>
            <c:idx val="2"/>
            <c:bubble3D val="0"/>
            <c:spPr>
              <a:solidFill>
                <a:schemeClr val="tx1"/>
              </a:solidFill>
            </c:spPr>
            <c:extLst>
              <c:ext xmlns:c16="http://schemas.microsoft.com/office/drawing/2014/chart" uri="{C3380CC4-5D6E-409C-BE32-E72D297353CC}">
                <c16:uniqueId val="{00000005-6276-42E7-86F9-E2CE0C4303D0}"/>
              </c:ext>
            </c:extLst>
          </c:dPt>
          <c:dPt>
            <c:idx val="6"/>
            <c:bubble3D val="0"/>
            <c:spPr>
              <a:solidFill>
                <a:srgbClr val="6E4932"/>
              </a:solidFill>
            </c:spPr>
            <c:extLst>
              <c:ext xmlns:c16="http://schemas.microsoft.com/office/drawing/2014/chart" uri="{C3380CC4-5D6E-409C-BE32-E72D297353CC}">
                <c16:uniqueId val="{00000007-6276-42E7-86F9-E2CE0C4303D0}"/>
              </c:ext>
            </c:extLst>
          </c:dPt>
          <c:dPt>
            <c:idx val="15"/>
            <c:bubble3D val="0"/>
            <c:spPr>
              <a:solidFill>
                <a:srgbClr val="EBE600"/>
              </a:solidFill>
            </c:spPr>
            <c:extLst>
              <c:ext xmlns:c16="http://schemas.microsoft.com/office/drawing/2014/chart" uri="{C3380CC4-5D6E-409C-BE32-E72D297353CC}">
                <c16:uniqueId val="{00000009-6276-42E7-86F9-E2CE0C4303D0}"/>
              </c:ext>
            </c:extLst>
          </c:dPt>
          <c:dLbls>
            <c:dLbl>
              <c:idx val="1"/>
              <c:layout>
                <c:manualLayout>
                  <c:x val="6.4141414141414138E-3"/>
                  <c:y val="-7.276322061398282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276-42E7-86F9-E2CE0C4303D0}"/>
                </c:ext>
              </c:extLst>
            </c:dLbl>
            <c:dLbl>
              <c:idx val="2"/>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6276-42E7-86F9-E2CE0C4303D0}"/>
                </c:ext>
              </c:extLst>
            </c:dLbl>
            <c:dLbl>
              <c:idx val="3"/>
              <c:delete val="1"/>
              <c:extLst>
                <c:ext xmlns:c15="http://schemas.microsoft.com/office/drawing/2012/chart" uri="{CE6537A1-D6FC-4f65-9D91-7224C49458BB}"/>
                <c:ext xmlns:c16="http://schemas.microsoft.com/office/drawing/2014/chart" uri="{C3380CC4-5D6E-409C-BE32-E72D297353CC}">
                  <c16:uniqueId val="{0000000A-6276-42E7-86F9-E2CE0C4303D0}"/>
                </c:ext>
              </c:extLst>
            </c:dLbl>
            <c:dLbl>
              <c:idx val="4"/>
              <c:delete val="1"/>
              <c:extLst>
                <c:ext xmlns:c15="http://schemas.microsoft.com/office/drawing/2012/chart" uri="{CE6537A1-D6FC-4f65-9D91-7224C49458BB}"/>
                <c:ext xmlns:c16="http://schemas.microsoft.com/office/drawing/2014/chart" uri="{C3380CC4-5D6E-409C-BE32-E72D297353CC}">
                  <c16:uniqueId val="{0000000B-6276-42E7-86F9-E2CE0C4303D0}"/>
                </c:ext>
              </c:extLst>
            </c:dLbl>
            <c:dLbl>
              <c:idx val="5"/>
              <c:delete val="1"/>
              <c:extLst>
                <c:ext xmlns:c15="http://schemas.microsoft.com/office/drawing/2012/chart" uri="{CE6537A1-D6FC-4f65-9D91-7224C49458BB}"/>
                <c:ext xmlns:c16="http://schemas.microsoft.com/office/drawing/2014/chart" uri="{C3380CC4-5D6E-409C-BE32-E72D297353CC}">
                  <c16:uniqueId val="{0000000C-6276-42E7-86F9-E2CE0C4303D0}"/>
                </c:ext>
              </c:extLst>
            </c:dLbl>
            <c:dLbl>
              <c:idx val="6"/>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6276-42E7-86F9-E2CE0C4303D0}"/>
                </c:ext>
              </c:extLst>
            </c:dLbl>
            <c:dLbl>
              <c:idx val="7"/>
              <c:layout>
                <c:manualLayout>
                  <c:x val="-0.11224747474747475"/>
                  <c:y val="0.1069365770999758"/>
                </c:manualLayout>
              </c:layout>
              <c:numFmt formatCode="0.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6276-42E7-86F9-E2CE0C4303D0}"/>
                </c:ext>
              </c:extLst>
            </c:dLbl>
            <c:dLbl>
              <c:idx val="8"/>
              <c:delete val="1"/>
              <c:extLst>
                <c:ext xmlns:c15="http://schemas.microsoft.com/office/drawing/2012/chart" uri="{CE6537A1-D6FC-4f65-9D91-7224C49458BB}"/>
                <c:ext xmlns:c16="http://schemas.microsoft.com/office/drawing/2014/chart" uri="{C3380CC4-5D6E-409C-BE32-E72D297353CC}">
                  <c16:uniqueId val="{0000000E-6276-42E7-86F9-E2CE0C4303D0}"/>
                </c:ext>
              </c:extLst>
            </c:dLbl>
            <c:dLbl>
              <c:idx val="9"/>
              <c:layout>
                <c:manualLayout>
                  <c:x val="6.4141414141413843E-3"/>
                  <c:y val="0"/>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6276-42E7-86F9-E2CE0C4303D0}"/>
                </c:ext>
              </c:extLst>
            </c:dLbl>
            <c:dLbl>
              <c:idx val="10"/>
              <c:layout>
                <c:manualLayout>
                  <c:x val="-0.1346969696969697"/>
                  <c:y val="5.8413217138707334E-2"/>
                </c:manualLayout>
              </c:layout>
              <c:numFmt formatCode="0.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6276-42E7-86F9-E2CE0C4303D0}"/>
                </c:ext>
              </c:extLst>
            </c:dLbl>
            <c:dLbl>
              <c:idx val="13"/>
              <c:delete val="1"/>
              <c:extLst>
                <c:ext xmlns:c15="http://schemas.microsoft.com/office/drawing/2012/chart" uri="{CE6537A1-D6FC-4f65-9D91-7224C49458BB}"/>
                <c:ext xmlns:c16="http://schemas.microsoft.com/office/drawing/2014/chart" uri="{C3380CC4-5D6E-409C-BE32-E72D297353CC}">
                  <c16:uniqueId val="{00000011-6276-42E7-86F9-E2CE0C4303D0}"/>
                </c:ext>
              </c:extLst>
            </c:dLbl>
            <c:dLbl>
              <c:idx val="14"/>
              <c:layout>
                <c:manualLayout>
                  <c:x val="-0.13469722222222222"/>
                  <c:y val="-1.1932643427741467E-2"/>
                </c:manualLayout>
              </c:layout>
              <c:numFmt formatCode="0.0%" sourceLinked="0"/>
              <c:spPr>
                <a:noFill/>
                <a:ln>
                  <a:noFill/>
                </a:ln>
                <a:effectLst/>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6276-42E7-86F9-E2CE0C4303D0}"/>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'4.1'!$A$25:$A$40</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'4.1'!$B$25:$B$40</c:f>
              <c:numCache>
                <c:formatCode>#\ ##0.0</c:formatCode>
                <c:ptCount val="16"/>
                <c:pt idx="0">
                  <c:v>6212.0423889999984</c:v>
                </c:pt>
                <c:pt idx="1">
                  <c:v>1168.5348409999999</c:v>
                </c:pt>
                <c:pt idx="2">
                  <c:v>4652.7136220000002</c:v>
                </c:pt>
                <c:pt idx="3">
                  <c:v>9.1164500000000004</c:v>
                </c:pt>
                <c:pt idx="4">
                  <c:v>31.568973970034904</c:v>
                </c:pt>
                <c:pt idx="5">
                  <c:v>7.9278999999999988E-2</c:v>
                </c:pt>
                <c:pt idx="6">
                  <c:v>18764.150705</c:v>
                </c:pt>
                <c:pt idx="7">
                  <c:v>315.40499999999997</c:v>
                </c:pt>
                <c:pt idx="8">
                  <c:v>0</c:v>
                </c:pt>
                <c:pt idx="9">
                  <c:v>2071.2018079999998</c:v>
                </c:pt>
                <c:pt idx="10">
                  <c:v>78.848089999999985</c:v>
                </c:pt>
                <c:pt idx="11">
                  <c:v>1150.0815100811583</c:v>
                </c:pt>
                <c:pt idx="12">
                  <c:v>2330.8725780000004</c:v>
                </c:pt>
                <c:pt idx="13">
                  <c:v>0</c:v>
                </c:pt>
                <c:pt idx="14">
                  <c:v>115.63565700000004</c:v>
                </c:pt>
                <c:pt idx="15">
                  <c:v>11065.486014948805</c:v>
                </c:pt>
              </c:numCache>
            </c:numRef>
          </c:val>
          <c:extLst>
            <c:ext xmlns:c16="http://schemas.microsoft.com/office/drawing/2014/chart" uri="{C3380CC4-5D6E-409C-BE32-E72D297353CC}">
              <c16:uniqueId val="{00000013-6276-42E7-86F9-E2CE0C4303D0}"/>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E68B-4B52-9D15-3EE48C1AAD06}"/>
              </c:ext>
            </c:extLst>
          </c:dPt>
          <c:cat>
            <c:numRef>
              <c:f>'8.3'!$O$27:$O$34</c:f>
              <c:numCache>
                <c:formatCode>#\ ##0.0</c:formatCode>
                <c:ptCount val="8"/>
              </c:numCache>
            </c:numRef>
          </c:cat>
          <c:val>
            <c:numRef>
              <c:f>'8.3'!$J$27:$J$34</c:f>
              <c:numCache>
                <c:formatCode>0.0</c:formatCode>
                <c:ptCount val="8"/>
              </c:numCache>
            </c:numRef>
          </c:val>
          <c:extLst>
            <c:ext xmlns:c16="http://schemas.microsoft.com/office/drawing/2014/chart" uri="{C3380CC4-5D6E-409C-BE32-E72D297353CC}">
              <c16:uniqueId val="{00000001-E68B-4B52-9D15-3EE48C1AAD06}"/>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65881753312946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'8.4'!$K$27</c:f>
              <c:strCache>
                <c:ptCount val="1"/>
                <c:pt idx="0">
                  <c:v>Průmysl</c:v>
                </c:pt>
              </c:strCache>
            </c:strRef>
          </c:tx>
          <c:invertIfNegative val="0"/>
          <c:cat>
            <c:strRef>
              <c:f>'8.4'!$L$26:$N$26</c:f>
              <c:strCache>
                <c:ptCount val="3"/>
                <c:pt idx="0">
                  <c:v>Říjen</c:v>
                </c:pt>
                <c:pt idx="1">
                  <c:v>Listopad</c:v>
                </c:pt>
                <c:pt idx="2">
                  <c:v>Prosinec</c:v>
                </c:pt>
              </c:strCache>
            </c:strRef>
          </c:cat>
          <c:val>
            <c:numRef>
              <c:f>'8.4'!$L$27:$N$27</c:f>
              <c:numCache>
                <c:formatCode>#\ ##0.0</c:formatCode>
                <c:ptCount val="3"/>
                <c:pt idx="0">
                  <c:v>15989.382</c:v>
                </c:pt>
                <c:pt idx="1">
                  <c:v>20961.678</c:v>
                </c:pt>
                <c:pt idx="2">
                  <c:v>21710.561000000002</c:v>
                </c:pt>
              </c:numCache>
            </c:numRef>
          </c:val>
          <c:extLst>
            <c:ext xmlns:c16="http://schemas.microsoft.com/office/drawing/2014/chart" uri="{C3380CC4-5D6E-409C-BE32-E72D297353CC}">
              <c16:uniqueId val="{00000000-3370-416A-BA2F-F112FABA85B0}"/>
            </c:ext>
          </c:extLst>
        </c:ser>
        <c:ser>
          <c:idx val="1"/>
          <c:order val="1"/>
          <c:tx>
            <c:strRef>
              <c:f>'8.4'!$K$28</c:f>
              <c:strCache>
                <c:ptCount val="1"/>
                <c:pt idx="0">
                  <c:v>Energetika</c:v>
                </c:pt>
              </c:strCache>
            </c:strRef>
          </c:tx>
          <c:invertIfNegative val="0"/>
          <c:cat>
            <c:strRef>
              <c:f>'8.4'!$L$26:$N$26</c:f>
              <c:strCache>
                <c:ptCount val="3"/>
                <c:pt idx="0">
                  <c:v>Říjen</c:v>
                </c:pt>
                <c:pt idx="1">
                  <c:v>Listopad</c:v>
                </c:pt>
                <c:pt idx="2">
                  <c:v>Prosinec</c:v>
                </c:pt>
              </c:strCache>
            </c:strRef>
          </c:cat>
          <c:val>
            <c:numRef>
              <c:f>'8.4'!$L$28:$N$28</c:f>
              <c:numCache>
                <c:formatCode>#\ ##0.0</c:formatCode>
                <c:ptCount val="3"/>
                <c:pt idx="0">
                  <c:v>8840.76</c:v>
                </c:pt>
                <c:pt idx="1">
                  <c:v>11419.5</c:v>
                </c:pt>
                <c:pt idx="2">
                  <c:v>13458</c:v>
                </c:pt>
              </c:numCache>
            </c:numRef>
          </c:val>
          <c:extLst>
            <c:ext xmlns:c16="http://schemas.microsoft.com/office/drawing/2014/chart" uri="{C3380CC4-5D6E-409C-BE32-E72D297353CC}">
              <c16:uniqueId val="{00000001-3370-416A-BA2F-F112FABA85B0}"/>
            </c:ext>
          </c:extLst>
        </c:ser>
        <c:ser>
          <c:idx val="2"/>
          <c:order val="2"/>
          <c:tx>
            <c:strRef>
              <c:f>'8.4'!$K$29</c:f>
              <c:strCache>
                <c:ptCount val="1"/>
                <c:pt idx="0">
                  <c:v>Doprava</c:v>
                </c:pt>
              </c:strCache>
            </c:strRef>
          </c:tx>
          <c:invertIfNegative val="0"/>
          <c:cat>
            <c:strRef>
              <c:f>'8.4'!$L$26:$N$26</c:f>
              <c:strCache>
                <c:ptCount val="3"/>
                <c:pt idx="0">
                  <c:v>Říjen</c:v>
                </c:pt>
                <c:pt idx="1">
                  <c:v>Listopad</c:v>
                </c:pt>
                <c:pt idx="2">
                  <c:v>Prosinec</c:v>
                </c:pt>
              </c:strCache>
            </c:strRef>
          </c:cat>
          <c:val>
            <c:numRef>
              <c:f>'8.4'!$L$29:$N$29</c:f>
              <c:numCache>
                <c:formatCode>#\ ##0.0</c:formatCode>
                <c:ptCount val="3"/>
                <c:pt idx="0">
                  <c:v>1425.4159999999999</c:v>
                </c:pt>
                <c:pt idx="1">
                  <c:v>1943.7200000000003</c:v>
                </c:pt>
                <c:pt idx="2">
                  <c:v>2220.9</c:v>
                </c:pt>
              </c:numCache>
            </c:numRef>
          </c:val>
          <c:extLst>
            <c:ext xmlns:c16="http://schemas.microsoft.com/office/drawing/2014/chart" uri="{C3380CC4-5D6E-409C-BE32-E72D297353CC}">
              <c16:uniqueId val="{00000002-3370-416A-BA2F-F112FABA85B0}"/>
            </c:ext>
          </c:extLst>
        </c:ser>
        <c:ser>
          <c:idx val="3"/>
          <c:order val="3"/>
          <c:tx>
            <c:strRef>
              <c:f>'8.4'!$K$30</c:f>
              <c:strCache>
                <c:ptCount val="1"/>
                <c:pt idx="0">
                  <c:v>Stavebnictví</c:v>
                </c:pt>
              </c:strCache>
            </c:strRef>
          </c:tx>
          <c:invertIfNegative val="0"/>
          <c:cat>
            <c:strRef>
              <c:f>'8.4'!$L$26:$N$26</c:f>
              <c:strCache>
                <c:ptCount val="3"/>
                <c:pt idx="0">
                  <c:v>Říjen</c:v>
                </c:pt>
                <c:pt idx="1">
                  <c:v>Listopad</c:v>
                </c:pt>
                <c:pt idx="2">
                  <c:v>Prosinec</c:v>
                </c:pt>
              </c:strCache>
            </c:strRef>
          </c:cat>
          <c:val>
            <c:numRef>
              <c:f>'8.4'!$L$30:$N$30</c:f>
              <c:numCache>
                <c:formatCode>#\ ##0.0</c:formatCode>
                <c:ptCount val="3"/>
                <c:pt idx="0">
                  <c:v>1259.423</c:v>
                </c:pt>
                <c:pt idx="1">
                  <c:v>1789.567</c:v>
                </c:pt>
                <c:pt idx="2">
                  <c:v>1999.8340000000001</c:v>
                </c:pt>
              </c:numCache>
            </c:numRef>
          </c:val>
          <c:extLst>
            <c:ext xmlns:c16="http://schemas.microsoft.com/office/drawing/2014/chart" uri="{C3380CC4-5D6E-409C-BE32-E72D297353CC}">
              <c16:uniqueId val="{00000003-3370-416A-BA2F-F112FABA85B0}"/>
            </c:ext>
          </c:extLst>
        </c:ser>
        <c:ser>
          <c:idx val="4"/>
          <c:order val="4"/>
          <c:tx>
            <c:strRef>
              <c:f>'8.4'!$K$31</c:f>
              <c:strCache>
                <c:ptCount val="1"/>
                <c:pt idx="0">
                  <c:v>Zemědělství a lesnictví</c:v>
                </c:pt>
              </c:strCache>
            </c:strRef>
          </c:tx>
          <c:invertIfNegative val="0"/>
          <c:cat>
            <c:strRef>
              <c:f>'8.4'!$L$26:$N$26</c:f>
              <c:strCache>
                <c:ptCount val="3"/>
                <c:pt idx="0">
                  <c:v>Říjen</c:v>
                </c:pt>
                <c:pt idx="1">
                  <c:v>Listopad</c:v>
                </c:pt>
                <c:pt idx="2">
                  <c:v>Prosinec</c:v>
                </c:pt>
              </c:strCache>
            </c:strRef>
          </c:cat>
          <c:val>
            <c:numRef>
              <c:f>'8.4'!$L$31:$N$31</c:f>
              <c:numCache>
                <c:formatCode>#\ ##0.0</c:formatCode>
                <c:ptCount val="3"/>
                <c:pt idx="0">
                  <c:v>422.76</c:v>
                </c:pt>
                <c:pt idx="1">
                  <c:v>681.08</c:v>
                </c:pt>
                <c:pt idx="2">
                  <c:v>788.87</c:v>
                </c:pt>
              </c:numCache>
            </c:numRef>
          </c:val>
          <c:extLst>
            <c:ext xmlns:c16="http://schemas.microsoft.com/office/drawing/2014/chart" uri="{C3380CC4-5D6E-409C-BE32-E72D297353CC}">
              <c16:uniqueId val="{00000004-3370-416A-BA2F-F112FABA85B0}"/>
            </c:ext>
          </c:extLst>
        </c:ser>
        <c:ser>
          <c:idx val="5"/>
          <c:order val="5"/>
          <c:tx>
            <c:strRef>
              <c:f>'8.4'!$K$32</c:f>
              <c:strCache>
                <c:ptCount val="1"/>
                <c:pt idx="0">
                  <c:v>Domácnosti</c:v>
                </c:pt>
              </c:strCache>
            </c:strRef>
          </c:tx>
          <c:invertIfNegative val="0"/>
          <c:cat>
            <c:strRef>
              <c:f>'8.4'!$L$26:$N$26</c:f>
              <c:strCache>
                <c:ptCount val="3"/>
                <c:pt idx="0">
                  <c:v>Říjen</c:v>
                </c:pt>
                <c:pt idx="1">
                  <c:v>Listopad</c:v>
                </c:pt>
                <c:pt idx="2">
                  <c:v>Prosinec</c:v>
                </c:pt>
              </c:strCache>
            </c:strRef>
          </c:cat>
          <c:val>
            <c:numRef>
              <c:f>'8.4'!$L$32:$N$32</c:f>
              <c:numCache>
                <c:formatCode>#\ ##0.0</c:formatCode>
                <c:ptCount val="3"/>
                <c:pt idx="0">
                  <c:v>146181.736</c:v>
                </c:pt>
                <c:pt idx="1">
                  <c:v>192218.73500000002</c:v>
                </c:pt>
                <c:pt idx="2">
                  <c:v>231808.622</c:v>
                </c:pt>
              </c:numCache>
            </c:numRef>
          </c:val>
          <c:extLst>
            <c:ext xmlns:c16="http://schemas.microsoft.com/office/drawing/2014/chart" uri="{C3380CC4-5D6E-409C-BE32-E72D297353CC}">
              <c16:uniqueId val="{00000005-3370-416A-BA2F-F112FABA85B0}"/>
            </c:ext>
          </c:extLst>
        </c:ser>
        <c:ser>
          <c:idx val="6"/>
          <c:order val="6"/>
          <c:tx>
            <c:strRef>
              <c:f>'8.4'!$K$33</c:f>
              <c:strCache>
                <c:ptCount val="1"/>
                <c:pt idx="0">
                  <c:v>Obchod, služby, školství, zdravotnictví</c:v>
                </c:pt>
              </c:strCache>
            </c:strRef>
          </c:tx>
          <c:invertIfNegative val="0"/>
          <c:cat>
            <c:strRef>
              <c:f>'8.4'!$L$26:$N$26</c:f>
              <c:strCache>
                <c:ptCount val="3"/>
                <c:pt idx="0">
                  <c:v>Říjen</c:v>
                </c:pt>
                <c:pt idx="1">
                  <c:v>Listopad</c:v>
                </c:pt>
                <c:pt idx="2">
                  <c:v>Prosinec</c:v>
                </c:pt>
              </c:strCache>
            </c:strRef>
          </c:cat>
          <c:val>
            <c:numRef>
              <c:f>'8.4'!$L$33:$N$33</c:f>
              <c:numCache>
                <c:formatCode>#\ ##0.0</c:formatCode>
                <c:ptCount val="3"/>
                <c:pt idx="0">
                  <c:v>64953.031000000003</c:v>
                </c:pt>
                <c:pt idx="1">
                  <c:v>91409.30799999999</c:v>
                </c:pt>
                <c:pt idx="2">
                  <c:v>106848.48300000001</c:v>
                </c:pt>
              </c:numCache>
            </c:numRef>
          </c:val>
          <c:extLst>
            <c:ext xmlns:c16="http://schemas.microsoft.com/office/drawing/2014/chart" uri="{C3380CC4-5D6E-409C-BE32-E72D297353CC}">
              <c16:uniqueId val="{00000006-3370-416A-BA2F-F112FABA85B0}"/>
            </c:ext>
          </c:extLst>
        </c:ser>
        <c:ser>
          <c:idx val="7"/>
          <c:order val="7"/>
          <c:tx>
            <c:strRef>
              <c:f>'8.4'!$K$34</c:f>
              <c:strCache>
                <c:ptCount val="1"/>
                <c:pt idx="0">
                  <c:v>Ostatní</c:v>
                </c:pt>
              </c:strCache>
            </c:strRef>
          </c:tx>
          <c:invertIfNegative val="0"/>
          <c:cat>
            <c:strRef>
              <c:f>'8.4'!$L$26:$N$26</c:f>
              <c:strCache>
                <c:ptCount val="3"/>
                <c:pt idx="0">
                  <c:v>Říjen</c:v>
                </c:pt>
                <c:pt idx="1">
                  <c:v>Listopad</c:v>
                </c:pt>
                <c:pt idx="2">
                  <c:v>Prosinec</c:v>
                </c:pt>
              </c:strCache>
            </c:strRef>
          </c:cat>
          <c:val>
            <c:numRef>
              <c:f>'8.4'!$L$34:$N$34</c:f>
              <c:numCache>
                <c:formatCode>#\ ##0.0</c:formatCode>
                <c:ptCount val="3"/>
                <c:pt idx="0">
                  <c:v>13612.855999999998</c:v>
                </c:pt>
                <c:pt idx="1">
                  <c:v>18442.685999999998</c:v>
                </c:pt>
                <c:pt idx="2">
                  <c:v>21902.344000000001</c:v>
                </c:pt>
              </c:numCache>
            </c:numRef>
          </c:val>
          <c:extLst>
            <c:ext xmlns:c16="http://schemas.microsoft.com/office/drawing/2014/chart" uri="{C3380CC4-5D6E-409C-BE32-E72D297353CC}">
              <c16:uniqueId val="{00000007-3370-416A-BA2F-F112FABA85B0}"/>
            </c:ext>
          </c:extLst>
        </c:ser>
        <c:dLbls>
          <c:showLegendKey val="0"/>
          <c:showVal val="0"/>
          <c:showCatName val="0"/>
          <c:showSerName val="0"/>
          <c:showPercent val="0"/>
          <c:showBubbleSize val="0"/>
        </c:dLbls>
        <c:gapWidth val="150"/>
        <c:overlap val="100"/>
        <c:axId val="144259712"/>
        <c:axId val="144273792"/>
      </c:barChart>
      <c:catAx>
        <c:axId val="144259712"/>
        <c:scaling>
          <c:orientation val="minMax"/>
        </c:scaling>
        <c:delete val="0"/>
        <c:axPos val="b"/>
        <c:numFmt formatCode="General" sourceLinked="1"/>
        <c:majorTickMark val="none"/>
        <c:minorTickMark val="none"/>
        <c:tickLblPos val="nextTo"/>
        <c:txPr>
          <a:bodyPr/>
          <a:lstStyle/>
          <a:p>
            <a:pPr>
              <a:defRPr sz="900"/>
            </a:pPr>
            <a:endParaRPr lang="cs-CZ"/>
          </a:p>
        </c:txPr>
        <c:crossAx val="144273792"/>
        <c:crosses val="autoZero"/>
        <c:auto val="1"/>
        <c:lblAlgn val="ctr"/>
        <c:lblOffset val="100"/>
        <c:noMultiLvlLbl val="0"/>
      </c:catAx>
      <c:valAx>
        <c:axId val="14427379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4425971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'8.4'!$L$39</c:f>
              <c:strCache>
                <c:ptCount val="1"/>
                <c:pt idx="0">
                  <c:v>Instalovaný výkon</c:v>
                </c:pt>
              </c:strCache>
            </c:strRef>
          </c:tx>
          <c:invertIfNegative val="0"/>
          <c:val>
            <c:numRef>
              <c:f>'8.4'!$M$39</c:f>
              <c:numCache>
                <c:formatCode>0.0%</c:formatCode>
                <c:ptCount val="1"/>
                <c:pt idx="0">
                  <c:v>7.250740097058947E-2</c:v>
                </c:pt>
              </c:numCache>
            </c:numRef>
          </c:val>
          <c:extLst>
            <c:ext xmlns:c16="http://schemas.microsoft.com/office/drawing/2014/chart" uri="{C3380CC4-5D6E-409C-BE32-E72D297353CC}">
              <c16:uniqueId val="{00000000-AF11-40D5-B829-C32BBA350094}"/>
            </c:ext>
          </c:extLst>
        </c:ser>
        <c:ser>
          <c:idx val="1"/>
          <c:order val="1"/>
          <c:tx>
            <c:strRef>
              <c:f>'8.4'!$L$40</c:f>
              <c:strCache>
                <c:ptCount val="1"/>
                <c:pt idx="0">
                  <c:v>Výroba tepla brutto</c:v>
                </c:pt>
              </c:strCache>
            </c:strRef>
          </c:tx>
          <c:invertIfNegative val="0"/>
          <c:val>
            <c:numRef>
              <c:f>'8.4'!$M$40</c:f>
              <c:numCache>
                <c:formatCode>0.0%</c:formatCode>
                <c:ptCount val="1"/>
                <c:pt idx="0">
                  <c:v>5.1272458530228389E-2</c:v>
                </c:pt>
              </c:numCache>
            </c:numRef>
          </c:val>
          <c:extLst>
            <c:ext xmlns:c16="http://schemas.microsoft.com/office/drawing/2014/chart" uri="{C3380CC4-5D6E-409C-BE32-E72D297353CC}">
              <c16:uniqueId val="{00000001-AF11-40D5-B829-C32BBA350094}"/>
            </c:ext>
          </c:extLst>
        </c:ser>
        <c:ser>
          <c:idx val="2"/>
          <c:order val="2"/>
          <c:tx>
            <c:strRef>
              <c:f>'8.4'!$L$41</c:f>
              <c:strCache>
                <c:ptCount val="1"/>
                <c:pt idx="0">
                  <c:v>Dodávky tepla</c:v>
                </c:pt>
              </c:strCache>
            </c:strRef>
          </c:tx>
          <c:invertIfNegative val="0"/>
          <c:val>
            <c:numRef>
              <c:f>'8.4'!$M$41</c:f>
              <c:numCache>
                <c:formatCode>0.0%</c:formatCode>
                <c:ptCount val="1"/>
                <c:pt idx="0">
                  <c:v>3.9131139044404913E-2</c:v>
                </c:pt>
              </c:numCache>
            </c:numRef>
          </c:val>
          <c:extLst>
            <c:ext xmlns:c16="http://schemas.microsoft.com/office/drawing/2014/chart" uri="{C3380CC4-5D6E-409C-BE32-E72D297353CC}">
              <c16:uniqueId val="{00000002-AF11-40D5-B829-C32BBA350094}"/>
            </c:ext>
          </c:extLst>
        </c:ser>
        <c:dLbls>
          <c:showLegendKey val="0"/>
          <c:showVal val="0"/>
          <c:showCatName val="0"/>
          <c:showSerName val="0"/>
          <c:showPercent val="0"/>
          <c:showBubbleSize val="0"/>
        </c:dLbls>
        <c:gapWidth val="150"/>
        <c:axId val="144300672"/>
        <c:axId val="144306560"/>
      </c:barChart>
      <c:catAx>
        <c:axId val="144300672"/>
        <c:scaling>
          <c:orientation val="maxMin"/>
        </c:scaling>
        <c:delete val="0"/>
        <c:axPos val="l"/>
        <c:numFmt formatCode="General" sourceLinked="1"/>
        <c:majorTickMark val="none"/>
        <c:minorTickMark val="none"/>
        <c:tickLblPos val="none"/>
        <c:crossAx val="144306560"/>
        <c:crosses val="autoZero"/>
        <c:auto val="1"/>
        <c:lblAlgn val="ctr"/>
        <c:lblOffset val="100"/>
        <c:noMultiLvlLbl val="0"/>
      </c:catAx>
      <c:valAx>
        <c:axId val="14430656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44300672"/>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834545967287083"/>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'8.4'!$K$10</c:f>
              <c:strCache>
                <c:ptCount val="1"/>
                <c:pt idx="0">
                  <c:v>Biomasa</c:v>
                </c:pt>
              </c:strCache>
            </c:strRef>
          </c:tx>
          <c:spPr>
            <a:solidFill>
              <a:schemeClr val="accent3">
                <a:lumMod val="75000"/>
              </a:schemeClr>
            </a:solidFill>
          </c:spPr>
          <c:invertIfNegative val="0"/>
          <c:cat>
            <c:strRef>
              <c:f>'8.4'!$L$9:$N$9</c:f>
              <c:strCache>
                <c:ptCount val="3"/>
                <c:pt idx="0">
                  <c:v>Říjen</c:v>
                </c:pt>
                <c:pt idx="1">
                  <c:v>Listopad</c:v>
                </c:pt>
                <c:pt idx="2">
                  <c:v>Prosinec</c:v>
                </c:pt>
              </c:strCache>
            </c:strRef>
          </c:cat>
          <c:val>
            <c:numRef>
              <c:f>'8.4'!$L$10:$N$10</c:f>
              <c:numCache>
                <c:formatCode>#\ ##0.0</c:formatCode>
                <c:ptCount val="3"/>
                <c:pt idx="0">
                  <c:v>35307.263999999996</c:v>
                </c:pt>
                <c:pt idx="1">
                  <c:v>48922.465999999993</c:v>
                </c:pt>
                <c:pt idx="2">
                  <c:v>40426.161</c:v>
                </c:pt>
              </c:numCache>
            </c:numRef>
          </c:val>
          <c:extLst>
            <c:ext xmlns:c16="http://schemas.microsoft.com/office/drawing/2014/chart" uri="{C3380CC4-5D6E-409C-BE32-E72D297353CC}">
              <c16:uniqueId val="{00000000-2C7C-451A-955E-62FEC1AB4D5F}"/>
            </c:ext>
          </c:extLst>
        </c:ser>
        <c:ser>
          <c:idx val="1"/>
          <c:order val="1"/>
          <c:tx>
            <c:strRef>
              <c:f>'8.4'!$K$11</c:f>
              <c:strCache>
                <c:ptCount val="1"/>
                <c:pt idx="0">
                  <c:v>Bioplyn</c:v>
                </c:pt>
              </c:strCache>
            </c:strRef>
          </c:tx>
          <c:spPr>
            <a:solidFill>
              <a:schemeClr val="bg2">
                <a:lumMod val="50000"/>
              </a:schemeClr>
            </a:solidFill>
          </c:spPr>
          <c:invertIfNegative val="0"/>
          <c:cat>
            <c:strRef>
              <c:f>'8.4'!$L$9:$N$9</c:f>
              <c:strCache>
                <c:ptCount val="3"/>
                <c:pt idx="0">
                  <c:v>Říjen</c:v>
                </c:pt>
                <c:pt idx="1">
                  <c:v>Listopad</c:v>
                </c:pt>
                <c:pt idx="2">
                  <c:v>Prosinec</c:v>
                </c:pt>
              </c:strCache>
            </c:strRef>
          </c:cat>
          <c:val>
            <c:numRef>
              <c:f>'8.4'!$L$11:$N$11</c:f>
              <c:numCache>
                <c:formatCode>#\ ##0.0</c:formatCode>
                <c:ptCount val="3"/>
                <c:pt idx="0">
                  <c:v>376</c:v>
                </c:pt>
                <c:pt idx="1">
                  <c:v>602</c:v>
                </c:pt>
                <c:pt idx="2">
                  <c:v>679</c:v>
                </c:pt>
              </c:numCache>
            </c:numRef>
          </c:val>
          <c:extLst>
            <c:ext xmlns:c16="http://schemas.microsoft.com/office/drawing/2014/chart" uri="{C3380CC4-5D6E-409C-BE32-E72D297353CC}">
              <c16:uniqueId val="{00000001-2C7C-451A-955E-62FEC1AB4D5F}"/>
            </c:ext>
          </c:extLst>
        </c:ser>
        <c:ser>
          <c:idx val="2"/>
          <c:order val="2"/>
          <c:tx>
            <c:strRef>
              <c:f>'8.4'!$K$12</c:f>
              <c:strCache>
                <c:ptCount val="1"/>
                <c:pt idx="0">
                  <c:v>Černé uhlí</c:v>
                </c:pt>
              </c:strCache>
            </c:strRef>
          </c:tx>
          <c:spPr>
            <a:solidFill>
              <a:schemeClr val="tx1"/>
            </a:solidFill>
          </c:spPr>
          <c:invertIfNegative val="0"/>
          <c:cat>
            <c:strRef>
              <c:f>'8.4'!$L$9:$N$9</c:f>
              <c:strCache>
                <c:ptCount val="3"/>
                <c:pt idx="0">
                  <c:v>Říjen</c:v>
                </c:pt>
                <c:pt idx="1">
                  <c:v>Listopad</c:v>
                </c:pt>
                <c:pt idx="2">
                  <c:v>Prosinec</c:v>
                </c:pt>
              </c:strCache>
            </c:strRef>
          </c:cat>
          <c:val>
            <c:numRef>
              <c:f>'8.4'!$L$12:$N$12</c:f>
              <c:numCache>
                <c:formatCode>#\ ##0.0</c:formatCode>
                <c:ptCount val="3"/>
                <c:pt idx="0">
                  <c:v>0</c:v>
                </c:pt>
                <c:pt idx="1">
                  <c:v>0</c:v>
                </c:pt>
                <c:pt idx="2">
                  <c:v>0</c:v>
                </c:pt>
              </c:numCache>
            </c:numRef>
          </c:val>
          <c:extLst>
            <c:ext xmlns:c16="http://schemas.microsoft.com/office/drawing/2014/chart" uri="{C3380CC4-5D6E-409C-BE32-E72D297353CC}">
              <c16:uniqueId val="{00000002-2C7C-451A-955E-62FEC1AB4D5F}"/>
            </c:ext>
          </c:extLst>
        </c:ser>
        <c:ser>
          <c:idx val="3"/>
          <c:order val="3"/>
          <c:tx>
            <c:strRef>
              <c:f>'8.4'!$K$13</c:f>
              <c:strCache>
                <c:ptCount val="1"/>
                <c:pt idx="0">
                  <c:v>Elektrická energie</c:v>
                </c:pt>
              </c:strCache>
            </c:strRef>
          </c:tx>
          <c:invertIfNegative val="0"/>
          <c:cat>
            <c:strRef>
              <c:f>'8.4'!$L$9:$N$9</c:f>
              <c:strCache>
                <c:ptCount val="3"/>
                <c:pt idx="0">
                  <c:v>Říjen</c:v>
                </c:pt>
                <c:pt idx="1">
                  <c:v>Listopad</c:v>
                </c:pt>
                <c:pt idx="2">
                  <c:v>Prosinec</c:v>
                </c:pt>
              </c:strCache>
            </c:strRef>
          </c:cat>
          <c:val>
            <c:numRef>
              <c:f>'8.4'!$L$13:$N$13</c:f>
              <c:numCache>
                <c:formatCode>#\ ##0.0</c:formatCode>
                <c:ptCount val="3"/>
                <c:pt idx="0">
                  <c:v>0</c:v>
                </c:pt>
                <c:pt idx="1">
                  <c:v>0</c:v>
                </c:pt>
                <c:pt idx="2">
                  <c:v>0</c:v>
                </c:pt>
              </c:numCache>
            </c:numRef>
          </c:val>
          <c:extLst>
            <c:ext xmlns:c16="http://schemas.microsoft.com/office/drawing/2014/chart" uri="{C3380CC4-5D6E-409C-BE32-E72D297353CC}">
              <c16:uniqueId val="{00000003-2C7C-451A-955E-62FEC1AB4D5F}"/>
            </c:ext>
          </c:extLst>
        </c:ser>
        <c:ser>
          <c:idx val="4"/>
          <c:order val="4"/>
          <c:tx>
            <c:strRef>
              <c:f>'8.4'!$K$14</c:f>
              <c:strCache>
                <c:ptCount val="1"/>
                <c:pt idx="0">
                  <c:v>Energie prostředí (tepelné čerpadlo)</c:v>
                </c:pt>
              </c:strCache>
            </c:strRef>
          </c:tx>
          <c:invertIfNegative val="0"/>
          <c:cat>
            <c:strRef>
              <c:f>'8.4'!$L$9:$N$9</c:f>
              <c:strCache>
                <c:ptCount val="3"/>
                <c:pt idx="0">
                  <c:v>Říjen</c:v>
                </c:pt>
                <c:pt idx="1">
                  <c:v>Listopad</c:v>
                </c:pt>
                <c:pt idx="2">
                  <c:v>Prosinec</c:v>
                </c:pt>
              </c:strCache>
            </c:strRef>
          </c:cat>
          <c:val>
            <c:numRef>
              <c:f>'8.4'!$L$14:$N$14</c:f>
              <c:numCache>
                <c:formatCode>#\ ##0.0</c:formatCode>
                <c:ptCount val="3"/>
                <c:pt idx="0">
                  <c:v>358.04</c:v>
                </c:pt>
                <c:pt idx="1">
                  <c:v>320.83999999999997</c:v>
                </c:pt>
                <c:pt idx="2">
                  <c:v>302.62</c:v>
                </c:pt>
              </c:numCache>
            </c:numRef>
          </c:val>
          <c:extLst>
            <c:ext xmlns:c16="http://schemas.microsoft.com/office/drawing/2014/chart" uri="{C3380CC4-5D6E-409C-BE32-E72D297353CC}">
              <c16:uniqueId val="{00000004-2C7C-451A-955E-62FEC1AB4D5F}"/>
            </c:ext>
          </c:extLst>
        </c:ser>
        <c:ser>
          <c:idx val="5"/>
          <c:order val="5"/>
          <c:tx>
            <c:strRef>
              <c:f>'8.4'!$K$15</c:f>
              <c:strCache>
                <c:ptCount val="1"/>
                <c:pt idx="0">
                  <c:v>Energie Slunce (solární kolektor)</c:v>
                </c:pt>
              </c:strCache>
            </c:strRef>
          </c:tx>
          <c:invertIfNegative val="0"/>
          <c:cat>
            <c:strRef>
              <c:f>'8.4'!$L$9:$N$9</c:f>
              <c:strCache>
                <c:ptCount val="3"/>
                <c:pt idx="0">
                  <c:v>Říjen</c:v>
                </c:pt>
                <c:pt idx="1">
                  <c:v>Listopad</c:v>
                </c:pt>
                <c:pt idx="2">
                  <c:v>Prosinec</c:v>
                </c:pt>
              </c:strCache>
            </c:strRef>
          </c:cat>
          <c:val>
            <c:numRef>
              <c:f>'8.4'!$L$15:$N$15</c:f>
              <c:numCache>
                <c:formatCode>#\ ##0.0</c:formatCode>
                <c:ptCount val="3"/>
                <c:pt idx="0">
                  <c:v>16.349999999999998</c:v>
                </c:pt>
                <c:pt idx="1">
                  <c:v>4.0199999999999996</c:v>
                </c:pt>
                <c:pt idx="2">
                  <c:v>1.28</c:v>
                </c:pt>
              </c:numCache>
            </c:numRef>
          </c:val>
          <c:extLst>
            <c:ext xmlns:c16="http://schemas.microsoft.com/office/drawing/2014/chart" uri="{C3380CC4-5D6E-409C-BE32-E72D297353CC}">
              <c16:uniqueId val="{00000005-2C7C-451A-955E-62FEC1AB4D5F}"/>
            </c:ext>
          </c:extLst>
        </c:ser>
        <c:ser>
          <c:idx val="6"/>
          <c:order val="6"/>
          <c:tx>
            <c:strRef>
              <c:f>'8.4'!$K$16</c:f>
              <c:strCache>
                <c:ptCount val="1"/>
                <c:pt idx="0">
                  <c:v>Hnědé uhlí</c:v>
                </c:pt>
              </c:strCache>
            </c:strRef>
          </c:tx>
          <c:spPr>
            <a:solidFill>
              <a:srgbClr val="6E4932"/>
            </a:solidFill>
          </c:spPr>
          <c:invertIfNegative val="0"/>
          <c:cat>
            <c:strRef>
              <c:f>'8.4'!$L$9:$N$9</c:f>
              <c:strCache>
                <c:ptCount val="3"/>
                <c:pt idx="0">
                  <c:v>Říjen</c:v>
                </c:pt>
                <c:pt idx="1">
                  <c:v>Listopad</c:v>
                </c:pt>
                <c:pt idx="2">
                  <c:v>Prosinec</c:v>
                </c:pt>
              </c:strCache>
            </c:strRef>
          </c:cat>
          <c:val>
            <c:numRef>
              <c:f>'8.4'!$L$16:$N$16</c:f>
              <c:numCache>
                <c:formatCode>#\ ##0.0</c:formatCode>
                <c:ptCount val="3"/>
                <c:pt idx="0">
                  <c:v>151850.26799999998</c:v>
                </c:pt>
                <c:pt idx="1">
                  <c:v>206712.745</c:v>
                </c:pt>
                <c:pt idx="2">
                  <c:v>259058.98300000001</c:v>
                </c:pt>
              </c:numCache>
            </c:numRef>
          </c:val>
          <c:extLst>
            <c:ext xmlns:c16="http://schemas.microsoft.com/office/drawing/2014/chart" uri="{C3380CC4-5D6E-409C-BE32-E72D297353CC}">
              <c16:uniqueId val="{00000006-2C7C-451A-955E-62FEC1AB4D5F}"/>
            </c:ext>
          </c:extLst>
        </c:ser>
        <c:ser>
          <c:idx val="7"/>
          <c:order val="7"/>
          <c:tx>
            <c:strRef>
              <c:f>'8.4'!$K$17</c:f>
              <c:strCache>
                <c:ptCount val="1"/>
                <c:pt idx="0">
                  <c:v>Jaderné palivo</c:v>
                </c:pt>
              </c:strCache>
            </c:strRef>
          </c:tx>
          <c:invertIfNegative val="0"/>
          <c:cat>
            <c:strRef>
              <c:f>'8.4'!$L$9:$N$9</c:f>
              <c:strCache>
                <c:ptCount val="3"/>
                <c:pt idx="0">
                  <c:v>Říjen</c:v>
                </c:pt>
                <c:pt idx="1">
                  <c:v>Listopad</c:v>
                </c:pt>
                <c:pt idx="2">
                  <c:v>Prosinec</c:v>
                </c:pt>
              </c:strCache>
            </c:strRef>
          </c:cat>
          <c:val>
            <c:numRef>
              <c:f>'8.4'!$L$17:$N$17</c:f>
              <c:numCache>
                <c:formatCode>#\ ##0.0</c:formatCode>
                <c:ptCount val="3"/>
                <c:pt idx="0">
                  <c:v>0</c:v>
                </c:pt>
                <c:pt idx="1">
                  <c:v>0</c:v>
                </c:pt>
                <c:pt idx="2">
                  <c:v>0</c:v>
                </c:pt>
              </c:numCache>
            </c:numRef>
          </c:val>
          <c:extLst>
            <c:ext xmlns:c16="http://schemas.microsoft.com/office/drawing/2014/chart" uri="{C3380CC4-5D6E-409C-BE32-E72D297353CC}">
              <c16:uniqueId val="{00000007-2C7C-451A-955E-62FEC1AB4D5F}"/>
            </c:ext>
          </c:extLst>
        </c:ser>
        <c:ser>
          <c:idx val="8"/>
          <c:order val="8"/>
          <c:tx>
            <c:strRef>
              <c:f>'8.4'!$K$18</c:f>
              <c:strCache>
                <c:ptCount val="1"/>
                <c:pt idx="0">
                  <c:v>Koks</c:v>
                </c:pt>
              </c:strCache>
            </c:strRef>
          </c:tx>
          <c:invertIfNegative val="0"/>
          <c:cat>
            <c:strRef>
              <c:f>'8.4'!$L$9:$N$9</c:f>
              <c:strCache>
                <c:ptCount val="3"/>
                <c:pt idx="0">
                  <c:v>Říjen</c:v>
                </c:pt>
                <c:pt idx="1">
                  <c:v>Listopad</c:v>
                </c:pt>
                <c:pt idx="2">
                  <c:v>Prosinec</c:v>
                </c:pt>
              </c:strCache>
            </c:strRef>
          </c:cat>
          <c:val>
            <c:numRef>
              <c:f>'8.4'!$L$18:$N$18</c:f>
              <c:numCache>
                <c:formatCode>#\ ##0.0</c:formatCode>
                <c:ptCount val="3"/>
                <c:pt idx="0">
                  <c:v>0</c:v>
                </c:pt>
                <c:pt idx="1">
                  <c:v>0</c:v>
                </c:pt>
                <c:pt idx="2">
                  <c:v>0</c:v>
                </c:pt>
              </c:numCache>
            </c:numRef>
          </c:val>
          <c:extLst>
            <c:ext xmlns:c16="http://schemas.microsoft.com/office/drawing/2014/chart" uri="{C3380CC4-5D6E-409C-BE32-E72D297353CC}">
              <c16:uniqueId val="{00000008-2C7C-451A-955E-62FEC1AB4D5F}"/>
            </c:ext>
          </c:extLst>
        </c:ser>
        <c:ser>
          <c:idx val="9"/>
          <c:order val="9"/>
          <c:tx>
            <c:strRef>
              <c:f>'8.4'!$K$19</c:f>
              <c:strCache>
                <c:ptCount val="1"/>
                <c:pt idx="0">
                  <c:v>Odpadní teplo</c:v>
                </c:pt>
              </c:strCache>
            </c:strRef>
          </c:tx>
          <c:invertIfNegative val="0"/>
          <c:cat>
            <c:strRef>
              <c:f>'8.4'!$L$9:$N$9</c:f>
              <c:strCache>
                <c:ptCount val="3"/>
                <c:pt idx="0">
                  <c:v>Říjen</c:v>
                </c:pt>
                <c:pt idx="1">
                  <c:v>Listopad</c:v>
                </c:pt>
                <c:pt idx="2">
                  <c:v>Prosinec</c:v>
                </c:pt>
              </c:strCache>
            </c:strRef>
          </c:cat>
          <c:val>
            <c:numRef>
              <c:f>'8.4'!$L$19:$N$19</c:f>
              <c:numCache>
                <c:formatCode>#\ ##0.0</c:formatCode>
                <c:ptCount val="3"/>
                <c:pt idx="0">
                  <c:v>0</c:v>
                </c:pt>
                <c:pt idx="1">
                  <c:v>0</c:v>
                </c:pt>
                <c:pt idx="2">
                  <c:v>0</c:v>
                </c:pt>
              </c:numCache>
            </c:numRef>
          </c:val>
          <c:extLst>
            <c:ext xmlns:c16="http://schemas.microsoft.com/office/drawing/2014/chart" uri="{C3380CC4-5D6E-409C-BE32-E72D297353CC}">
              <c16:uniqueId val="{00000009-2C7C-451A-955E-62FEC1AB4D5F}"/>
            </c:ext>
          </c:extLst>
        </c:ser>
        <c:ser>
          <c:idx val="10"/>
          <c:order val="10"/>
          <c:tx>
            <c:strRef>
              <c:f>'8.4'!$K$20</c:f>
              <c:strCache>
                <c:ptCount val="1"/>
                <c:pt idx="0">
                  <c:v>Ostatní kapalná paliva</c:v>
                </c:pt>
              </c:strCache>
            </c:strRef>
          </c:tx>
          <c:invertIfNegative val="0"/>
          <c:cat>
            <c:strRef>
              <c:f>'8.4'!$L$9:$N$9</c:f>
              <c:strCache>
                <c:ptCount val="3"/>
                <c:pt idx="0">
                  <c:v>Říjen</c:v>
                </c:pt>
                <c:pt idx="1">
                  <c:v>Listopad</c:v>
                </c:pt>
                <c:pt idx="2">
                  <c:v>Prosinec</c:v>
                </c:pt>
              </c:strCache>
            </c:strRef>
          </c:cat>
          <c:val>
            <c:numRef>
              <c:f>'8.4'!$L$20:$N$20</c:f>
              <c:numCache>
                <c:formatCode>#\ ##0.0</c:formatCode>
                <c:ptCount val="3"/>
                <c:pt idx="0">
                  <c:v>0</c:v>
                </c:pt>
                <c:pt idx="1">
                  <c:v>0</c:v>
                </c:pt>
                <c:pt idx="2">
                  <c:v>0</c:v>
                </c:pt>
              </c:numCache>
            </c:numRef>
          </c:val>
          <c:extLst>
            <c:ext xmlns:c16="http://schemas.microsoft.com/office/drawing/2014/chart" uri="{C3380CC4-5D6E-409C-BE32-E72D297353CC}">
              <c16:uniqueId val="{0000000A-2C7C-451A-955E-62FEC1AB4D5F}"/>
            </c:ext>
          </c:extLst>
        </c:ser>
        <c:ser>
          <c:idx val="11"/>
          <c:order val="11"/>
          <c:tx>
            <c:strRef>
              <c:f>'8.4'!$K$21</c:f>
              <c:strCache>
                <c:ptCount val="1"/>
                <c:pt idx="0">
                  <c:v>Ostatní pevná paliva</c:v>
                </c:pt>
              </c:strCache>
            </c:strRef>
          </c:tx>
          <c:invertIfNegative val="0"/>
          <c:cat>
            <c:strRef>
              <c:f>'8.4'!$L$9:$N$9</c:f>
              <c:strCache>
                <c:ptCount val="3"/>
                <c:pt idx="0">
                  <c:v>Říjen</c:v>
                </c:pt>
                <c:pt idx="1">
                  <c:v>Listopad</c:v>
                </c:pt>
                <c:pt idx="2">
                  <c:v>Prosinec</c:v>
                </c:pt>
              </c:strCache>
            </c:strRef>
          </c:cat>
          <c:val>
            <c:numRef>
              <c:f>'8.4'!$L$21:$N$21</c:f>
              <c:numCache>
                <c:formatCode>#\ ##0.0</c:formatCode>
                <c:ptCount val="3"/>
                <c:pt idx="0">
                  <c:v>0</c:v>
                </c:pt>
                <c:pt idx="1">
                  <c:v>0</c:v>
                </c:pt>
                <c:pt idx="2">
                  <c:v>0</c:v>
                </c:pt>
              </c:numCache>
            </c:numRef>
          </c:val>
          <c:extLst>
            <c:ext xmlns:c16="http://schemas.microsoft.com/office/drawing/2014/chart" uri="{C3380CC4-5D6E-409C-BE32-E72D297353CC}">
              <c16:uniqueId val="{0000000B-2C7C-451A-955E-62FEC1AB4D5F}"/>
            </c:ext>
          </c:extLst>
        </c:ser>
        <c:ser>
          <c:idx val="12"/>
          <c:order val="12"/>
          <c:tx>
            <c:strRef>
              <c:f>'8.4'!$K$22</c:f>
              <c:strCache>
                <c:ptCount val="1"/>
                <c:pt idx="0">
                  <c:v>Ostatní plyny</c:v>
                </c:pt>
              </c:strCache>
            </c:strRef>
          </c:tx>
          <c:invertIfNegative val="0"/>
          <c:cat>
            <c:strRef>
              <c:f>'8.4'!$L$9:$N$9</c:f>
              <c:strCache>
                <c:ptCount val="3"/>
                <c:pt idx="0">
                  <c:v>Říjen</c:v>
                </c:pt>
                <c:pt idx="1">
                  <c:v>Listopad</c:v>
                </c:pt>
                <c:pt idx="2">
                  <c:v>Prosinec</c:v>
                </c:pt>
              </c:strCache>
            </c:strRef>
          </c:cat>
          <c:val>
            <c:numRef>
              <c:f>'8.4'!$L$22:$N$22</c:f>
              <c:numCache>
                <c:formatCode>#\ ##0.0</c:formatCode>
                <c:ptCount val="3"/>
                <c:pt idx="0">
                  <c:v>0</c:v>
                </c:pt>
                <c:pt idx="1">
                  <c:v>0</c:v>
                </c:pt>
                <c:pt idx="2">
                  <c:v>0</c:v>
                </c:pt>
              </c:numCache>
            </c:numRef>
          </c:val>
          <c:extLst>
            <c:ext xmlns:c16="http://schemas.microsoft.com/office/drawing/2014/chart" uri="{C3380CC4-5D6E-409C-BE32-E72D297353CC}">
              <c16:uniqueId val="{0000000C-2C7C-451A-955E-62FEC1AB4D5F}"/>
            </c:ext>
          </c:extLst>
        </c:ser>
        <c:ser>
          <c:idx val="13"/>
          <c:order val="13"/>
          <c:tx>
            <c:strRef>
              <c:f>'8.4'!$K$23</c:f>
              <c:strCache>
                <c:ptCount val="1"/>
                <c:pt idx="0">
                  <c:v>Ostatní</c:v>
                </c:pt>
              </c:strCache>
            </c:strRef>
          </c:tx>
          <c:invertIfNegative val="0"/>
          <c:cat>
            <c:strRef>
              <c:f>'8.4'!$L$9:$N$9</c:f>
              <c:strCache>
                <c:ptCount val="3"/>
                <c:pt idx="0">
                  <c:v>Říjen</c:v>
                </c:pt>
                <c:pt idx="1">
                  <c:v>Listopad</c:v>
                </c:pt>
                <c:pt idx="2">
                  <c:v>Prosinec</c:v>
                </c:pt>
              </c:strCache>
            </c:strRef>
          </c:cat>
          <c:val>
            <c:numRef>
              <c:f>'8.4'!$L$23:$N$23</c:f>
              <c:numCache>
                <c:formatCode>#\ ##0.0</c:formatCode>
                <c:ptCount val="3"/>
                <c:pt idx="0">
                  <c:v>0</c:v>
                </c:pt>
                <c:pt idx="1">
                  <c:v>0</c:v>
                </c:pt>
                <c:pt idx="2">
                  <c:v>0</c:v>
                </c:pt>
              </c:numCache>
            </c:numRef>
          </c:val>
          <c:extLst>
            <c:ext xmlns:c16="http://schemas.microsoft.com/office/drawing/2014/chart" uri="{C3380CC4-5D6E-409C-BE32-E72D297353CC}">
              <c16:uniqueId val="{0000000D-2C7C-451A-955E-62FEC1AB4D5F}"/>
            </c:ext>
          </c:extLst>
        </c:ser>
        <c:ser>
          <c:idx val="14"/>
          <c:order val="14"/>
          <c:tx>
            <c:strRef>
              <c:f>'8.4'!$K$24</c:f>
              <c:strCache>
                <c:ptCount val="1"/>
                <c:pt idx="0">
                  <c:v>Topné oleje</c:v>
                </c:pt>
              </c:strCache>
            </c:strRef>
          </c:tx>
          <c:invertIfNegative val="0"/>
          <c:cat>
            <c:strRef>
              <c:f>'8.4'!$L$9:$N$9</c:f>
              <c:strCache>
                <c:ptCount val="3"/>
                <c:pt idx="0">
                  <c:v>Říjen</c:v>
                </c:pt>
                <c:pt idx="1">
                  <c:v>Listopad</c:v>
                </c:pt>
                <c:pt idx="2">
                  <c:v>Prosinec</c:v>
                </c:pt>
              </c:strCache>
            </c:strRef>
          </c:cat>
          <c:val>
            <c:numRef>
              <c:f>'8.4'!$L$24:$N$24</c:f>
              <c:numCache>
                <c:formatCode>#\ ##0.0</c:formatCode>
                <c:ptCount val="3"/>
                <c:pt idx="0">
                  <c:v>0</c:v>
                </c:pt>
                <c:pt idx="1">
                  <c:v>0</c:v>
                </c:pt>
                <c:pt idx="2">
                  <c:v>0</c:v>
                </c:pt>
              </c:numCache>
            </c:numRef>
          </c:val>
          <c:extLst>
            <c:ext xmlns:c16="http://schemas.microsoft.com/office/drawing/2014/chart" uri="{C3380CC4-5D6E-409C-BE32-E72D297353CC}">
              <c16:uniqueId val="{0000000E-2C7C-451A-955E-62FEC1AB4D5F}"/>
            </c:ext>
          </c:extLst>
        </c:ser>
        <c:ser>
          <c:idx val="15"/>
          <c:order val="15"/>
          <c:tx>
            <c:strRef>
              <c:f>'8.4'!$K$25</c:f>
              <c:strCache>
                <c:ptCount val="1"/>
                <c:pt idx="0">
                  <c:v>Zemní plyn</c:v>
                </c:pt>
              </c:strCache>
            </c:strRef>
          </c:tx>
          <c:spPr>
            <a:solidFill>
              <a:srgbClr val="EBE600"/>
            </a:solidFill>
          </c:spPr>
          <c:invertIfNegative val="0"/>
          <c:cat>
            <c:strRef>
              <c:f>'8.4'!$L$9:$N$9</c:f>
              <c:strCache>
                <c:ptCount val="3"/>
                <c:pt idx="0">
                  <c:v>Říjen</c:v>
                </c:pt>
                <c:pt idx="1">
                  <c:v>Listopad</c:v>
                </c:pt>
                <c:pt idx="2">
                  <c:v>Prosinec</c:v>
                </c:pt>
              </c:strCache>
            </c:strRef>
          </c:cat>
          <c:val>
            <c:numRef>
              <c:f>'8.4'!$L$25:$N$25</c:f>
              <c:numCache>
                <c:formatCode>#\ ##0.0</c:formatCode>
                <c:ptCount val="3"/>
                <c:pt idx="0">
                  <c:v>106246.16299999999</c:v>
                </c:pt>
                <c:pt idx="1">
                  <c:v>128982.18199999999</c:v>
                </c:pt>
                <c:pt idx="2">
                  <c:v>154254.31699999995</c:v>
                </c:pt>
              </c:numCache>
            </c:numRef>
          </c:val>
          <c:extLst>
            <c:ext xmlns:c16="http://schemas.microsoft.com/office/drawing/2014/chart" uri="{C3380CC4-5D6E-409C-BE32-E72D297353CC}">
              <c16:uniqueId val="{0000000F-2C7C-451A-955E-62FEC1AB4D5F}"/>
            </c:ext>
          </c:extLst>
        </c:ser>
        <c:dLbls>
          <c:showLegendKey val="0"/>
          <c:showVal val="0"/>
          <c:showCatName val="0"/>
          <c:showSerName val="0"/>
          <c:showPercent val="0"/>
          <c:showBubbleSize val="0"/>
        </c:dLbls>
        <c:gapWidth val="150"/>
        <c:overlap val="100"/>
        <c:axId val="145058432"/>
        <c:axId val="145068416"/>
      </c:barChart>
      <c:catAx>
        <c:axId val="145058432"/>
        <c:scaling>
          <c:orientation val="minMax"/>
        </c:scaling>
        <c:delete val="0"/>
        <c:axPos val="b"/>
        <c:numFmt formatCode="General" sourceLinked="1"/>
        <c:majorTickMark val="none"/>
        <c:minorTickMark val="none"/>
        <c:tickLblPos val="nextTo"/>
        <c:txPr>
          <a:bodyPr/>
          <a:lstStyle/>
          <a:p>
            <a:pPr>
              <a:defRPr sz="900"/>
            </a:pPr>
            <a:endParaRPr lang="cs-CZ"/>
          </a:p>
        </c:txPr>
        <c:crossAx val="145068416"/>
        <c:crosses val="autoZero"/>
        <c:auto val="1"/>
        <c:lblAlgn val="ctr"/>
        <c:lblOffset val="100"/>
        <c:noMultiLvlLbl val="0"/>
      </c:catAx>
      <c:valAx>
        <c:axId val="14506841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4505843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19B2-4F6B-A101-59745005D5F0}"/>
              </c:ext>
            </c:extLst>
          </c:dPt>
          <c:dPt>
            <c:idx val="1"/>
            <c:bubble3D val="0"/>
            <c:spPr>
              <a:solidFill>
                <a:srgbClr val="EEECE1">
                  <a:lumMod val="50000"/>
                </a:srgbClr>
              </a:solidFill>
            </c:spPr>
            <c:extLst>
              <c:ext xmlns:c16="http://schemas.microsoft.com/office/drawing/2014/chart" uri="{C3380CC4-5D6E-409C-BE32-E72D297353CC}">
                <c16:uniqueId val="{00000003-19B2-4F6B-A101-59745005D5F0}"/>
              </c:ext>
            </c:extLst>
          </c:dPt>
          <c:dPt>
            <c:idx val="2"/>
            <c:bubble3D val="0"/>
            <c:spPr>
              <a:solidFill>
                <a:sysClr val="windowText" lastClr="000000"/>
              </a:solidFill>
            </c:spPr>
            <c:extLst>
              <c:ext xmlns:c16="http://schemas.microsoft.com/office/drawing/2014/chart" uri="{C3380CC4-5D6E-409C-BE32-E72D297353CC}">
                <c16:uniqueId val="{00000005-19B2-4F6B-A101-59745005D5F0}"/>
              </c:ext>
            </c:extLst>
          </c:dPt>
          <c:dPt>
            <c:idx val="5"/>
            <c:bubble3D val="0"/>
            <c:extLst>
              <c:ext xmlns:c16="http://schemas.microsoft.com/office/drawing/2014/chart" uri="{C3380CC4-5D6E-409C-BE32-E72D297353CC}">
                <c16:uniqueId val="{00000006-19B2-4F6B-A101-59745005D5F0}"/>
              </c:ext>
            </c:extLst>
          </c:dPt>
          <c:dPt>
            <c:idx val="6"/>
            <c:bubble3D val="0"/>
            <c:spPr>
              <a:solidFill>
                <a:srgbClr val="6E4932"/>
              </a:solidFill>
            </c:spPr>
            <c:extLst>
              <c:ext xmlns:c16="http://schemas.microsoft.com/office/drawing/2014/chart" uri="{C3380CC4-5D6E-409C-BE32-E72D297353CC}">
                <c16:uniqueId val="{00000008-19B2-4F6B-A101-59745005D5F0}"/>
              </c:ext>
            </c:extLst>
          </c:dPt>
          <c:dPt>
            <c:idx val="7"/>
            <c:bubble3D val="0"/>
            <c:extLst>
              <c:ext xmlns:c16="http://schemas.microsoft.com/office/drawing/2014/chart" uri="{C3380CC4-5D6E-409C-BE32-E72D297353CC}">
                <c16:uniqueId val="{00000009-19B2-4F6B-A101-59745005D5F0}"/>
              </c:ext>
            </c:extLst>
          </c:dPt>
          <c:dPt>
            <c:idx val="15"/>
            <c:bubble3D val="0"/>
            <c:spPr>
              <a:solidFill>
                <a:srgbClr val="EBE600"/>
              </a:solidFill>
            </c:spPr>
            <c:extLst>
              <c:ext xmlns:c16="http://schemas.microsoft.com/office/drawing/2014/chart" uri="{C3380CC4-5D6E-409C-BE32-E72D297353CC}">
                <c16:uniqueId val="{0000000B-19B2-4F6B-A101-59745005D5F0}"/>
              </c:ext>
            </c:extLst>
          </c:dPt>
          <c:cat>
            <c:numRef>
              <c:f>'8.4'!$O$10:$O$25</c:f>
              <c:numCache>
                <c:formatCode>0.0%</c:formatCode>
                <c:ptCount val="16"/>
              </c:numCache>
            </c:numRef>
          </c:cat>
          <c:val>
            <c:numRef>
              <c:f>'8.4'!$J$10:$J$25</c:f>
              <c:numCache>
                <c:formatCode>0.0</c:formatCode>
                <c:ptCount val="16"/>
              </c:numCache>
            </c:numRef>
          </c:val>
          <c:extLst>
            <c:ext xmlns:c16="http://schemas.microsoft.com/office/drawing/2014/chart" uri="{C3380CC4-5D6E-409C-BE32-E72D297353CC}">
              <c16:uniqueId val="{0000000C-19B2-4F6B-A101-59745005D5F0}"/>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7B9A-4780-A2EF-1B919D60E169}"/>
              </c:ext>
            </c:extLst>
          </c:dPt>
          <c:cat>
            <c:numRef>
              <c:f>'8.4'!$O$27:$O$34</c:f>
              <c:numCache>
                <c:formatCode>#\ ##0.0</c:formatCode>
                <c:ptCount val="8"/>
              </c:numCache>
            </c:numRef>
          </c:cat>
          <c:val>
            <c:numRef>
              <c:f>'8.4'!$J$27:$J$34</c:f>
              <c:numCache>
                <c:formatCode>0.0</c:formatCode>
                <c:ptCount val="8"/>
              </c:numCache>
            </c:numRef>
          </c:val>
          <c:extLst>
            <c:ext xmlns:c16="http://schemas.microsoft.com/office/drawing/2014/chart" uri="{C3380CC4-5D6E-409C-BE32-E72D297353CC}">
              <c16:uniqueId val="{00000001-7B9A-4780-A2EF-1B919D60E169}"/>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335168195718655"/>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'8.5'!$K$27</c:f>
              <c:strCache>
                <c:ptCount val="1"/>
                <c:pt idx="0">
                  <c:v>Průmysl</c:v>
                </c:pt>
              </c:strCache>
            </c:strRef>
          </c:tx>
          <c:invertIfNegative val="0"/>
          <c:cat>
            <c:strRef>
              <c:f>'8.5'!$L$26:$N$26</c:f>
              <c:strCache>
                <c:ptCount val="3"/>
                <c:pt idx="0">
                  <c:v>Říjen</c:v>
                </c:pt>
                <c:pt idx="1">
                  <c:v>Listopad</c:v>
                </c:pt>
                <c:pt idx="2">
                  <c:v>Prosinec</c:v>
                </c:pt>
              </c:strCache>
            </c:strRef>
          </c:cat>
          <c:val>
            <c:numRef>
              <c:f>'8.5'!$L$27:$N$27</c:f>
              <c:numCache>
                <c:formatCode>#\ ##0.0</c:formatCode>
                <c:ptCount val="3"/>
                <c:pt idx="0">
                  <c:v>10374.571</c:v>
                </c:pt>
                <c:pt idx="1">
                  <c:v>13799.516</c:v>
                </c:pt>
                <c:pt idx="2">
                  <c:v>19191.588</c:v>
                </c:pt>
              </c:numCache>
            </c:numRef>
          </c:val>
          <c:extLst>
            <c:ext xmlns:c16="http://schemas.microsoft.com/office/drawing/2014/chart" uri="{C3380CC4-5D6E-409C-BE32-E72D297353CC}">
              <c16:uniqueId val="{00000000-B363-40D2-8D91-C550D348226B}"/>
            </c:ext>
          </c:extLst>
        </c:ser>
        <c:ser>
          <c:idx val="1"/>
          <c:order val="1"/>
          <c:tx>
            <c:strRef>
              <c:f>'8.5'!$K$28</c:f>
              <c:strCache>
                <c:ptCount val="1"/>
                <c:pt idx="0">
                  <c:v>Energetika</c:v>
                </c:pt>
              </c:strCache>
            </c:strRef>
          </c:tx>
          <c:invertIfNegative val="0"/>
          <c:cat>
            <c:strRef>
              <c:f>'8.5'!$L$26:$N$26</c:f>
              <c:strCache>
                <c:ptCount val="3"/>
                <c:pt idx="0">
                  <c:v>Říjen</c:v>
                </c:pt>
                <c:pt idx="1">
                  <c:v>Listopad</c:v>
                </c:pt>
                <c:pt idx="2">
                  <c:v>Prosinec</c:v>
                </c:pt>
              </c:strCache>
            </c:strRef>
          </c:cat>
          <c:val>
            <c:numRef>
              <c:f>'8.5'!$L$28:$N$28</c:f>
              <c:numCache>
                <c:formatCode>#\ ##0.0</c:formatCode>
                <c:ptCount val="3"/>
                <c:pt idx="0">
                  <c:v>3427.19</c:v>
                </c:pt>
                <c:pt idx="1">
                  <c:v>4971.2700000000004</c:v>
                </c:pt>
                <c:pt idx="2">
                  <c:v>5734.02</c:v>
                </c:pt>
              </c:numCache>
            </c:numRef>
          </c:val>
          <c:extLst>
            <c:ext xmlns:c16="http://schemas.microsoft.com/office/drawing/2014/chart" uri="{C3380CC4-5D6E-409C-BE32-E72D297353CC}">
              <c16:uniqueId val="{00000001-B363-40D2-8D91-C550D348226B}"/>
            </c:ext>
          </c:extLst>
        </c:ser>
        <c:ser>
          <c:idx val="2"/>
          <c:order val="2"/>
          <c:tx>
            <c:strRef>
              <c:f>'8.5'!$K$29</c:f>
              <c:strCache>
                <c:ptCount val="1"/>
                <c:pt idx="0">
                  <c:v>Doprava</c:v>
                </c:pt>
              </c:strCache>
            </c:strRef>
          </c:tx>
          <c:invertIfNegative val="0"/>
          <c:cat>
            <c:strRef>
              <c:f>'8.5'!$L$26:$N$26</c:f>
              <c:strCache>
                <c:ptCount val="3"/>
                <c:pt idx="0">
                  <c:v>Říjen</c:v>
                </c:pt>
                <c:pt idx="1">
                  <c:v>Listopad</c:v>
                </c:pt>
                <c:pt idx="2">
                  <c:v>Prosinec</c:v>
                </c:pt>
              </c:strCache>
            </c:strRef>
          </c:cat>
          <c:val>
            <c:numRef>
              <c:f>'8.5'!$L$29:$N$29</c:f>
              <c:numCache>
                <c:formatCode>#\ ##0.0</c:formatCode>
                <c:ptCount val="3"/>
                <c:pt idx="0">
                  <c:v>225.49</c:v>
                </c:pt>
                <c:pt idx="1">
                  <c:v>395.17</c:v>
                </c:pt>
                <c:pt idx="2">
                  <c:v>553.62</c:v>
                </c:pt>
              </c:numCache>
            </c:numRef>
          </c:val>
          <c:extLst>
            <c:ext xmlns:c16="http://schemas.microsoft.com/office/drawing/2014/chart" uri="{C3380CC4-5D6E-409C-BE32-E72D297353CC}">
              <c16:uniqueId val="{00000002-B363-40D2-8D91-C550D348226B}"/>
            </c:ext>
          </c:extLst>
        </c:ser>
        <c:ser>
          <c:idx val="3"/>
          <c:order val="3"/>
          <c:tx>
            <c:strRef>
              <c:f>'8.5'!$K$30</c:f>
              <c:strCache>
                <c:ptCount val="1"/>
                <c:pt idx="0">
                  <c:v>Stavebnictví</c:v>
                </c:pt>
              </c:strCache>
            </c:strRef>
          </c:tx>
          <c:invertIfNegative val="0"/>
          <c:cat>
            <c:strRef>
              <c:f>'8.5'!$L$26:$N$26</c:f>
              <c:strCache>
                <c:ptCount val="3"/>
                <c:pt idx="0">
                  <c:v>Říjen</c:v>
                </c:pt>
                <c:pt idx="1">
                  <c:v>Listopad</c:v>
                </c:pt>
                <c:pt idx="2">
                  <c:v>Prosinec</c:v>
                </c:pt>
              </c:strCache>
            </c:strRef>
          </c:cat>
          <c:val>
            <c:numRef>
              <c:f>'8.5'!$L$30:$N$30</c:f>
              <c:numCache>
                <c:formatCode>#\ ##0.0</c:formatCode>
                <c:ptCount val="3"/>
                <c:pt idx="0">
                  <c:v>264.83000000000004</c:v>
                </c:pt>
                <c:pt idx="1">
                  <c:v>445</c:v>
                </c:pt>
                <c:pt idx="2">
                  <c:v>668.68</c:v>
                </c:pt>
              </c:numCache>
            </c:numRef>
          </c:val>
          <c:extLst>
            <c:ext xmlns:c16="http://schemas.microsoft.com/office/drawing/2014/chart" uri="{C3380CC4-5D6E-409C-BE32-E72D297353CC}">
              <c16:uniqueId val="{00000003-B363-40D2-8D91-C550D348226B}"/>
            </c:ext>
          </c:extLst>
        </c:ser>
        <c:ser>
          <c:idx val="4"/>
          <c:order val="4"/>
          <c:tx>
            <c:strRef>
              <c:f>'8.5'!$K$31</c:f>
              <c:strCache>
                <c:ptCount val="1"/>
                <c:pt idx="0">
                  <c:v>Zemědělství a lesnictví</c:v>
                </c:pt>
              </c:strCache>
            </c:strRef>
          </c:tx>
          <c:invertIfNegative val="0"/>
          <c:cat>
            <c:strRef>
              <c:f>'8.5'!$L$26:$N$26</c:f>
              <c:strCache>
                <c:ptCount val="3"/>
                <c:pt idx="0">
                  <c:v>Říjen</c:v>
                </c:pt>
                <c:pt idx="1">
                  <c:v>Listopad</c:v>
                </c:pt>
                <c:pt idx="2">
                  <c:v>Prosinec</c:v>
                </c:pt>
              </c:strCache>
            </c:strRef>
          </c:cat>
          <c:val>
            <c:numRef>
              <c:f>'8.5'!$L$31:$N$31</c:f>
              <c:numCache>
                <c:formatCode>#\ ##0.0</c:formatCode>
                <c:ptCount val="3"/>
                <c:pt idx="0">
                  <c:v>3298.2760000000003</c:v>
                </c:pt>
                <c:pt idx="1">
                  <c:v>7701.8940000000002</c:v>
                </c:pt>
                <c:pt idx="2">
                  <c:v>8995.6720000000005</c:v>
                </c:pt>
              </c:numCache>
            </c:numRef>
          </c:val>
          <c:extLst>
            <c:ext xmlns:c16="http://schemas.microsoft.com/office/drawing/2014/chart" uri="{C3380CC4-5D6E-409C-BE32-E72D297353CC}">
              <c16:uniqueId val="{00000004-B363-40D2-8D91-C550D348226B}"/>
            </c:ext>
          </c:extLst>
        </c:ser>
        <c:ser>
          <c:idx val="5"/>
          <c:order val="5"/>
          <c:tx>
            <c:strRef>
              <c:f>'8.5'!$K$32</c:f>
              <c:strCache>
                <c:ptCount val="1"/>
                <c:pt idx="0">
                  <c:v>Domácnosti</c:v>
                </c:pt>
              </c:strCache>
            </c:strRef>
          </c:tx>
          <c:invertIfNegative val="0"/>
          <c:cat>
            <c:strRef>
              <c:f>'8.5'!$L$26:$N$26</c:f>
              <c:strCache>
                <c:ptCount val="3"/>
                <c:pt idx="0">
                  <c:v>Říjen</c:v>
                </c:pt>
                <c:pt idx="1">
                  <c:v>Listopad</c:v>
                </c:pt>
                <c:pt idx="2">
                  <c:v>Prosinec</c:v>
                </c:pt>
              </c:strCache>
            </c:strRef>
          </c:cat>
          <c:val>
            <c:numRef>
              <c:f>'8.5'!$L$32:$N$32</c:f>
              <c:numCache>
                <c:formatCode>#\ ##0.0</c:formatCode>
                <c:ptCount val="3"/>
                <c:pt idx="0">
                  <c:v>73860.157000000007</c:v>
                </c:pt>
                <c:pt idx="1">
                  <c:v>104187.62599999996</c:v>
                </c:pt>
                <c:pt idx="2">
                  <c:v>133453.77999999997</c:v>
                </c:pt>
              </c:numCache>
            </c:numRef>
          </c:val>
          <c:extLst>
            <c:ext xmlns:c16="http://schemas.microsoft.com/office/drawing/2014/chart" uri="{C3380CC4-5D6E-409C-BE32-E72D297353CC}">
              <c16:uniqueId val="{00000005-B363-40D2-8D91-C550D348226B}"/>
            </c:ext>
          </c:extLst>
        </c:ser>
        <c:ser>
          <c:idx val="6"/>
          <c:order val="6"/>
          <c:tx>
            <c:strRef>
              <c:f>'8.5'!$K$33</c:f>
              <c:strCache>
                <c:ptCount val="1"/>
                <c:pt idx="0">
                  <c:v>Obchod, služby, školství, zdravotnictví</c:v>
                </c:pt>
              </c:strCache>
            </c:strRef>
          </c:tx>
          <c:invertIfNegative val="0"/>
          <c:cat>
            <c:strRef>
              <c:f>'8.5'!$L$26:$N$26</c:f>
              <c:strCache>
                <c:ptCount val="3"/>
                <c:pt idx="0">
                  <c:v>Říjen</c:v>
                </c:pt>
                <c:pt idx="1">
                  <c:v>Listopad</c:v>
                </c:pt>
                <c:pt idx="2">
                  <c:v>Prosinec</c:v>
                </c:pt>
              </c:strCache>
            </c:strRef>
          </c:cat>
          <c:val>
            <c:numRef>
              <c:f>'8.5'!$L$33:$N$33</c:f>
              <c:numCache>
                <c:formatCode>#\ ##0.0</c:formatCode>
                <c:ptCount val="3"/>
                <c:pt idx="0">
                  <c:v>27351.840999999993</c:v>
                </c:pt>
                <c:pt idx="1">
                  <c:v>43680.006000000001</c:v>
                </c:pt>
                <c:pt idx="2">
                  <c:v>53246.216</c:v>
                </c:pt>
              </c:numCache>
            </c:numRef>
          </c:val>
          <c:extLst>
            <c:ext xmlns:c16="http://schemas.microsoft.com/office/drawing/2014/chart" uri="{C3380CC4-5D6E-409C-BE32-E72D297353CC}">
              <c16:uniqueId val="{00000006-B363-40D2-8D91-C550D348226B}"/>
            </c:ext>
          </c:extLst>
        </c:ser>
        <c:ser>
          <c:idx val="7"/>
          <c:order val="7"/>
          <c:tx>
            <c:strRef>
              <c:f>'8.5'!$K$34</c:f>
              <c:strCache>
                <c:ptCount val="1"/>
                <c:pt idx="0">
                  <c:v>Ostatní</c:v>
                </c:pt>
              </c:strCache>
            </c:strRef>
          </c:tx>
          <c:invertIfNegative val="0"/>
          <c:cat>
            <c:strRef>
              <c:f>'8.5'!$L$26:$N$26</c:f>
              <c:strCache>
                <c:ptCount val="3"/>
                <c:pt idx="0">
                  <c:v>Říjen</c:v>
                </c:pt>
                <c:pt idx="1">
                  <c:v>Listopad</c:v>
                </c:pt>
                <c:pt idx="2">
                  <c:v>Prosinec</c:v>
                </c:pt>
              </c:strCache>
            </c:strRef>
          </c:cat>
          <c:val>
            <c:numRef>
              <c:f>'8.5'!$L$34:$N$34</c:f>
              <c:numCache>
                <c:formatCode>#\ ##0.0</c:formatCode>
                <c:ptCount val="3"/>
                <c:pt idx="0">
                  <c:v>47.576999999999998</c:v>
                </c:pt>
                <c:pt idx="1">
                  <c:v>67.885999999999996</c:v>
                </c:pt>
                <c:pt idx="2">
                  <c:v>94.86</c:v>
                </c:pt>
              </c:numCache>
            </c:numRef>
          </c:val>
          <c:extLst>
            <c:ext xmlns:c16="http://schemas.microsoft.com/office/drawing/2014/chart" uri="{C3380CC4-5D6E-409C-BE32-E72D297353CC}">
              <c16:uniqueId val="{00000007-B363-40D2-8D91-C550D348226B}"/>
            </c:ext>
          </c:extLst>
        </c:ser>
        <c:dLbls>
          <c:showLegendKey val="0"/>
          <c:showVal val="0"/>
          <c:showCatName val="0"/>
          <c:showSerName val="0"/>
          <c:showPercent val="0"/>
          <c:showBubbleSize val="0"/>
        </c:dLbls>
        <c:gapWidth val="150"/>
        <c:overlap val="100"/>
        <c:axId val="138034560"/>
        <c:axId val="138048640"/>
      </c:barChart>
      <c:catAx>
        <c:axId val="138034560"/>
        <c:scaling>
          <c:orientation val="minMax"/>
        </c:scaling>
        <c:delete val="0"/>
        <c:axPos val="b"/>
        <c:numFmt formatCode="General" sourceLinked="1"/>
        <c:majorTickMark val="none"/>
        <c:minorTickMark val="none"/>
        <c:tickLblPos val="nextTo"/>
        <c:txPr>
          <a:bodyPr/>
          <a:lstStyle/>
          <a:p>
            <a:pPr>
              <a:defRPr sz="900"/>
            </a:pPr>
            <a:endParaRPr lang="cs-CZ"/>
          </a:p>
        </c:txPr>
        <c:crossAx val="138048640"/>
        <c:crosses val="autoZero"/>
        <c:auto val="1"/>
        <c:lblAlgn val="ctr"/>
        <c:lblOffset val="100"/>
        <c:noMultiLvlLbl val="0"/>
      </c:catAx>
      <c:valAx>
        <c:axId val="13804864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3803456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'8.5'!$L$39</c:f>
              <c:strCache>
                <c:ptCount val="1"/>
                <c:pt idx="0">
                  <c:v>Instalovaný výkon</c:v>
                </c:pt>
              </c:strCache>
            </c:strRef>
          </c:tx>
          <c:invertIfNegative val="0"/>
          <c:val>
            <c:numRef>
              <c:f>'8.5'!$M$39</c:f>
              <c:numCache>
                <c:formatCode>0.0%</c:formatCode>
                <c:ptCount val="1"/>
                <c:pt idx="0">
                  <c:v>1.5599014427244809E-2</c:v>
                </c:pt>
              </c:numCache>
            </c:numRef>
          </c:val>
          <c:extLst>
            <c:ext xmlns:c16="http://schemas.microsoft.com/office/drawing/2014/chart" uri="{C3380CC4-5D6E-409C-BE32-E72D297353CC}">
              <c16:uniqueId val="{00000000-3868-4782-96C7-1A7886EE5043}"/>
            </c:ext>
          </c:extLst>
        </c:ser>
        <c:ser>
          <c:idx val="1"/>
          <c:order val="1"/>
          <c:tx>
            <c:strRef>
              <c:f>'8.5'!$L$40</c:f>
              <c:strCache>
                <c:ptCount val="1"/>
                <c:pt idx="0">
                  <c:v>Výroba tepla brutto</c:v>
                </c:pt>
              </c:strCache>
            </c:strRef>
          </c:tx>
          <c:invertIfNegative val="0"/>
          <c:val>
            <c:numRef>
              <c:f>'8.5'!$M$40</c:f>
              <c:numCache>
                <c:formatCode>0.0%</c:formatCode>
                <c:ptCount val="1"/>
                <c:pt idx="0">
                  <c:v>2.426010356078399E-2</c:v>
                </c:pt>
              </c:numCache>
            </c:numRef>
          </c:val>
          <c:extLst>
            <c:ext xmlns:c16="http://schemas.microsoft.com/office/drawing/2014/chart" uri="{C3380CC4-5D6E-409C-BE32-E72D297353CC}">
              <c16:uniqueId val="{00000001-3868-4782-96C7-1A7886EE5043}"/>
            </c:ext>
          </c:extLst>
        </c:ser>
        <c:ser>
          <c:idx val="2"/>
          <c:order val="2"/>
          <c:tx>
            <c:strRef>
              <c:f>'8.5'!$L$41</c:f>
              <c:strCache>
                <c:ptCount val="1"/>
                <c:pt idx="0">
                  <c:v>Dodávky tepla</c:v>
                </c:pt>
              </c:strCache>
            </c:strRef>
          </c:tx>
          <c:invertIfNegative val="0"/>
          <c:val>
            <c:numRef>
              <c:f>'8.5'!$M$41</c:f>
              <c:numCache>
                <c:formatCode>0.0%</c:formatCode>
                <c:ptCount val="1"/>
                <c:pt idx="0">
                  <c:v>1.9283345764091634E-2</c:v>
                </c:pt>
              </c:numCache>
            </c:numRef>
          </c:val>
          <c:extLst>
            <c:ext xmlns:c16="http://schemas.microsoft.com/office/drawing/2014/chart" uri="{C3380CC4-5D6E-409C-BE32-E72D297353CC}">
              <c16:uniqueId val="{00000002-3868-4782-96C7-1A7886EE5043}"/>
            </c:ext>
          </c:extLst>
        </c:ser>
        <c:dLbls>
          <c:showLegendKey val="0"/>
          <c:showVal val="0"/>
          <c:showCatName val="0"/>
          <c:showSerName val="0"/>
          <c:showPercent val="0"/>
          <c:showBubbleSize val="0"/>
        </c:dLbls>
        <c:gapWidth val="150"/>
        <c:axId val="138075520"/>
        <c:axId val="138081408"/>
      </c:barChart>
      <c:catAx>
        <c:axId val="138075520"/>
        <c:scaling>
          <c:orientation val="maxMin"/>
        </c:scaling>
        <c:delete val="0"/>
        <c:axPos val="l"/>
        <c:numFmt formatCode="General" sourceLinked="1"/>
        <c:majorTickMark val="none"/>
        <c:minorTickMark val="none"/>
        <c:tickLblPos val="none"/>
        <c:crossAx val="138081408"/>
        <c:crosses val="autoZero"/>
        <c:auto val="1"/>
        <c:lblAlgn val="ctr"/>
        <c:lblOffset val="100"/>
        <c:noMultiLvlLbl val="0"/>
      </c:catAx>
      <c:valAx>
        <c:axId val="13808140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38075520"/>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834545967287083"/>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'8.5'!$K$10</c:f>
              <c:strCache>
                <c:ptCount val="1"/>
                <c:pt idx="0">
                  <c:v>Biomasa</c:v>
                </c:pt>
              </c:strCache>
            </c:strRef>
          </c:tx>
          <c:spPr>
            <a:solidFill>
              <a:schemeClr val="accent3">
                <a:lumMod val="75000"/>
              </a:schemeClr>
            </a:solidFill>
          </c:spPr>
          <c:invertIfNegative val="0"/>
          <c:cat>
            <c:strRef>
              <c:f>'8.5'!$L$9:$N$9</c:f>
              <c:strCache>
                <c:ptCount val="3"/>
                <c:pt idx="0">
                  <c:v>Říjen</c:v>
                </c:pt>
                <c:pt idx="1">
                  <c:v>Listopad</c:v>
                </c:pt>
                <c:pt idx="2">
                  <c:v>Prosinec</c:v>
                </c:pt>
              </c:strCache>
            </c:strRef>
          </c:cat>
          <c:val>
            <c:numRef>
              <c:f>'8.5'!$L$10:$N$10</c:f>
              <c:numCache>
                <c:formatCode>#\ ##0.0</c:formatCode>
                <c:ptCount val="3"/>
                <c:pt idx="0">
                  <c:v>47398.640000000007</c:v>
                </c:pt>
                <c:pt idx="1">
                  <c:v>67901.054000000004</c:v>
                </c:pt>
                <c:pt idx="2">
                  <c:v>89015.43</c:v>
                </c:pt>
              </c:numCache>
            </c:numRef>
          </c:val>
          <c:extLst>
            <c:ext xmlns:c16="http://schemas.microsoft.com/office/drawing/2014/chart" uri="{C3380CC4-5D6E-409C-BE32-E72D297353CC}">
              <c16:uniqueId val="{00000000-FA0B-444B-A497-0331C97397D4}"/>
            </c:ext>
          </c:extLst>
        </c:ser>
        <c:ser>
          <c:idx val="1"/>
          <c:order val="1"/>
          <c:tx>
            <c:strRef>
              <c:f>'8.5'!$K$11</c:f>
              <c:strCache>
                <c:ptCount val="1"/>
                <c:pt idx="0">
                  <c:v>Bioplyn</c:v>
                </c:pt>
              </c:strCache>
            </c:strRef>
          </c:tx>
          <c:spPr>
            <a:solidFill>
              <a:schemeClr val="bg2">
                <a:lumMod val="50000"/>
              </a:schemeClr>
            </a:solidFill>
          </c:spPr>
          <c:invertIfNegative val="0"/>
          <c:cat>
            <c:strRef>
              <c:f>'8.5'!$L$9:$N$9</c:f>
              <c:strCache>
                <c:ptCount val="3"/>
                <c:pt idx="0">
                  <c:v>Říjen</c:v>
                </c:pt>
                <c:pt idx="1">
                  <c:v>Listopad</c:v>
                </c:pt>
                <c:pt idx="2">
                  <c:v>Prosinec</c:v>
                </c:pt>
              </c:strCache>
            </c:strRef>
          </c:cat>
          <c:val>
            <c:numRef>
              <c:f>'8.5'!$L$11:$N$11</c:f>
              <c:numCache>
                <c:formatCode>#\ ##0.0</c:formatCode>
                <c:ptCount val="3"/>
                <c:pt idx="0">
                  <c:v>3742.482</c:v>
                </c:pt>
                <c:pt idx="1">
                  <c:v>5984.0339999999997</c:v>
                </c:pt>
                <c:pt idx="2">
                  <c:v>7080.634</c:v>
                </c:pt>
              </c:numCache>
            </c:numRef>
          </c:val>
          <c:extLst>
            <c:ext xmlns:c16="http://schemas.microsoft.com/office/drawing/2014/chart" uri="{C3380CC4-5D6E-409C-BE32-E72D297353CC}">
              <c16:uniqueId val="{00000001-FA0B-444B-A497-0331C97397D4}"/>
            </c:ext>
          </c:extLst>
        </c:ser>
        <c:ser>
          <c:idx val="2"/>
          <c:order val="2"/>
          <c:tx>
            <c:strRef>
              <c:f>'8.5'!$K$12</c:f>
              <c:strCache>
                <c:ptCount val="1"/>
                <c:pt idx="0">
                  <c:v>Černé uhlí</c:v>
                </c:pt>
              </c:strCache>
            </c:strRef>
          </c:tx>
          <c:spPr>
            <a:solidFill>
              <a:schemeClr val="tx1"/>
            </a:solidFill>
          </c:spPr>
          <c:invertIfNegative val="0"/>
          <c:cat>
            <c:strRef>
              <c:f>'8.5'!$L$9:$N$9</c:f>
              <c:strCache>
                <c:ptCount val="3"/>
                <c:pt idx="0">
                  <c:v>Říjen</c:v>
                </c:pt>
                <c:pt idx="1">
                  <c:v>Listopad</c:v>
                </c:pt>
                <c:pt idx="2">
                  <c:v>Prosinec</c:v>
                </c:pt>
              </c:strCache>
            </c:strRef>
          </c:cat>
          <c:val>
            <c:numRef>
              <c:f>'8.5'!$L$12:$N$12</c:f>
              <c:numCache>
                <c:formatCode>#\ ##0.0</c:formatCode>
                <c:ptCount val="3"/>
                <c:pt idx="0">
                  <c:v>0</c:v>
                </c:pt>
                <c:pt idx="1">
                  <c:v>0</c:v>
                </c:pt>
                <c:pt idx="2">
                  <c:v>0</c:v>
                </c:pt>
              </c:numCache>
            </c:numRef>
          </c:val>
          <c:extLst>
            <c:ext xmlns:c16="http://schemas.microsoft.com/office/drawing/2014/chart" uri="{C3380CC4-5D6E-409C-BE32-E72D297353CC}">
              <c16:uniqueId val="{00000002-FA0B-444B-A497-0331C97397D4}"/>
            </c:ext>
          </c:extLst>
        </c:ser>
        <c:ser>
          <c:idx val="3"/>
          <c:order val="3"/>
          <c:tx>
            <c:strRef>
              <c:f>'8.5'!$K$13</c:f>
              <c:strCache>
                <c:ptCount val="1"/>
                <c:pt idx="0">
                  <c:v>Elektrická energie</c:v>
                </c:pt>
              </c:strCache>
            </c:strRef>
          </c:tx>
          <c:invertIfNegative val="0"/>
          <c:cat>
            <c:strRef>
              <c:f>'8.5'!$L$9:$N$9</c:f>
              <c:strCache>
                <c:ptCount val="3"/>
                <c:pt idx="0">
                  <c:v>Říjen</c:v>
                </c:pt>
                <c:pt idx="1">
                  <c:v>Listopad</c:v>
                </c:pt>
                <c:pt idx="2">
                  <c:v>Prosinec</c:v>
                </c:pt>
              </c:strCache>
            </c:strRef>
          </c:cat>
          <c:val>
            <c:numRef>
              <c:f>'8.5'!$L$13:$N$13</c:f>
              <c:numCache>
                <c:formatCode>#\ ##0.0</c:formatCode>
                <c:ptCount val="3"/>
                <c:pt idx="0">
                  <c:v>2</c:v>
                </c:pt>
                <c:pt idx="1">
                  <c:v>1</c:v>
                </c:pt>
                <c:pt idx="2">
                  <c:v>0</c:v>
                </c:pt>
              </c:numCache>
            </c:numRef>
          </c:val>
          <c:extLst>
            <c:ext xmlns:c16="http://schemas.microsoft.com/office/drawing/2014/chart" uri="{C3380CC4-5D6E-409C-BE32-E72D297353CC}">
              <c16:uniqueId val="{00000003-FA0B-444B-A497-0331C97397D4}"/>
            </c:ext>
          </c:extLst>
        </c:ser>
        <c:ser>
          <c:idx val="4"/>
          <c:order val="4"/>
          <c:tx>
            <c:strRef>
              <c:f>'8.5'!$K$14</c:f>
              <c:strCache>
                <c:ptCount val="1"/>
                <c:pt idx="0">
                  <c:v>Energie prostředí (tepelné čerpadlo)</c:v>
                </c:pt>
              </c:strCache>
            </c:strRef>
          </c:tx>
          <c:invertIfNegative val="0"/>
          <c:cat>
            <c:strRef>
              <c:f>'8.5'!$L$9:$N$9</c:f>
              <c:strCache>
                <c:ptCount val="3"/>
                <c:pt idx="0">
                  <c:v>Říjen</c:v>
                </c:pt>
                <c:pt idx="1">
                  <c:v>Listopad</c:v>
                </c:pt>
                <c:pt idx="2">
                  <c:v>Prosinec</c:v>
                </c:pt>
              </c:strCache>
            </c:strRef>
          </c:cat>
          <c:val>
            <c:numRef>
              <c:f>'8.5'!$L$14:$N$14</c:f>
              <c:numCache>
                <c:formatCode>#\ ##0.0</c:formatCode>
                <c:ptCount val="3"/>
                <c:pt idx="0">
                  <c:v>0</c:v>
                </c:pt>
                <c:pt idx="1">
                  <c:v>0</c:v>
                </c:pt>
                <c:pt idx="2">
                  <c:v>0</c:v>
                </c:pt>
              </c:numCache>
            </c:numRef>
          </c:val>
          <c:extLst>
            <c:ext xmlns:c16="http://schemas.microsoft.com/office/drawing/2014/chart" uri="{C3380CC4-5D6E-409C-BE32-E72D297353CC}">
              <c16:uniqueId val="{00000004-FA0B-444B-A497-0331C97397D4}"/>
            </c:ext>
          </c:extLst>
        </c:ser>
        <c:ser>
          <c:idx val="5"/>
          <c:order val="5"/>
          <c:tx>
            <c:strRef>
              <c:f>'8.5'!$K$15</c:f>
              <c:strCache>
                <c:ptCount val="1"/>
                <c:pt idx="0">
                  <c:v>Energie Slunce (solární kolektor)</c:v>
                </c:pt>
              </c:strCache>
            </c:strRef>
          </c:tx>
          <c:invertIfNegative val="0"/>
          <c:cat>
            <c:strRef>
              <c:f>'8.5'!$L$9:$N$9</c:f>
              <c:strCache>
                <c:ptCount val="3"/>
                <c:pt idx="0">
                  <c:v>Říjen</c:v>
                </c:pt>
                <c:pt idx="1">
                  <c:v>Listopad</c:v>
                </c:pt>
                <c:pt idx="2">
                  <c:v>Prosinec</c:v>
                </c:pt>
              </c:strCache>
            </c:strRef>
          </c:cat>
          <c:val>
            <c:numRef>
              <c:f>'8.5'!$L$15:$N$15</c:f>
              <c:numCache>
                <c:formatCode>#\ ##0.0</c:formatCode>
                <c:ptCount val="3"/>
                <c:pt idx="0">
                  <c:v>12.7</c:v>
                </c:pt>
                <c:pt idx="1">
                  <c:v>3.9</c:v>
                </c:pt>
                <c:pt idx="2">
                  <c:v>2.6</c:v>
                </c:pt>
              </c:numCache>
            </c:numRef>
          </c:val>
          <c:extLst>
            <c:ext xmlns:c16="http://schemas.microsoft.com/office/drawing/2014/chart" uri="{C3380CC4-5D6E-409C-BE32-E72D297353CC}">
              <c16:uniqueId val="{00000005-FA0B-444B-A497-0331C97397D4}"/>
            </c:ext>
          </c:extLst>
        </c:ser>
        <c:ser>
          <c:idx val="6"/>
          <c:order val="6"/>
          <c:tx>
            <c:strRef>
              <c:f>'8.5'!$K$16</c:f>
              <c:strCache>
                <c:ptCount val="1"/>
                <c:pt idx="0">
                  <c:v>Hnědé uhlí</c:v>
                </c:pt>
              </c:strCache>
            </c:strRef>
          </c:tx>
          <c:spPr>
            <a:solidFill>
              <a:srgbClr val="6E4932"/>
            </a:solidFill>
          </c:spPr>
          <c:invertIfNegative val="0"/>
          <c:cat>
            <c:strRef>
              <c:f>'8.5'!$L$9:$N$9</c:f>
              <c:strCache>
                <c:ptCount val="3"/>
                <c:pt idx="0">
                  <c:v>Říjen</c:v>
                </c:pt>
                <c:pt idx="1">
                  <c:v>Listopad</c:v>
                </c:pt>
                <c:pt idx="2">
                  <c:v>Prosinec</c:v>
                </c:pt>
              </c:strCache>
            </c:strRef>
          </c:cat>
          <c:val>
            <c:numRef>
              <c:f>'8.5'!$L$16:$N$16</c:f>
              <c:numCache>
                <c:formatCode>#\ ##0.0</c:formatCode>
                <c:ptCount val="3"/>
                <c:pt idx="0">
                  <c:v>21274.776000000002</c:v>
                </c:pt>
                <c:pt idx="1">
                  <c:v>31371.758999999998</c:v>
                </c:pt>
                <c:pt idx="2">
                  <c:v>41064.175000000003</c:v>
                </c:pt>
              </c:numCache>
            </c:numRef>
          </c:val>
          <c:extLst>
            <c:ext xmlns:c16="http://schemas.microsoft.com/office/drawing/2014/chart" uri="{C3380CC4-5D6E-409C-BE32-E72D297353CC}">
              <c16:uniqueId val="{00000006-FA0B-444B-A497-0331C97397D4}"/>
            </c:ext>
          </c:extLst>
        </c:ser>
        <c:ser>
          <c:idx val="7"/>
          <c:order val="7"/>
          <c:tx>
            <c:strRef>
              <c:f>'8.5'!$K$17</c:f>
              <c:strCache>
                <c:ptCount val="1"/>
                <c:pt idx="0">
                  <c:v>Jaderné palivo</c:v>
                </c:pt>
              </c:strCache>
            </c:strRef>
          </c:tx>
          <c:invertIfNegative val="0"/>
          <c:cat>
            <c:strRef>
              <c:f>'8.5'!$L$9:$N$9</c:f>
              <c:strCache>
                <c:ptCount val="3"/>
                <c:pt idx="0">
                  <c:v>Říjen</c:v>
                </c:pt>
                <c:pt idx="1">
                  <c:v>Listopad</c:v>
                </c:pt>
                <c:pt idx="2">
                  <c:v>Prosinec</c:v>
                </c:pt>
              </c:strCache>
            </c:strRef>
          </c:cat>
          <c:val>
            <c:numRef>
              <c:f>'8.5'!$L$17:$N$17</c:f>
              <c:numCache>
                <c:formatCode>#\ ##0.0</c:formatCode>
                <c:ptCount val="3"/>
                <c:pt idx="0">
                  <c:v>3427.19</c:v>
                </c:pt>
                <c:pt idx="1">
                  <c:v>4971.2700000000004</c:v>
                </c:pt>
                <c:pt idx="2">
                  <c:v>5734.02</c:v>
                </c:pt>
              </c:numCache>
            </c:numRef>
          </c:val>
          <c:extLst>
            <c:ext xmlns:c16="http://schemas.microsoft.com/office/drawing/2014/chart" uri="{C3380CC4-5D6E-409C-BE32-E72D297353CC}">
              <c16:uniqueId val="{00000007-FA0B-444B-A497-0331C97397D4}"/>
            </c:ext>
          </c:extLst>
        </c:ser>
        <c:ser>
          <c:idx val="8"/>
          <c:order val="8"/>
          <c:tx>
            <c:strRef>
              <c:f>'8.5'!$K$18</c:f>
              <c:strCache>
                <c:ptCount val="1"/>
                <c:pt idx="0">
                  <c:v>Koks</c:v>
                </c:pt>
              </c:strCache>
            </c:strRef>
          </c:tx>
          <c:invertIfNegative val="0"/>
          <c:cat>
            <c:strRef>
              <c:f>'8.5'!$L$9:$N$9</c:f>
              <c:strCache>
                <c:ptCount val="3"/>
                <c:pt idx="0">
                  <c:v>Říjen</c:v>
                </c:pt>
                <c:pt idx="1">
                  <c:v>Listopad</c:v>
                </c:pt>
                <c:pt idx="2">
                  <c:v>Prosinec</c:v>
                </c:pt>
              </c:strCache>
            </c:strRef>
          </c:cat>
          <c:val>
            <c:numRef>
              <c:f>'8.5'!$L$18:$N$18</c:f>
              <c:numCache>
                <c:formatCode>#\ ##0.0</c:formatCode>
                <c:ptCount val="3"/>
                <c:pt idx="0">
                  <c:v>0</c:v>
                </c:pt>
                <c:pt idx="1">
                  <c:v>0</c:v>
                </c:pt>
                <c:pt idx="2">
                  <c:v>0</c:v>
                </c:pt>
              </c:numCache>
            </c:numRef>
          </c:val>
          <c:extLst>
            <c:ext xmlns:c16="http://schemas.microsoft.com/office/drawing/2014/chart" uri="{C3380CC4-5D6E-409C-BE32-E72D297353CC}">
              <c16:uniqueId val="{00000008-FA0B-444B-A497-0331C97397D4}"/>
            </c:ext>
          </c:extLst>
        </c:ser>
        <c:ser>
          <c:idx val="9"/>
          <c:order val="9"/>
          <c:tx>
            <c:strRef>
              <c:f>'8.5'!$K$19</c:f>
              <c:strCache>
                <c:ptCount val="1"/>
                <c:pt idx="0">
                  <c:v>Odpadní teplo</c:v>
                </c:pt>
              </c:strCache>
            </c:strRef>
          </c:tx>
          <c:invertIfNegative val="0"/>
          <c:cat>
            <c:strRef>
              <c:f>'8.5'!$L$9:$N$9</c:f>
              <c:strCache>
                <c:ptCount val="3"/>
                <c:pt idx="0">
                  <c:v>Říjen</c:v>
                </c:pt>
                <c:pt idx="1">
                  <c:v>Listopad</c:v>
                </c:pt>
                <c:pt idx="2">
                  <c:v>Prosinec</c:v>
                </c:pt>
              </c:strCache>
            </c:strRef>
          </c:cat>
          <c:val>
            <c:numRef>
              <c:f>'8.5'!$L$19:$N$19</c:f>
              <c:numCache>
                <c:formatCode>#\ ##0.0</c:formatCode>
                <c:ptCount val="3"/>
                <c:pt idx="0">
                  <c:v>2162.3679999999999</c:v>
                </c:pt>
                <c:pt idx="1">
                  <c:v>2190.4940000000001</c:v>
                </c:pt>
                <c:pt idx="2">
                  <c:v>1447.7619999999999</c:v>
                </c:pt>
              </c:numCache>
            </c:numRef>
          </c:val>
          <c:extLst>
            <c:ext xmlns:c16="http://schemas.microsoft.com/office/drawing/2014/chart" uri="{C3380CC4-5D6E-409C-BE32-E72D297353CC}">
              <c16:uniqueId val="{00000009-FA0B-444B-A497-0331C97397D4}"/>
            </c:ext>
          </c:extLst>
        </c:ser>
        <c:ser>
          <c:idx val="10"/>
          <c:order val="10"/>
          <c:tx>
            <c:strRef>
              <c:f>'8.5'!$K$20</c:f>
              <c:strCache>
                <c:ptCount val="1"/>
                <c:pt idx="0">
                  <c:v>Ostatní kapalná paliva</c:v>
                </c:pt>
              </c:strCache>
            </c:strRef>
          </c:tx>
          <c:invertIfNegative val="0"/>
          <c:cat>
            <c:strRef>
              <c:f>'8.5'!$L$9:$N$9</c:f>
              <c:strCache>
                <c:ptCount val="3"/>
                <c:pt idx="0">
                  <c:v>Říjen</c:v>
                </c:pt>
                <c:pt idx="1">
                  <c:v>Listopad</c:v>
                </c:pt>
                <c:pt idx="2">
                  <c:v>Prosinec</c:v>
                </c:pt>
              </c:strCache>
            </c:strRef>
          </c:cat>
          <c:val>
            <c:numRef>
              <c:f>'8.5'!$L$20:$N$20</c:f>
              <c:numCache>
                <c:formatCode>#\ ##0.0</c:formatCode>
                <c:ptCount val="3"/>
                <c:pt idx="0">
                  <c:v>0</c:v>
                </c:pt>
                <c:pt idx="1">
                  <c:v>0</c:v>
                </c:pt>
                <c:pt idx="2">
                  <c:v>0</c:v>
                </c:pt>
              </c:numCache>
            </c:numRef>
          </c:val>
          <c:extLst>
            <c:ext xmlns:c16="http://schemas.microsoft.com/office/drawing/2014/chart" uri="{C3380CC4-5D6E-409C-BE32-E72D297353CC}">
              <c16:uniqueId val="{0000000A-FA0B-444B-A497-0331C97397D4}"/>
            </c:ext>
          </c:extLst>
        </c:ser>
        <c:ser>
          <c:idx val="11"/>
          <c:order val="11"/>
          <c:tx>
            <c:strRef>
              <c:f>'8.5'!$K$21</c:f>
              <c:strCache>
                <c:ptCount val="1"/>
                <c:pt idx="0">
                  <c:v>Ostatní pevná paliva</c:v>
                </c:pt>
              </c:strCache>
            </c:strRef>
          </c:tx>
          <c:invertIfNegative val="0"/>
          <c:cat>
            <c:strRef>
              <c:f>'8.5'!$L$9:$N$9</c:f>
              <c:strCache>
                <c:ptCount val="3"/>
                <c:pt idx="0">
                  <c:v>Říjen</c:v>
                </c:pt>
                <c:pt idx="1">
                  <c:v>Listopad</c:v>
                </c:pt>
                <c:pt idx="2">
                  <c:v>Prosinec</c:v>
                </c:pt>
              </c:strCache>
            </c:strRef>
          </c:cat>
          <c:val>
            <c:numRef>
              <c:f>'8.5'!$L$21:$N$21</c:f>
              <c:numCache>
                <c:formatCode>#\ ##0.0</c:formatCode>
                <c:ptCount val="3"/>
                <c:pt idx="0">
                  <c:v>1170.2629999999999</c:v>
                </c:pt>
                <c:pt idx="1">
                  <c:v>1237.2180000000001</c:v>
                </c:pt>
                <c:pt idx="2">
                  <c:v>1201.376</c:v>
                </c:pt>
              </c:numCache>
            </c:numRef>
          </c:val>
          <c:extLst>
            <c:ext xmlns:c16="http://schemas.microsoft.com/office/drawing/2014/chart" uri="{C3380CC4-5D6E-409C-BE32-E72D297353CC}">
              <c16:uniqueId val="{0000000B-FA0B-444B-A497-0331C97397D4}"/>
            </c:ext>
          </c:extLst>
        </c:ser>
        <c:ser>
          <c:idx val="12"/>
          <c:order val="12"/>
          <c:tx>
            <c:strRef>
              <c:f>'8.5'!$K$22</c:f>
              <c:strCache>
                <c:ptCount val="1"/>
                <c:pt idx="0">
                  <c:v>Ostatní plyny</c:v>
                </c:pt>
              </c:strCache>
            </c:strRef>
          </c:tx>
          <c:invertIfNegative val="0"/>
          <c:cat>
            <c:strRef>
              <c:f>'8.5'!$L$9:$N$9</c:f>
              <c:strCache>
                <c:ptCount val="3"/>
                <c:pt idx="0">
                  <c:v>Říjen</c:v>
                </c:pt>
                <c:pt idx="1">
                  <c:v>Listopad</c:v>
                </c:pt>
                <c:pt idx="2">
                  <c:v>Prosinec</c:v>
                </c:pt>
              </c:strCache>
            </c:strRef>
          </c:cat>
          <c:val>
            <c:numRef>
              <c:f>'8.5'!$L$22:$N$22</c:f>
              <c:numCache>
                <c:formatCode>#\ ##0.0</c:formatCode>
                <c:ptCount val="3"/>
                <c:pt idx="0">
                  <c:v>0</c:v>
                </c:pt>
                <c:pt idx="1">
                  <c:v>0</c:v>
                </c:pt>
                <c:pt idx="2">
                  <c:v>0</c:v>
                </c:pt>
              </c:numCache>
            </c:numRef>
          </c:val>
          <c:extLst>
            <c:ext xmlns:c16="http://schemas.microsoft.com/office/drawing/2014/chart" uri="{C3380CC4-5D6E-409C-BE32-E72D297353CC}">
              <c16:uniqueId val="{0000000C-FA0B-444B-A497-0331C97397D4}"/>
            </c:ext>
          </c:extLst>
        </c:ser>
        <c:ser>
          <c:idx val="13"/>
          <c:order val="13"/>
          <c:tx>
            <c:strRef>
              <c:f>'8.5'!$K$23</c:f>
              <c:strCache>
                <c:ptCount val="1"/>
                <c:pt idx="0">
                  <c:v>Ostatní</c:v>
                </c:pt>
              </c:strCache>
            </c:strRef>
          </c:tx>
          <c:invertIfNegative val="0"/>
          <c:cat>
            <c:strRef>
              <c:f>'8.5'!$L$9:$N$9</c:f>
              <c:strCache>
                <c:ptCount val="3"/>
                <c:pt idx="0">
                  <c:v>Říjen</c:v>
                </c:pt>
                <c:pt idx="1">
                  <c:v>Listopad</c:v>
                </c:pt>
                <c:pt idx="2">
                  <c:v>Prosinec</c:v>
                </c:pt>
              </c:strCache>
            </c:strRef>
          </c:cat>
          <c:val>
            <c:numRef>
              <c:f>'8.5'!$L$23:$N$23</c:f>
              <c:numCache>
                <c:formatCode>#\ ##0.0</c:formatCode>
                <c:ptCount val="3"/>
                <c:pt idx="0">
                  <c:v>0</c:v>
                </c:pt>
                <c:pt idx="1">
                  <c:v>0</c:v>
                </c:pt>
                <c:pt idx="2">
                  <c:v>0</c:v>
                </c:pt>
              </c:numCache>
            </c:numRef>
          </c:val>
          <c:extLst>
            <c:ext xmlns:c16="http://schemas.microsoft.com/office/drawing/2014/chart" uri="{C3380CC4-5D6E-409C-BE32-E72D297353CC}">
              <c16:uniqueId val="{0000000D-FA0B-444B-A497-0331C97397D4}"/>
            </c:ext>
          </c:extLst>
        </c:ser>
        <c:ser>
          <c:idx val="14"/>
          <c:order val="14"/>
          <c:tx>
            <c:strRef>
              <c:f>'8.5'!$K$24</c:f>
              <c:strCache>
                <c:ptCount val="1"/>
                <c:pt idx="0">
                  <c:v>Topné oleje</c:v>
                </c:pt>
              </c:strCache>
            </c:strRef>
          </c:tx>
          <c:invertIfNegative val="0"/>
          <c:cat>
            <c:strRef>
              <c:f>'8.5'!$L$9:$N$9</c:f>
              <c:strCache>
                <c:ptCount val="3"/>
                <c:pt idx="0">
                  <c:v>Říjen</c:v>
                </c:pt>
                <c:pt idx="1">
                  <c:v>Listopad</c:v>
                </c:pt>
                <c:pt idx="2">
                  <c:v>Prosinec</c:v>
                </c:pt>
              </c:strCache>
            </c:strRef>
          </c:cat>
          <c:val>
            <c:numRef>
              <c:f>'8.5'!$L$24:$N$24</c:f>
              <c:numCache>
                <c:formatCode>#\ ##0.0</c:formatCode>
                <c:ptCount val="3"/>
                <c:pt idx="0">
                  <c:v>80.003</c:v>
                </c:pt>
                <c:pt idx="1">
                  <c:v>102.977</c:v>
                </c:pt>
                <c:pt idx="2">
                  <c:v>134.93600000000001</c:v>
                </c:pt>
              </c:numCache>
            </c:numRef>
          </c:val>
          <c:extLst>
            <c:ext xmlns:c16="http://schemas.microsoft.com/office/drawing/2014/chart" uri="{C3380CC4-5D6E-409C-BE32-E72D297353CC}">
              <c16:uniqueId val="{0000000E-FA0B-444B-A497-0331C97397D4}"/>
            </c:ext>
          </c:extLst>
        </c:ser>
        <c:ser>
          <c:idx val="15"/>
          <c:order val="15"/>
          <c:tx>
            <c:strRef>
              <c:f>'8.5'!$K$25</c:f>
              <c:strCache>
                <c:ptCount val="1"/>
                <c:pt idx="0">
                  <c:v>Zemní plyn</c:v>
                </c:pt>
              </c:strCache>
            </c:strRef>
          </c:tx>
          <c:spPr>
            <a:solidFill>
              <a:srgbClr val="EBE600"/>
            </a:solidFill>
          </c:spPr>
          <c:invertIfNegative val="0"/>
          <c:cat>
            <c:strRef>
              <c:f>'8.5'!$L$9:$N$9</c:f>
              <c:strCache>
                <c:ptCount val="3"/>
                <c:pt idx="0">
                  <c:v>Říjen</c:v>
                </c:pt>
                <c:pt idx="1">
                  <c:v>Listopad</c:v>
                </c:pt>
                <c:pt idx="2">
                  <c:v>Prosinec</c:v>
                </c:pt>
              </c:strCache>
            </c:strRef>
          </c:cat>
          <c:val>
            <c:numRef>
              <c:f>'8.5'!$L$25:$N$25</c:f>
              <c:numCache>
                <c:formatCode>#\ ##0.0</c:formatCode>
                <c:ptCount val="3"/>
                <c:pt idx="0">
                  <c:v>52736.164999999994</c:v>
                </c:pt>
                <c:pt idx="1">
                  <c:v>77361.913</c:v>
                </c:pt>
                <c:pt idx="2">
                  <c:v>90215.479000000007</c:v>
                </c:pt>
              </c:numCache>
            </c:numRef>
          </c:val>
          <c:extLst>
            <c:ext xmlns:c16="http://schemas.microsoft.com/office/drawing/2014/chart" uri="{C3380CC4-5D6E-409C-BE32-E72D297353CC}">
              <c16:uniqueId val="{0000000F-FA0B-444B-A497-0331C97397D4}"/>
            </c:ext>
          </c:extLst>
        </c:ser>
        <c:dLbls>
          <c:showLegendKey val="0"/>
          <c:showVal val="0"/>
          <c:showCatName val="0"/>
          <c:showSerName val="0"/>
          <c:showPercent val="0"/>
          <c:showBubbleSize val="0"/>
        </c:dLbls>
        <c:gapWidth val="150"/>
        <c:overlap val="100"/>
        <c:axId val="138149248"/>
        <c:axId val="138151040"/>
      </c:barChart>
      <c:catAx>
        <c:axId val="138149248"/>
        <c:scaling>
          <c:orientation val="minMax"/>
        </c:scaling>
        <c:delete val="0"/>
        <c:axPos val="b"/>
        <c:numFmt formatCode="General" sourceLinked="1"/>
        <c:majorTickMark val="none"/>
        <c:minorTickMark val="none"/>
        <c:tickLblPos val="nextTo"/>
        <c:txPr>
          <a:bodyPr/>
          <a:lstStyle/>
          <a:p>
            <a:pPr>
              <a:defRPr sz="900"/>
            </a:pPr>
            <a:endParaRPr lang="cs-CZ"/>
          </a:p>
        </c:txPr>
        <c:crossAx val="138151040"/>
        <c:crosses val="autoZero"/>
        <c:auto val="1"/>
        <c:lblAlgn val="ctr"/>
        <c:lblOffset val="100"/>
        <c:noMultiLvlLbl val="0"/>
      </c:catAx>
      <c:valAx>
        <c:axId val="13815104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3814924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C0D9-42E1-9D99-EB5E0C79AA2A}"/>
              </c:ext>
            </c:extLst>
          </c:dPt>
          <c:dPt>
            <c:idx val="1"/>
            <c:bubble3D val="0"/>
            <c:spPr>
              <a:solidFill>
                <a:srgbClr val="EEECE1">
                  <a:lumMod val="50000"/>
                </a:srgbClr>
              </a:solidFill>
            </c:spPr>
            <c:extLst>
              <c:ext xmlns:c16="http://schemas.microsoft.com/office/drawing/2014/chart" uri="{C3380CC4-5D6E-409C-BE32-E72D297353CC}">
                <c16:uniqueId val="{00000003-C0D9-42E1-9D99-EB5E0C79AA2A}"/>
              </c:ext>
            </c:extLst>
          </c:dPt>
          <c:dPt>
            <c:idx val="2"/>
            <c:bubble3D val="0"/>
            <c:spPr>
              <a:solidFill>
                <a:sysClr val="windowText" lastClr="000000"/>
              </a:solidFill>
            </c:spPr>
            <c:extLst>
              <c:ext xmlns:c16="http://schemas.microsoft.com/office/drawing/2014/chart" uri="{C3380CC4-5D6E-409C-BE32-E72D297353CC}">
                <c16:uniqueId val="{00000005-C0D9-42E1-9D99-EB5E0C79AA2A}"/>
              </c:ext>
            </c:extLst>
          </c:dPt>
          <c:dPt>
            <c:idx val="5"/>
            <c:bubble3D val="0"/>
            <c:extLst>
              <c:ext xmlns:c16="http://schemas.microsoft.com/office/drawing/2014/chart" uri="{C3380CC4-5D6E-409C-BE32-E72D297353CC}">
                <c16:uniqueId val="{00000006-C0D9-42E1-9D99-EB5E0C79AA2A}"/>
              </c:ext>
            </c:extLst>
          </c:dPt>
          <c:dPt>
            <c:idx val="6"/>
            <c:bubble3D val="0"/>
            <c:spPr>
              <a:solidFill>
                <a:srgbClr val="6E4932"/>
              </a:solidFill>
            </c:spPr>
            <c:extLst>
              <c:ext xmlns:c16="http://schemas.microsoft.com/office/drawing/2014/chart" uri="{C3380CC4-5D6E-409C-BE32-E72D297353CC}">
                <c16:uniqueId val="{00000008-C0D9-42E1-9D99-EB5E0C79AA2A}"/>
              </c:ext>
            </c:extLst>
          </c:dPt>
          <c:dPt>
            <c:idx val="7"/>
            <c:bubble3D val="0"/>
            <c:extLst>
              <c:ext xmlns:c16="http://schemas.microsoft.com/office/drawing/2014/chart" uri="{C3380CC4-5D6E-409C-BE32-E72D297353CC}">
                <c16:uniqueId val="{00000009-C0D9-42E1-9D99-EB5E0C79AA2A}"/>
              </c:ext>
            </c:extLst>
          </c:dPt>
          <c:dPt>
            <c:idx val="15"/>
            <c:bubble3D val="0"/>
            <c:spPr>
              <a:solidFill>
                <a:srgbClr val="EBE600"/>
              </a:solidFill>
            </c:spPr>
            <c:extLst>
              <c:ext xmlns:c16="http://schemas.microsoft.com/office/drawing/2014/chart" uri="{C3380CC4-5D6E-409C-BE32-E72D297353CC}">
                <c16:uniqueId val="{0000000B-C0D9-42E1-9D99-EB5E0C79AA2A}"/>
              </c:ext>
            </c:extLst>
          </c:dPt>
          <c:cat>
            <c:numRef>
              <c:f>'8.5'!$O$10:$O$25</c:f>
              <c:numCache>
                <c:formatCode>0.0%</c:formatCode>
                <c:ptCount val="16"/>
              </c:numCache>
            </c:numRef>
          </c:cat>
          <c:val>
            <c:numRef>
              <c:f>'8.5'!$J$10:$J$25</c:f>
              <c:numCache>
                <c:formatCode>0.0</c:formatCode>
                <c:ptCount val="16"/>
              </c:numCache>
            </c:numRef>
          </c:val>
          <c:extLst>
            <c:ext xmlns:c16="http://schemas.microsoft.com/office/drawing/2014/chart" uri="{C3380CC4-5D6E-409C-BE32-E72D297353CC}">
              <c16:uniqueId val="{0000000C-C0D9-42E1-9D99-EB5E0C79AA2A}"/>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 na výrobě tepla brutto</a:t>
            </a:r>
            <a:endParaRPr lang="en-US" sz="1000"/>
          </a:p>
        </c:rich>
      </c:tx>
      <c:overlay val="0"/>
      <c:spPr>
        <a:solidFill>
          <a:sysClr val="window" lastClr="FFFFFF"/>
        </a:solidFill>
      </c:spPr>
    </c:title>
    <c:autoTitleDeleted val="0"/>
    <c:plotArea>
      <c:layout>
        <c:manualLayout>
          <c:layoutTarget val="inner"/>
          <c:xMode val="edge"/>
          <c:yMode val="edge"/>
          <c:x val="0.2055317911141277"/>
          <c:y val="0.19038626455472518"/>
          <c:w val="0.6192037394051656"/>
          <c:h val="0.6485610075150009"/>
        </c:manualLayout>
      </c:layout>
      <c:doughnutChart>
        <c:varyColors val="1"/>
        <c:ser>
          <c:idx val="0"/>
          <c:order val="0"/>
          <c:dPt>
            <c:idx val="5"/>
            <c:bubble3D val="0"/>
            <c:extLst>
              <c:ext xmlns:c16="http://schemas.microsoft.com/office/drawing/2014/chart" uri="{C3380CC4-5D6E-409C-BE32-E72D297353CC}">
                <c16:uniqueId val="{00000000-B0B7-453B-94C7-666A5DD82E4E}"/>
              </c:ext>
            </c:extLst>
          </c:dPt>
          <c:dPt>
            <c:idx val="7"/>
            <c:bubble3D val="0"/>
            <c:extLst>
              <c:ext xmlns:c16="http://schemas.microsoft.com/office/drawing/2014/chart" uri="{C3380CC4-5D6E-409C-BE32-E72D297353CC}">
                <c16:uniqueId val="{00000001-B0B7-453B-94C7-666A5DD82E4E}"/>
              </c:ext>
            </c:extLst>
          </c:dPt>
          <c:dLbls>
            <c:dLbl>
              <c:idx val="7"/>
              <c:numFmt formatCode="0%" sourceLinked="0"/>
              <c:spPr/>
              <c:txPr>
                <a:bodyPr/>
                <a:lstStyle/>
                <a:p>
                  <a:pPr>
                    <a:defRPr sz="900"/>
                  </a:pPr>
                  <a:endParaRPr lang="cs-CZ"/>
                </a:p>
              </c:txPr>
              <c:showLegendKey val="0"/>
              <c:showVal val="0"/>
              <c:showCatName val="0"/>
              <c:showSerName val="0"/>
              <c:showPercent val="1"/>
              <c:showBubbleSize val="0"/>
              <c:extLst>
                <c:ext xmlns:c16="http://schemas.microsoft.com/office/drawing/2014/chart" uri="{C3380CC4-5D6E-409C-BE32-E72D297353CC}">
                  <c16:uniqueId val="{00000001-B0B7-453B-94C7-666A5DD82E4E}"/>
                </c:ext>
              </c:extLst>
            </c:dLbl>
            <c:dLbl>
              <c:idx val="8"/>
              <c:numFmt formatCode="0%" sourceLinked="0"/>
              <c:spPr/>
              <c:txPr>
                <a:bodyPr/>
                <a:lstStyle/>
                <a:p>
                  <a:pPr>
                    <a:defRPr sz="900"/>
                  </a:pPr>
                  <a:endParaRPr lang="cs-CZ"/>
                </a:p>
              </c:txPr>
              <c:showLegendKey val="0"/>
              <c:showVal val="0"/>
              <c:showCatName val="0"/>
              <c:showSerName val="0"/>
              <c:showPercent val="1"/>
              <c:showBubbleSize val="0"/>
              <c:extLst>
                <c:ext xmlns:c16="http://schemas.microsoft.com/office/drawing/2014/chart" uri="{C3380CC4-5D6E-409C-BE32-E72D297353CC}">
                  <c16:uniqueId val="{00000002-DB65-4FB7-A387-DBEDE06A8E39}"/>
                </c:ext>
              </c:extLst>
            </c:dLbl>
            <c:dLbl>
              <c:idx val="11"/>
              <c:numFmt formatCode="0%" sourceLinked="0"/>
              <c:spPr/>
              <c:txPr>
                <a:bodyPr/>
                <a:lstStyle/>
                <a:p>
                  <a:pPr>
                    <a:defRPr sz="900"/>
                  </a:pPr>
                  <a:endParaRPr lang="cs-CZ"/>
                </a:p>
              </c:txPr>
              <c:showLegendKey val="0"/>
              <c:showVal val="0"/>
              <c:showCatName val="0"/>
              <c:showSerName val="0"/>
              <c:showPercent val="1"/>
              <c:showBubbleSize val="0"/>
              <c:extLst>
                <c:ext xmlns:c16="http://schemas.microsoft.com/office/drawing/2014/chart" uri="{C3380CC4-5D6E-409C-BE32-E72D297353CC}">
                  <c16:uniqueId val="{00000003-DB65-4FB7-A387-DBEDE06A8E39}"/>
                </c:ext>
              </c:extLst>
            </c:dLbl>
            <c:dLbl>
              <c:idx val="12"/>
              <c:numFmt formatCode="0%" sourceLinked="0"/>
              <c:spPr/>
              <c:txPr>
                <a:bodyPr/>
                <a:lstStyle/>
                <a:p>
                  <a:pPr>
                    <a:defRPr sz="900"/>
                  </a:pPr>
                  <a:endParaRPr lang="cs-CZ"/>
                </a:p>
              </c:txPr>
              <c:showLegendKey val="0"/>
              <c:showVal val="0"/>
              <c:showCatName val="0"/>
              <c:showSerName val="0"/>
              <c:showPercent val="1"/>
              <c:showBubbleSize val="0"/>
              <c:extLst>
                <c:ext xmlns:c16="http://schemas.microsoft.com/office/drawing/2014/chart" uri="{C3380CC4-5D6E-409C-BE32-E72D297353CC}">
                  <c16:uniqueId val="{00000004-DB65-4FB7-A387-DBEDE06A8E39}"/>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'4.2'!$A$22:$A$35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'4.2'!$B$22:$B$35</c:f>
              <c:numCache>
                <c:formatCode>#\ ##0.0</c:formatCode>
                <c:ptCount val="14"/>
                <c:pt idx="0">
                  <c:v>1820.8606180000002</c:v>
                </c:pt>
                <c:pt idx="1">
                  <c:v>2324.7621429999995</c:v>
                </c:pt>
                <c:pt idx="2">
                  <c:v>2735.8240880000003</c:v>
                </c:pt>
                <c:pt idx="3">
                  <c:v>2459.3212569999996</c:v>
                </c:pt>
                <c:pt idx="4">
                  <c:v>1163.6537449999996</c:v>
                </c:pt>
                <c:pt idx="5">
                  <c:v>1621.3197640000003</c:v>
                </c:pt>
                <c:pt idx="6">
                  <c:v>808.86224899999979</c:v>
                </c:pt>
                <c:pt idx="7">
                  <c:v>9159.2098679999981</c:v>
                </c:pt>
                <c:pt idx="8">
                  <c:v>2250.2662970000001</c:v>
                </c:pt>
                <c:pt idx="9">
                  <c:v>2202.5428670000001</c:v>
                </c:pt>
                <c:pt idx="10">
                  <c:v>1951.7001009999997</c:v>
                </c:pt>
                <c:pt idx="11">
                  <c:v>8801.2196969999968</c:v>
                </c:pt>
                <c:pt idx="12">
                  <c:v>8526.3221270000013</c:v>
                </c:pt>
                <c:pt idx="13">
                  <c:v>2139.8720969999995</c:v>
                </c:pt>
              </c:numCache>
            </c:numRef>
          </c:val>
          <c:extLst>
            <c:ext xmlns:c16="http://schemas.microsoft.com/office/drawing/2014/chart" uri="{C3380CC4-5D6E-409C-BE32-E72D297353CC}">
              <c16:uniqueId val="{00000005-B0B7-453B-94C7-666A5DD82E4E}"/>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98EE-4BD9-BE2F-DFF497B15DD7}"/>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01-98EE-4BD9-BE2F-DFF497B15DD7}"/>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01151885830785"/>
          <c:y val="4.3463080915310218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'8.6'!$K$28</c:f>
              <c:strCache>
                <c:ptCount val="1"/>
                <c:pt idx="0">
                  <c:v>Průmysl</c:v>
                </c:pt>
              </c:strCache>
            </c:strRef>
          </c:tx>
          <c:invertIfNegative val="0"/>
          <c:cat>
            <c:strRef>
              <c:f>'8.6'!$L$27:$N$27</c:f>
              <c:strCache>
                <c:ptCount val="3"/>
                <c:pt idx="0">
                  <c:v>Říjen</c:v>
                </c:pt>
                <c:pt idx="1">
                  <c:v>Listopad</c:v>
                </c:pt>
                <c:pt idx="2">
                  <c:v>Prosinec</c:v>
                </c:pt>
              </c:strCache>
            </c:strRef>
          </c:cat>
          <c:val>
            <c:numRef>
              <c:f>'8.6'!$L$28:$N$28</c:f>
              <c:numCache>
                <c:formatCode>#\ ##0.0</c:formatCode>
                <c:ptCount val="3"/>
                <c:pt idx="0">
                  <c:v>57233.630000000005</c:v>
                </c:pt>
                <c:pt idx="1">
                  <c:v>62156.557000000008</c:v>
                </c:pt>
                <c:pt idx="2">
                  <c:v>73143.7</c:v>
                </c:pt>
              </c:numCache>
            </c:numRef>
          </c:val>
          <c:extLst>
            <c:ext xmlns:c16="http://schemas.microsoft.com/office/drawing/2014/chart" uri="{C3380CC4-5D6E-409C-BE32-E72D297353CC}">
              <c16:uniqueId val="{00000000-AB60-4BC2-95EE-3B31B5332A16}"/>
            </c:ext>
          </c:extLst>
        </c:ser>
        <c:ser>
          <c:idx val="1"/>
          <c:order val="1"/>
          <c:tx>
            <c:strRef>
              <c:f>'8.6'!$K$29</c:f>
              <c:strCache>
                <c:ptCount val="1"/>
                <c:pt idx="0">
                  <c:v>Energetika</c:v>
                </c:pt>
              </c:strCache>
            </c:strRef>
          </c:tx>
          <c:invertIfNegative val="0"/>
          <c:cat>
            <c:strRef>
              <c:f>'8.6'!$L$27:$N$27</c:f>
              <c:strCache>
                <c:ptCount val="3"/>
                <c:pt idx="0">
                  <c:v>Říjen</c:v>
                </c:pt>
                <c:pt idx="1">
                  <c:v>Listopad</c:v>
                </c:pt>
                <c:pt idx="2">
                  <c:v>Prosinec</c:v>
                </c:pt>
              </c:strCache>
            </c:strRef>
          </c:cat>
          <c:val>
            <c:numRef>
              <c:f>'8.6'!$L$29:$N$29</c:f>
              <c:numCache>
                <c:formatCode>#\ ##0.0</c:formatCode>
                <c:ptCount val="3"/>
                <c:pt idx="0">
                  <c:v>622.35</c:v>
                </c:pt>
                <c:pt idx="1">
                  <c:v>825.8</c:v>
                </c:pt>
                <c:pt idx="2">
                  <c:v>1153.3000000000002</c:v>
                </c:pt>
              </c:numCache>
            </c:numRef>
          </c:val>
          <c:extLst>
            <c:ext xmlns:c16="http://schemas.microsoft.com/office/drawing/2014/chart" uri="{C3380CC4-5D6E-409C-BE32-E72D297353CC}">
              <c16:uniqueId val="{00000001-AB60-4BC2-95EE-3B31B5332A16}"/>
            </c:ext>
          </c:extLst>
        </c:ser>
        <c:ser>
          <c:idx val="2"/>
          <c:order val="2"/>
          <c:tx>
            <c:strRef>
              <c:f>'8.6'!$K$30</c:f>
              <c:strCache>
                <c:ptCount val="1"/>
                <c:pt idx="0">
                  <c:v>Doprava</c:v>
                </c:pt>
              </c:strCache>
            </c:strRef>
          </c:tx>
          <c:invertIfNegative val="0"/>
          <c:cat>
            <c:strRef>
              <c:f>'8.6'!$L$27:$N$27</c:f>
              <c:strCache>
                <c:ptCount val="3"/>
                <c:pt idx="0">
                  <c:v>Říjen</c:v>
                </c:pt>
                <c:pt idx="1">
                  <c:v>Listopad</c:v>
                </c:pt>
                <c:pt idx="2">
                  <c:v>Prosinec</c:v>
                </c:pt>
              </c:strCache>
            </c:strRef>
          </c:cat>
          <c:val>
            <c:numRef>
              <c:f>'8.6'!$L$30:$N$30</c:f>
              <c:numCache>
                <c:formatCode>#\ ##0.0</c:formatCode>
                <c:ptCount val="3"/>
                <c:pt idx="0">
                  <c:v>1249.5</c:v>
                </c:pt>
                <c:pt idx="1">
                  <c:v>2010.3</c:v>
                </c:pt>
                <c:pt idx="2">
                  <c:v>4853.8999999999996</c:v>
                </c:pt>
              </c:numCache>
            </c:numRef>
          </c:val>
          <c:extLst>
            <c:ext xmlns:c16="http://schemas.microsoft.com/office/drawing/2014/chart" uri="{C3380CC4-5D6E-409C-BE32-E72D297353CC}">
              <c16:uniqueId val="{00000002-AB60-4BC2-95EE-3B31B5332A16}"/>
            </c:ext>
          </c:extLst>
        </c:ser>
        <c:ser>
          <c:idx val="3"/>
          <c:order val="3"/>
          <c:tx>
            <c:strRef>
              <c:f>'8.6'!$K$31</c:f>
              <c:strCache>
                <c:ptCount val="1"/>
                <c:pt idx="0">
                  <c:v>Stavebnictví</c:v>
                </c:pt>
              </c:strCache>
            </c:strRef>
          </c:tx>
          <c:invertIfNegative val="0"/>
          <c:cat>
            <c:strRef>
              <c:f>'8.6'!$L$27:$N$27</c:f>
              <c:strCache>
                <c:ptCount val="3"/>
                <c:pt idx="0">
                  <c:v>Říjen</c:v>
                </c:pt>
                <c:pt idx="1">
                  <c:v>Listopad</c:v>
                </c:pt>
                <c:pt idx="2">
                  <c:v>Prosinec</c:v>
                </c:pt>
              </c:strCache>
            </c:strRef>
          </c:cat>
          <c:val>
            <c:numRef>
              <c:f>'8.6'!$L$31:$N$31</c:f>
              <c:numCache>
                <c:formatCode>#\ ##0.0</c:formatCode>
                <c:ptCount val="3"/>
                <c:pt idx="0">
                  <c:v>452</c:v>
                </c:pt>
                <c:pt idx="1">
                  <c:v>717</c:v>
                </c:pt>
                <c:pt idx="2">
                  <c:v>953</c:v>
                </c:pt>
              </c:numCache>
            </c:numRef>
          </c:val>
          <c:extLst>
            <c:ext xmlns:c16="http://schemas.microsoft.com/office/drawing/2014/chart" uri="{C3380CC4-5D6E-409C-BE32-E72D297353CC}">
              <c16:uniqueId val="{00000003-AB60-4BC2-95EE-3B31B5332A16}"/>
            </c:ext>
          </c:extLst>
        </c:ser>
        <c:ser>
          <c:idx val="4"/>
          <c:order val="4"/>
          <c:tx>
            <c:strRef>
              <c:f>'8.6'!$K$32</c:f>
              <c:strCache>
                <c:ptCount val="1"/>
                <c:pt idx="0">
                  <c:v>Zemědělství a lesnictví</c:v>
                </c:pt>
              </c:strCache>
            </c:strRef>
          </c:tx>
          <c:invertIfNegative val="0"/>
          <c:cat>
            <c:strRef>
              <c:f>'8.6'!$L$27:$N$27</c:f>
              <c:strCache>
                <c:ptCount val="3"/>
                <c:pt idx="0">
                  <c:v>Říjen</c:v>
                </c:pt>
                <c:pt idx="1">
                  <c:v>Listopad</c:v>
                </c:pt>
                <c:pt idx="2">
                  <c:v>Prosinec</c:v>
                </c:pt>
              </c:strCache>
            </c:strRef>
          </c:cat>
          <c:val>
            <c:numRef>
              <c:f>'8.6'!$L$32:$N$32</c:f>
              <c:numCache>
                <c:formatCode>#\ ##0.0</c:formatCode>
                <c:ptCount val="3"/>
                <c:pt idx="0">
                  <c:v>72</c:v>
                </c:pt>
                <c:pt idx="1">
                  <c:v>118</c:v>
                </c:pt>
                <c:pt idx="2">
                  <c:v>533</c:v>
                </c:pt>
              </c:numCache>
            </c:numRef>
          </c:val>
          <c:extLst>
            <c:ext xmlns:c16="http://schemas.microsoft.com/office/drawing/2014/chart" uri="{C3380CC4-5D6E-409C-BE32-E72D297353CC}">
              <c16:uniqueId val="{00000004-AB60-4BC2-95EE-3B31B5332A16}"/>
            </c:ext>
          </c:extLst>
        </c:ser>
        <c:ser>
          <c:idx val="5"/>
          <c:order val="5"/>
          <c:tx>
            <c:strRef>
              <c:f>'8.6'!$K$33</c:f>
              <c:strCache>
                <c:ptCount val="1"/>
                <c:pt idx="0">
                  <c:v>Domácnosti</c:v>
                </c:pt>
              </c:strCache>
            </c:strRef>
          </c:tx>
          <c:invertIfNegative val="0"/>
          <c:cat>
            <c:strRef>
              <c:f>'8.6'!$L$27:$N$27</c:f>
              <c:strCache>
                <c:ptCount val="3"/>
                <c:pt idx="0">
                  <c:v>Říjen</c:v>
                </c:pt>
                <c:pt idx="1">
                  <c:v>Listopad</c:v>
                </c:pt>
                <c:pt idx="2">
                  <c:v>Prosinec</c:v>
                </c:pt>
              </c:strCache>
            </c:strRef>
          </c:cat>
          <c:val>
            <c:numRef>
              <c:f>'8.6'!$L$33:$N$33</c:f>
              <c:numCache>
                <c:formatCode>#\ ##0.0</c:formatCode>
                <c:ptCount val="3"/>
                <c:pt idx="0">
                  <c:v>133042.76999999999</c:v>
                </c:pt>
                <c:pt idx="1">
                  <c:v>183511.02000000002</c:v>
                </c:pt>
                <c:pt idx="2">
                  <c:v>211134.71</c:v>
                </c:pt>
              </c:numCache>
            </c:numRef>
          </c:val>
          <c:extLst>
            <c:ext xmlns:c16="http://schemas.microsoft.com/office/drawing/2014/chart" uri="{C3380CC4-5D6E-409C-BE32-E72D297353CC}">
              <c16:uniqueId val="{00000005-AB60-4BC2-95EE-3B31B5332A16}"/>
            </c:ext>
          </c:extLst>
        </c:ser>
        <c:ser>
          <c:idx val="6"/>
          <c:order val="6"/>
          <c:tx>
            <c:strRef>
              <c:f>'8.6'!$K$34</c:f>
              <c:strCache>
                <c:ptCount val="1"/>
                <c:pt idx="0">
                  <c:v>Obchod, služby, školství, zdravotnictví</c:v>
                </c:pt>
              </c:strCache>
            </c:strRef>
          </c:tx>
          <c:invertIfNegative val="0"/>
          <c:cat>
            <c:strRef>
              <c:f>'8.6'!$L$27:$N$27</c:f>
              <c:strCache>
                <c:ptCount val="3"/>
                <c:pt idx="0">
                  <c:v>Říjen</c:v>
                </c:pt>
                <c:pt idx="1">
                  <c:v>Listopad</c:v>
                </c:pt>
                <c:pt idx="2">
                  <c:v>Prosinec</c:v>
                </c:pt>
              </c:strCache>
            </c:strRef>
          </c:cat>
          <c:val>
            <c:numRef>
              <c:f>'8.6'!$L$34:$N$34</c:f>
              <c:numCache>
                <c:formatCode>#\ ##0.0</c:formatCode>
                <c:ptCount val="3"/>
                <c:pt idx="0">
                  <c:v>86896.483999999953</c:v>
                </c:pt>
                <c:pt idx="1">
                  <c:v>117756.72999999998</c:v>
                </c:pt>
                <c:pt idx="2">
                  <c:v>203852.63700000002</c:v>
                </c:pt>
              </c:numCache>
            </c:numRef>
          </c:val>
          <c:extLst>
            <c:ext xmlns:c16="http://schemas.microsoft.com/office/drawing/2014/chart" uri="{C3380CC4-5D6E-409C-BE32-E72D297353CC}">
              <c16:uniqueId val="{00000006-AB60-4BC2-95EE-3B31B5332A16}"/>
            </c:ext>
          </c:extLst>
        </c:ser>
        <c:ser>
          <c:idx val="7"/>
          <c:order val="7"/>
          <c:tx>
            <c:strRef>
              <c:f>'8.6'!$K$35</c:f>
              <c:strCache>
                <c:ptCount val="1"/>
                <c:pt idx="0">
                  <c:v>Ostatní</c:v>
                </c:pt>
              </c:strCache>
            </c:strRef>
          </c:tx>
          <c:invertIfNegative val="0"/>
          <c:cat>
            <c:strRef>
              <c:f>'8.6'!$L$27:$N$27</c:f>
              <c:strCache>
                <c:ptCount val="3"/>
                <c:pt idx="0">
                  <c:v>Říjen</c:v>
                </c:pt>
                <c:pt idx="1">
                  <c:v>Listopad</c:v>
                </c:pt>
                <c:pt idx="2">
                  <c:v>Prosinec</c:v>
                </c:pt>
              </c:strCache>
            </c:strRef>
          </c:cat>
          <c:val>
            <c:numRef>
              <c:f>'8.6'!$L$35:$N$35</c:f>
              <c:numCache>
                <c:formatCode>#\ ##0.0</c:formatCode>
                <c:ptCount val="3"/>
                <c:pt idx="0">
                  <c:v>4624.1130000000003</c:v>
                </c:pt>
                <c:pt idx="1">
                  <c:v>5476.4260000000013</c:v>
                </c:pt>
                <c:pt idx="2">
                  <c:v>7381.0609999999988</c:v>
                </c:pt>
              </c:numCache>
            </c:numRef>
          </c:val>
          <c:extLst>
            <c:ext xmlns:c16="http://schemas.microsoft.com/office/drawing/2014/chart" uri="{C3380CC4-5D6E-409C-BE32-E72D297353CC}">
              <c16:uniqueId val="{00000007-AB60-4BC2-95EE-3B31B5332A16}"/>
            </c:ext>
          </c:extLst>
        </c:ser>
        <c:dLbls>
          <c:showLegendKey val="0"/>
          <c:showVal val="0"/>
          <c:showCatName val="0"/>
          <c:showSerName val="0"/>
          <c:showPercent val="0"/>
          <c:showBubbleSize val="0"/>
        </c:dLbls>
        <c:gapWidth val="150"/>
        <c:overlap val="100"/>
        <c:axId val="95416704"/>
        <c:axId val="95418240"/>
      </c:barChart>
      <c:catAx>
        <c:axId val="95416704"/>
        <c:scaling>
          <c:orientation val="minMax"/>
        </c:scaling>
        <c:delete val="0"/>
        <c:axPos val="b"/>
        <c:numFmt formatCode="General" sourceLinked="1"/>
        <c:majorTickMark val="none"/>
        <c:minorTickMark val="none"/>
        <c:tickLblPos val="nextTo"/>
        <c:txPr>
          <a:bodyPr/>
          <a:lstStyle/>
          <a:p>
            <a:pPr>
              <a:defRPr sz="900"/>
            </a:pPr>
            <a:endParaRPr lang="cs-CZ"/>
          </a:p>
        </c:txPr>
        <c:crossAx val="95418240"/>
        <c:crosses val="autoZero"/>
        <c:auto val="1"/>
        <c:lblAlgn val="ctr"/>
        <c:lblOffset val="100"/>
        <c:noMultiLvlLbl val="0"/>
      </c:catAx>
      <c:valAx>
        <c:axId val="95418240"/>
        <c:scaling>
          <c:orientation val="minMax"/>
          <c:max val="600000"/>
        </c:scaling>
        <c:delete val="0"/>
        <c:axPos val="l"/>
        <c:majorGridlines/>
        <c:numFmt formatCode="#,##0" sourceLinked="0"/>
        <c:majorTickMark val="out"/>
        <c:minorTickMark val="none"/>
        <c:tickLblPos val="nextTo"/>
        <c:spPr>
          <a:ln>
            <a:noFill/>
          </a:ln>
        </c:spPr>
        <c:txPr>
          <a:bodyPr/>
          <a:lstStyle/>
          <a:p>
            <a:pPr>
              <a:defRPr sz="900"/>
            </a:pPr>
            <a:endParaRPr lang="cs-CZ"/>
          </a:p>
        </c:txPr>
        <c:crossAx val="9541670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'8.6'!$L$40</c:f>
              <c:strCache>
                <c:ptCount val="1"/>
                <c:pt idx="0">
                  <c:v>Instalovaný výkon</c:v>
                </c:pt>
              </c:strCache>
            </c:strRef>
          </c:tx>
          <c:invertIfNegative val="0"/>
          <c:val>
            <c:numRef>
              <c:f>'8.6'!$M$40</c:f>
              <c:numCache>
                <c:formatCode>0.0%</c:formatCode>
                <c:ptCount val="1"/>
                <c:pt idx="0">
                  <c:v>2.7497606387665848E-2</c:v>
                </c:pt>
              </c:numCache>
            </c:numRef>
          </c:val>
          <c:extLst>
            <c:ext xmlns:c16="http://schemas.microsoft.com/office/drawing/2014/chart" uri="{C3380CC4-5D6E-409C-BE32-E72D297353CC}">
              <c16:uniqueId val="{00000000-CCA8-4798-B065-206F87F26470}"/>
            </c:ext>
          </c:extLst>
        </c:ser>
        <c:ser>
          <c:idx val="1"/>
          <c:order val="1"/>
          <c:tx>
            <c:strRef>
              <c:f>'8.6'!$L$41</c:f>
              <c:strCache>
                <c:ptCount val="1"/>
                <c:pt idx="0">
                  <c:v>Výroba tepla brutto</c:v>
                </c:pt>
              </c:strCache>
            </c:strRef>
          </c:tx>
          <c:invertIfNegative val="0"/>
          <c:val>
            <c:numRef>
              <c:f>'8.6'!$M$41</c:f>
              <c:numCache>
                <c:formatCode>0.0%</c:formatCode>
                <c:ptCount val="1"/>
                <c:pt idx="0">
                  <c:v>3.3801623162211254E-2</c:v>
                </c:pt>
              </c:numCache>
            </c:numRef>
          </c:val>
          <c:extLst>
            <c:ext xmlns:c16="http://schemas.microsoft.com/office/drawing/2014/chart" uri="{C3380CC4-5D6E-409C-BE32-E72D297353CC}">
              <c16:uniqueId val="{00000001-CCA8-4798-B065-206F87F26470}"/>
            </c:ext>
          </c:extLst>
        </c:ser>
        <c:ser>
          <c:idx val="2"/>
          <c:order val="2"/>
          <c:tx>
            <c:strRef>
              <c:f>'8.6'!$L$42</c:f>
              <c:strCache>
                <c:ptCount val="1"/>
                <c:pt idx="0">
                  <c:v>Dodávky tepla</c:v>
                </c:pt>
              </c:strCache>
            </c:strRef>
          </c:tx>
          <c:invertIfNegative val="0"/>
          <c:val>
            <c:numRef>
              <c:f>'8.6'!$M$42</c:f>
              <c:numCache>
                <c:formatCode>0.0%</c:formatCode>
                <c:ptCount val="1"/>
                <c:pt idx="0">
                  <c:v>3.2559454973439088E-2</c:v>
                </c:pt>
              </c:numCache>
            </c:numRef>
          </c:val>
          <c:extLst>
            <c:ext xmlns:c16="http://schemas.microsoft.com/office/drawing/2014/chart" uri="{C3380CC4-5D6E-409C-BE32-E72D297353CC}">
              <c16:uniqueId val="{00000002-CCA8-4798-B065-206F87F26470}"/>
            </c:ext>
          </c:extLst>
        </c:ser>
        <c:dLbls>
          <c:showLegendKey val="0"/>
          <c:showVal val="0"/>
          <c:showCatName val="0"/>
          <c:showSerName val="0"/>
          <c:showPercent val="0"/>
          <c:showBubbleSize val="0"/>
        </c:dLbls>
        <c:gapWidth val="150"/>
        <c:axId val="137953664"/>
        <c:axId val="137955200"/>
      </c:barChart>
      <c:catAx>
        <c:axId val="137953664"/>
        <c:scaling>
          <c:orientation val="maxMin"/>
        </c:scaling>
        <c:delete val="0"/>
        <c:axPos val="l"/>
        <c:numFmt formatCode="General" sourceLinked="1"/>
        <c:majorTickMark val="none"/>
        <c:minorTickMark val="none"/>
        <c:tickLblPos val="none"/>
        <c:crossAx val="137955200"/>
        <c:crosses val="autoZero"/>
        <c:auto val="1"/>
        <c:lblAlgn val="ctr"/>
        <c:lblOffset val="100"/>
        <c:noMultiLvlLbl val="0"/>
      </c:catAx>
      <c:valAx>
        <c:axId val="13795520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37953664"/>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834545967287083"/>
          <c:y val="4.3823425336164193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'8.6'!$K$10</c:f>
              <c:strCache>
                <c:ptCount val="1"/>
                <c:pt idx="0">
                  <c:v>Biomasa</c:v>
                </c:pt>
              </c:strCache>
            </c:strRef>
          </c:tx>
          <c:spPr>
            <a:solidFill>
              <a:schemeClr val="accent3">
                <a:lumMod val="75000"/>
              </a:schemeClr>
            </a:solidFill>
          </c:spPr>
          <c:invertIfNegative val="0"/>
          <c:cat>
            <c:strRef>
              <c:f>'8.6'!$L$9:$N$9</c:f>
              <c:strCache>
                <c:ptCount val="3"/>
                <c:pt idx="0">
                  <c:v>Říjen</c:v>
                </c:pt>
                <c:pt idx="1">
                  <c:v>Listopad</c:v>
                </c:pt>
                <c:pt idx="2">
                  <c:v>Prosinec</c:v>
                </c:pt>
              </c:strCache>
            </c:strRef>
          </c:cat>
          <c:val>
            <c:numRef>
              <c:f>'8.6'!$L$10:$N$10</c:f>
              <c:numCache>
                <c:formatCode>#\ ##0.0</c:formatCode>
                <c:ptCount val="3"/>
                <c:pt idx="0">
                  <c:v>79905.901999999987</c:v>
                </c:pt>
                <c:pt idx="1">
                  <c:v>55213.88</c:v>
                </c:pt>
                <c:pt idx="2">
                  <c:v>47241.222000000002</c:v>
                </c:pt>
              </c:numCache>
            </c:numRef>
          </c:val>
          <c:extLst>
            <c:ext xmlns:c16="http://schemas.microsoft.com/office/drawing/2014/chart" uri="{C3380CC4-5D6E-409C-BE32-E72D297353CC}">
              <c16:uniqueId val="{00000000-18DA-448C-ACE6-6E92A527C649}"/>
            </c:ext>
          </c:extLst>
        </c:ser>
        <c:ser>
          <c:idx val="1"/>
          <c:order val="1"/>
          <c:tx>
            <c:strRef>
              <c:f>'8.6'!$K$11</c:f>
              <c:strCache>
                <c:ptCount val="1"/>
                <c:pt idx="0">
                  <c:v>Bioplyn</c:v>
                </c:pt>
              </c:strCache>
            </c:strRef>
          </c:tx>
          <c:spPr>
            <a:solidFill>
              <a:schemeClr val="bg2">
                <a:lumMod val="50000"/>
              </a:schemeClr>
            </a:solidFill>
          </c:spPr>
          <c:invertIfNegative val="0"/>
          <c:cat>
            <c:strRef>
              <c:f>'8.6'!$L$9:$N$9</c:f>
              <c:strCache>
                <c:ptCount val="3"/>
                <c:pt idx="0">
                  <c:v>Říjen</c:v>
                </c:pt>
                <c:pt idx="1">
                  <c:v>Listopad</c:v>
                </c:pt>
                <c:pt idx="2">
                  <c:v>Prosinec</c:v>
                </c:pt>
              </c:strCache>
            </c:strRef>
          </c:cat>
          <c:val>
            <c:numRef>
              <c:f>'8.6'!$L$11:$N$11</c:f>
              <c:numCache>
                <c:formatCode>#\ ##0.0</c:formatCode>
                <c:ptCount val="3"/>
                <c:pt idx="0">
                  <c:v>3795.7</c:v>
                </c:pt>
                <c:pt idx="1">
                  <c:v>4812.4979999999996</c:v>
                </c:pt>
                <c:pt idx="2">
                  <c:v>5164.942</c:v>
                </c:pt>
              </c:numCache>
            </c:numRef>
          </c:val>
          <c:extLst>
            <c:ext xmlns:c16="http://schemas.microsoft.com/office/drawing/2014/chart" uri="{C3380CC4-5D6E-409C-BE32-E72D297353CC}">
              <c16:uniqueId val="{00000001-18DA-448C-ACE6-6E92A527C649}"/>
            </c:ext>
          </c:extLst>
        </c:ser>
        <c:ser>
          <c:idx val="2"/>
          <c:order val="2"/>
          <c:tx>
            <c:strRef>
              <c:f>'8.6'!$K$12</c:f>
              <c:strCache>
                <c:ptCount val="1"/>
                <c:pt idx="0">
                  <c:v>Černé uhlí</c:v>
                </c:pt>
              </c:strCache>
            </c:strRef>
          </c:tx>
          <c:spPr>
            <a:solidFill>
              <a:schemeClr val="tx1"/>
            </a:solidFill>
          </c:spPr>
          <c:invertIfNegative val="0"/>
          <c:cat>
            <c:strRef>
              <c:f>'8.6'!$L$9:$N$9</c:f>
              <c:strCache>
                <c:ptCount val="3"/>
                <c:pt idx="0">
                  <c:v>Říjen</c:v>
                </c:pt>
                <c:pt idx="1">
                  <c:v>Listopad</c:v>
                </c:pt>
                <c:pt idx="2">
                  <c:v>Prosinec</c:v>
                </c:pt>
              </c:strCache>
            </c:strRef>
          </c:cat>
          <c:val>
            <c:numRef>
              <c:f>'8.6'!$L$12:$N$12</c:f>
              <c:numCache>
                <c:formatCode>#\ ##0.0</c:formatCode>
                <c:ptCount val="3"/>
                <c:pt idx="0">
                  <c:v>2376.4299999999998</c:v>
                </c:pt>
                <c:pt idx="1">
                  <c:v>10818.55</c:v>
                </c:pt>
                <c:pt idx="2">
                  <c:v>7718.89</c:v>
                </c:pt>
              </c:numCache>
            </c:numRef>
          </c:val>
          <c:extLst>
            <c:ext xmlns:c16="http://schemas.microsoft.com/office/drawing/2014/chart" uri="{C3380CC4-5D6E-409C-BE32-E72D297353CC}">
              <c16:uniqueId val="{00000002-18DA-448C-ACE6-6E92A527C649}"/>
            </c:ext>
          </c:extLst>
        </c:ser>
        <c:ser>
          <c:idx val="3"/>
          <c:order val="3"/>
          <c:tx>
            <c:strRef>
              <c:f>'8.6'!$K$13</c:f>
              <c:strCache>
                <c:ptCount val="1"/>
                <c:pt idx="0">
                  <c:v>Elektrická energie</c:v>
                </c:pt>
              </c:strCache>
            </c:strRef>
          </c:tx>
          <c:invertIfNegative val="0"/>
          <c:cat>
            <c:strRef>
              <c:f>'8.6'!$L$9:$N$9</c:f>
              <c:strCache>
                <c:ptCount val="3"/>
                <c:pt idx="0">
                  <c:v>Říjen</c:v>
                </c:pt>
                <c:pt idx="1">
                  <c:v>Listopad</c:v>
                </c:pt>
                <c:pt idx="2">
                  <c:v>Prosinec</c:v>
                </c:pt>
              </c:strCache>
            </c:strRef>
          </c:cat>
          <c:val>
            <c:numRef>
              <c:f>'8.6'!$L$13:$N$13</c:f>
              <c:numCache>
                <c:formatCode>#\ ##0.0</c:formatCode>
                <c:ptCount val="3"/>
                <c:pt idx="0">
                  <c:v>0</c:v>
                </c:pt>
                <c:pt idx="1">
                  <c:v>0</c:v>
                </c:pt>
                <c:pt idx="2">
                  <c:v>0</c:v>
                </c:pt>
              </c:numCache>
            </c:numRef>
          </c:val>
          <c:extLst>
            <c:ext xmlns:c16="http://schemas.microsoft.com/office/drawing/2014/chart" uri="{C3380CC4-5D6E-409C-BE32-E72D297353CC}">
              <c16:uniqueId val="{00000003-18DA-448C-ACE6-6E92A527C649}"/>
            </c:ext>
          </c:extLst>
        </c:ser>
        <c:ser>
          <c:idx val="4"/>
          <c:order val="4"/>
          <c:tx>
            <c:strRef>
              <c:f>'8.6'!$K$14</c:f>
              <c:strCache>
                <c:ptCount val="1"/>
                <c:pt idx="0">
                  <c:v>Energie prostředí (tepelné čerpadlo)</c:v>
                </c:pt>
              </c:strCache>
            </c:strRef>
          </c:tx>
          <c:invertIfNegative val="0"/>
          <c:cat>
            <c:strRef>
              <c:f>'8.6'!$L$9:$N$9</c:f>
              <c:strCache>
                <c:ptCount val="3"/>
                <c:pt idx="0">
                  <c:v>Říjen</c:v>
                </c:pt>
                <c:pt idx="1">
                  <c:v>Listopad</c:v>
                </c:pt>
                <c:pt idx="2">
                  <c:v>Prosinec</c:v>
                </c:pt>
              </c:strCache>
            </c:strRef>
          </c:cat>
          <c:val>
            <c:numRef>
              <c:f>'8.6'!$L$14:$N$14</c:f>
              <c:numCache>
                <c:formatCode>#\ ##0.0</c:formatCode>
                <c:ptCount val="3"/>
                <c:pt idx="0">
                  <c:v>0</c:v>
                </c:pt>
                <c:pt idx="1">
                  <c:v>0</c:v>
                </c:pt>
                <c:pt idx="2">
                  <c:v>0</c:v>
                </c:pt>
              </c:numCache>
            </c:numRef>
          </c:val>
          <c:extLst>
            <c:ext xmlns:c16="http://schemas.microsoft.com/office/drawing/2014/chart" uri="{C3380CC4-5D6E-409C-BE32-E72D297353CC}">
              <c16:uniqueId val="{00000004-18DA-448C-ACE6-6E92A527C649}"/>
            </c:ext>
          </c:extLst>
        </c:ser>
        <c:ser>
          <c:idx val="5"/>
          <c:order val="5"/>
          <c:tx>
            <c:strRef>
              <c:f>'8.6'!$K$15</c:f>
              <c:strCache>
                <c:ptCount val="1"/>
                <c:pt idx="0">
                  <c:v>Energie Slunce (solární kolektor)</c:v>
                </c:pt>
              </c:strCache>
            </c:strRef>
          </c:tx>
          <c:invertIfNegative val="0"/>
          <c:cat>
            <c:strRef>
              <c:f>'8.6'!$L$9:$N$9</c:f>
              <c:strCache>
                <c:ptCount val="3"/>
                <c:pt idx="0">
                  <c:v>Říjen</c:v>
                </c:pt>
                <c:pt idx="1">
                  <c:v>Listopad</c:v>
                </c:pt>
                <c:pt idx="2">
                  <c:v>Prosinec</c:v>
                </c:pt>
              </c:strCache>
            </c:strRef>
          </c:cat>
          <c:val>
            <c:numRef>
              <c:f>'8.6'!$L$15:$N$15</c:f>
              <c:numCache>
                <c:formatCode>#\ ##0.0</c:formatCode>
                <c:ptCount val="3"/>
                <c:pt idx="0">
                  <c:v>1.361</c:v>
                </c:pt>
                <c:pt idx="1">
                  <c:v>0</c:v>
                </c:pt>
                <c:pt idx="2">
                  <c:v>6.8000000000000005E-2</c:v>
                </c:pt>
              </c:numCache>
            </c:numRef>
          </c:val>
          <c:extLst>
            <c:ext xmlns:c16="http://schemas.microsoft.com/office/drawing/2014/chart" uri="{C3380CC4-5D6E-409C-BE32-E72D297353CC}">
              <c16:uniqueId val="{00000005-18DA-448C-ACE6-6E92A527C649}"/>
            </c:ext>
          </c:extLst>
        </c:ser>
        <c:ser>
          <c:idx val="6"/>
          <c:order val="6"/>
          <c:tx>
            <c:strRef>
              <c:f>'8.6'!$K$16</c:f>
              <c:strCache>
                <c:ptCount val="1"/>
                <c:pt idx="0">
                  <c:v>Hnědé uhlí</c:v>
                </c:pt>
              </c:strCache>
            </c:strRef>
          </c:tx>
          <c:spPr>
            <a:solidFill>
              <a:srgbClr val="6E4932"/>
            </a:solidFill>
          </c:spPr>
          <c:invertIfNegative val="0"/>
          <c:cat>
            <c:strRef>
              <c:f>'8.6'!$L$9:$N$9</c:f>
              <c:strCache>
                <c:ptCount val="3"/>
                <c:pt idx="0">
                  <c:v>Říjen</c:v>
                </c:pt>
                <c:pt idx="1">
                  <c:v>Listopad</c:v>
                </c:pt>
                <c:pt idx="2">
                  <c:v>Prosinec</c:v>
                </c:pt>
              </c:strCache>
            </c:strRef>
          </c:cat>
          <c:val>
            <c:numRef>
              <c:f>'8.6'!$L$16:$N$16</c:f>
              <c:numCache>
                <c:formatCode>#\ ##0.0</c:formatCode>
                <c:ptCount val="3"/>
                <c:pt idx="0">
                  <c:v>77469.98</c:v>
                </c:pt>
                <c:pt idx="1">
                  <c:v>126016.29000000001</c:v>
                </c:pt>
                <c:pt idx="2">
                  <c:v>189550.58</c:v>
                </c:pt>
              </c:numCache>
            </c:numRef>
          </c:val>
          <c:extLst>
            <c:ext xmlns:c16="http://schemas.microsoft.com/office/drawing/2014/chart" uri="{C3380CC4-5D6E-409C-BE32-E72D297353CC}">
              <c16:uniqueId val="{00000006-18DA-448C-ACE6-6E92A527C649}"/>
            </c:ext>
          </c:extLst>
        </c:ser>
        <c:ser>
          <c:idx val="7"/>
          <c:order val="7"/>
          <c:tx>
            <c:strRef>
              <c:f>'8.6'!$K$17</c:f>
              <c:strCache>
                <c:ptCount val="1"/>
                <c:pt idx="0">
                  <c:v>Jaderné palivo</c:v>
                </c:pt>
              </c:strCache>
            </c:strRef>
          </c:tx>
          <c:invertIfNegative val="0"/>
          <c:cat>
            <c:strRef>
              <c:f>'8.6'!$L$9:$N$9</c:f>
              <c:strCache>
                <c:ptCount val="3"/>
                <c:pt idx="0">
                  <c:v>Říjen</c:v>
                </c:pt>
                <c:pt idx="1">
                  <c:v>Listopad</c:v>
                </c:pt>
                <c:pt idx="2">
                  <c:v>Prosinec</c:v>
                </c:pt>
              </c:strCache>
            </c:strRef>
          </c:cat>
          <c:val>
            <c:numRef>
              <c:f>'8.6'!$L$17:$N$17</c:f>
              <c:numCache>
                <c:formatCode>#\ ##0.0</c:formatCode>
                <c:ptCount val="3"/>
                <c:pt idx="0">
                  <c:v>0</c:v>
                </c:pt>
                <c:pt idx="1">
                  <c:v>0</c:v>
                </c:pt>
                <c:pt idx="2">
                  <c:v>0</c:v>
                </c:pt>
              </c:numCache>
            </c:numRef>
          </c:val>
          <c:extLst>
            <c:ext xmlns:c16="http://schemas.microsoft.com/office/drawing/2014/chart" uri="{C3380CC4-5D6E-409C-BE32-E72D297353CC}">
              <c16:uniqueId val="{00000007-18DA-448C-ACE6-6E92A527C649}"/>
            </c:ext>
          </c:extLst>
        </c:ser>
        <c:ser>
          <c:idx val="8"/>
          <c:order val="8"/>
          <c:tx>
            <c:strRef>
              <c:f>'8.6'!$K$18</c:f>
              <c:strCache>
                <c:ptCount val="1"/>
                <c:pt idx="0">
                  <c:v>Koks</c:v>
                </c:pt>
              </c:strCache>
            </c:strRef>
          </c:tx>
          <c:invertIfNegative val="0"/>
          <c:cat>
            <c:strRef>
              <c:f>'8.6'!$L$9:$N$9</c:f>
              <c:strCache>
                <c:ptCount val="3"/>
                <c:pt idx="0">
                  <c:v>Říjen</c:v>
                </c:pt>
                <c:pt idx="1">
                  <c:v>Listopad</c:v>
                </c:pt>
                <c:pt idx="2">
                  <c:v>Prosinec</c:v>
                </c:pt>
              </c:strCache>
            </c:strRef>
          </c:cat>
          <c:val>
            <c:numRef>
              <c:f>'8.6'!$L$18:$N$18</c:f>
              <c:numCache>
                <c:formatCode>#\ ##0.0</c:formatCode>
                <c:ptCount val="3"/>
                <c:pt idx="0">
                  <c:v>0</c:v>
                </c:pt>
                <c:pt idx="1">
                  <c:v>0</c:v>
                </c:pt>
                <c:pt idx="2">
                  <c:v>0</c:v>
                </c:pt>
              </c:numCache>
            </c:numRef>
          </c:val>
          <c:extLst>
            <c:ext xmlns:c16="http://schemas.microsoft.com/office/drawing/2014/chart" uri="{C3380CC4-5D6E-409C-BE32-E72D297353CC}">
              <c16:uniqueId val="{00000008-18DA-448C-ACE6-6E92A527C649}"/>
            </c:ext>
          </c:extLst>
        </c:ser>
        <c:ser>
          <c:idx val="9"/>
          <c:order val="9"/>
          <c:tx>
            <c:strRef>
              <c:f>'8.6'!$K$19</c:f>
              <c:strCache>
                <c:ptCount val="1"/>
                <c:pt idx="0">
                  <c:v>Odpadní teplo</c:v>
                </c:pt>
              </c:strCache>
            </c:strRef>
          </c:tx>
          <c:invertIfNegative val="0"/>
          <c:cat>
            <c:strRef>
              <c:f>'8.6'!$L$9:$N$9</c:f>
              <c:strCache>
                <c:ptCount val="3"/>
                <c:pt idx="0">
                  <c:v>Říjen</c:v>
                </c:pt>
                <c:pt idx="1">
                  <c:v>Listopad</c:v>
                </c:pt>
                <c:pt idx="2">
                  <c:v>Prosinec</c:v>
                </c:pt>
              </c:strCache>
            </c:strRef>
          </c:cat>
          <c:val>
            <c:numRef>
              <c:f>'8.6'!$L$19:$N$19</c:f>
              <c:numCache>
                <c:formatCode>#\ ##0.0</c:formatCode>
                <c:ptCount val="3"/>
                <c:pt idx="0">
                  <c:v>0</c:v>
                </c:pt>
                <c:pt idx="1">
                  <c:v>0</c:v>
                </c:pt>
                <c:pt idx="2">
                  <c:v>0</c:v>
                </c:pt>
              </c:numCache>
            </c:numRef>
          </c:val>
          <c:extLst>
            <c:ext xmlns:c16="http://schemas.microsoft.com/office/drawing/2014/chart" uri="{C3380CC4-5D6E-409C-BE32-E72D297353CC}">
              <c16:uniqueId val="{00000009-18DA-448C-ACE6-6E92A527C649}"/>
            </c:ext>
          </c:extLst>
        </c:ser>
        <c:ser>
          <c:idx val="10"/>
          <c:order val="10"/>
          <c:tx>
            <c:strRef>
              <c:f>'8.6'!$K$20</c:f>
              <c:strCache>
                <c:ptCount val="1"/>
                <c:pt idx="0">
                  <c:v>Ostatní kapalná paliva</c:v>
                </c:pt>
              </c:strCache>
            </c:strRef>
          </c:tx>
          <c:invertIfNegative val="0"/>
          <c:cat>
            <c:strRef>
              <c:f>'8.6'!$L$9:$N$9</c:f>
              <c:strCache>
                <c:ptCount val="3"/>
                <c:pt idx="0">
                  <c:v>Říjen</c:v>
                </c:pt>
                <c:pt idx="1">
                  <c:v>Listopad</c:v>
                </c:pt>
                <c:pt idx="2">
                  <c:v>Prosinec</c:v>
                </c:pt>
              </c:strCache>
            </c:strRef>
          </c:cat>
          <c:val>
            <c:numRef>
              <c:f>'8.6'!$L$20:$N$20</c:f>
              <c:numCache>
                <c:formatCode>#\ ##0.0</c:formatCode>
                <c:ptCount val="3"/>
                <c:pt idx="0">
                  <c:v>0</c:v>
                </c:pt>
                <c:pt idx="1">
                  <c:v>0</c:v>
                </c:pt>
                <c:pt idx="2">
                  <c:v>0</c:v>
                </c:pt>
              </c:numCache>
            </c:numRef>
          </c:val>
          <c:extLst>
            <c:ext xmlns:c16="http://schemas.microsoft.com/office/drawing/2014/chart" uri="{C3380CC4-5D6E-409C-BE32-E72D297353CC}">
              <c16:uniqueId val="{0000000A-18DA-448C-ACE6-6E92A527C649}"/>
            </c:ext>
          </c:extLst>
        </c:ser>
        <c:ser>
          <c:idx val="11"/>
          <c:order val="11"/>
          <c:tx>
            <c:strRef>
              <c:f>'8.6'!$K$21</c:f>
              <c:strCache>
                <c:ptCount val="1"/>
                <c:pt idx="0">
                  <c:v>Ostatní pevná paliva</c:v>
                </c:pt>
              </c:strCache>
            </c:strRef>
          </c:tx>
          <c:invertIfNegative val="0"/>
          <c:cat>
            <c:strRef>
              <c:f>'8.6'!$L$9:$N$9</c:f>
              <c:strCache>
                <c:ptCount val="3"/>
                <c:pt idx="0">
                  <c:v>Říjen</c:v>
                </c:pt>
                <c:pt idx="1">
                  <c:v>Listopad</c:v>
                </c:pt>
                <c:pt idx="2">
                  <c:v>Prosinec</c:v>
                </c:pt>
              </c:strCache>
            </c:strRef>
          </c:cat>
          <c:val>
            <c:numRef>
              <c:f>'8.6'!$L$21:$N$21</c:f>
              <c:numCache>
                <c:formatCode>#\ ##0.0</c:formatCode>
                <c:ptCount val="3"/>
                <c:pt idx="0">
                  <c:v>0</c:v>
                </c:pt>
                <c:pt idx="1">
                  <c:v>0</c:v>
                </c:pt>
                <c:pt idx="2">
                  <c:v>0</c:v>
                </c:pt>
              </c:numCache>
            </c:numRef>
          </c:val>
          <c:extLst>
            <c:ext xmlns:c16="http://schemas.microsoft.com/office/drawing/2014/chart" uri="{C3380CC4-5D6E-409C-BE32-E72D297353CC}">
              <c16:uniqueId val="{0000000B-18DA-448C-ACE6-6E92A527C649}"/>
            </c:ext>
          </c:extLst>
        </c:ser>
        <c:ser>
          <c:idx val="12"/>
          <c:order val="12"/>
          <c:tx>
            <c:strRef>
              <c:f>'8.6'!$K$22</c:f>
              <c:strCache>
                <c:ptCount val="1"/>
                <c:pt idx="0">
                  <c:v>Ostatní plyny</c:v>
                </c:pt>
              </c:strCache>
            </c:strRef>
          </c:tx>
          <c:invertIfNegative val="0"/>
          <c:cat>
            <c:strRef>
              <c:f>'8.6'!$L$9:$N$9</c:f>
              <c:strCache>
                <c:ptCount val="3"/>
                <c:pt idx="0">
                  <c:v>Říjen</c:v>
                </c:pt>
                <c:pt idx="1">
                  <c:v>Listopad</c:v>
                </c:pt>
                <c:pt idx="2">
                  <c:v>Prosinec</c:v>
                </c:pt>
              </c:strCache>
            </c:strRef>
          </c:cat>
          <c:val>
            <c:numRef>
              <c:f>'8.6'!$L$22:$N$22</c:f>
              <c:numCache>
                <c:formatCode>#\ ##0.0</c:formatCode>
                <c:ptCount val="3"/>
                <c:pt idx="0">
                  <c:v>0</c:v>
                </c:pt>
                <c:pt idx="1">
                  <c:v>0</c:v>
                </c:pt>
                <c:pt idx="2">
                  <c:v>0</c:v>
                </c:pt>
              </c:numCache>
            </c:numRef>
          </c:val>
          <c:extLst>
            <c:ext xmlns:c16="http://schemas.microsoft.com/office/drawing/2014/chart" uri="{C3380CC4-5D6E-409C-BE32-E72D297353CC}">
              <c16:uniqueId val="{0000000C-18DA-448C-ACE6-6E92A527C649}"/>
            </c:ext>
          </c:extLst>
        </c:ser>
        <c:ser>
          <c:idx val="13"/>
          <c:order val="13"/>
          <c:tx>
            <c:strRef>
              <c:f>'8.6'!$K$23</c:f>
              <c:strCache>
                <c:ptCount val="1"/>
                <c:pt idx="0">
                  <c:v>Ostatní</c:v>
                </c:pt>
              </c:strCache>
            </c:strRef>
          </c:tx>
          <c:invertIfNegative val="0"/>
          <c:cat>
            <c:strRef>
              <c:f>'8.6'!$L$9:$N$9</c:f>
              <c:strCache>
                <c:ptCount val="3"/>
                <c:pt idx="0">
                  <c:v>Říjen</c:v>
                </c:pt>
                <c:pt idx="1">
                  <c:v>Listopad</c:v>
                </c:pt>
                <c:pt idx="2">
                  <c:v>Prosinec</c:v>
                </c:pt>
              </c:strCache>
            </c:strRef>
          </c:cat>
          <c:val>
            <c:numRef>
              <c:f>'8.6'!$L$23:$N$23</c:f>
              <c:numCache>
                <c:formatCode>#\ ##0.0</c:formatCode>
                <c:ptCount val="3"/>
                <c:pt idx="0">
                  <c:v>0</c:v>
                </c:pt>
                <c:pt idx="1">
                  <c:v>0</c:v>
                </c:pt>
                <c:pt idx="2">
                  <c:v>0</c:v>
                </c:pt>
              </c:numCache>
            </c:numRef>
          </c:val>
          <c:extLst>
            <c:ext xmlns:c16="http://schemas.microsoft.com/office/drawing/2014/chart" uri="{C3380CC4-5D6E-409C-BE32-E72D297353CC}">
              <c16:uniqueId val="{0000000D-18DA-448C-ACE6-6E92A527C649}"/>
            </c:ext>
          </c:extLst>
        </c:ser>
        <c:ser>
          <c:idx val="14"/>
          <c:order val="14"/>
          <c:tx>
            <c:strRef>
              <c:f>'8.6'!$K$24</c:f>
              <c:strCache>
                <c:ptCount val="1"/>
                <c:pt idx="0">
                  <c:v>Topné oleje</c:v>
                </c:pt>
              </c:strCache>
            </c:strRef>
          </c:tx>
          <c:invertIfNegative val="0"/>
          <c:cat>
            <c:strRef>
              <c:f>'8.6'!$L$9:$N$9</c:f>
              <c:strCache>
                <c:ptCount val="3"/>
                <c:pt idx="0">
                  <c:v>Říjen</c:v>
                </c:pt>
                <c:pt idx="1">
                  <c:v>Listopad</c:v>
                </c:pt>
                <c:pt idx="2">
                  <c:v>Prosinec</c:v>
                </c:pt>
              </c:strCache>
            </c:strRef>
          </c:cat>
          <c:val>
            <c:numRef>
              <c:f>'8.6'!$L$24:$N$24</c:f>
              <c:numCache>
                <c:formatCode>#\ ##0.0</c:formatCode>
                <c:ptCount val="3"/>
                <c:pt idx="0">
                  <c:v>0</c:v>
                </c:pt>
                <c:pt idx="1">
                  <c:v>0</c:v>
                </c:pt>
                <c:pt idx="2">
                  <c:v>1275.9000000000001</c:v>
                </c:pt>
              </c:numCache>
            </c:numRef>
          </c:val>
          <c:extLst>
            <c:ext xmlns:c16="http://schemas.microsoft.com/office/drawing/2014/chart" uri="{C3380CC4-5D6E-409C-BE32-E72D297353CC}">
              <c16:uniqueId val="{0000000E-18DA-448C-ACE6-6E92A527C649}"/>
            </c:ext>
          </c:extLst>
        </c:ser>
        <c:ser>
          <c:idx val="15"/>
          <c:order val="15"/>
          <c:tx>
            <c:strRef>
              <c:f>'8.6'!$K$25</c:f>
              <c:strCache>
                <c:ptCount val="1"/>
                <c:pt idx="0">
                  <c:v>Zemní plyn</c:v>
                </c:pt>
              </c:strCache>
            </c:strRef>
          </c:tx>
          <c:spPr>
            <a:solidFill>
              <a:srgbClr val="EBE600"/>
            </a:solidFill>
          </c:spPr>
          <c:invertIfNegative val="0"/>
          <c:cat>
            <c:strRef>
              <c:f>'8.6'!$L$9:$N$9</c:f>
              <c:strCache>
                <c:ptCount val="3"/>
                <c:pt idx="0">
                  <c:v>Říjen</c:v>
                </c:pt>
                <c:pt idx="1">
                  <c:v>Listopad</c:v>
                </c:pt>
                <c:pt idx="2">
                  <c:v>Prosinec</c:v>
                </c:pt>
              </c:strCache>
            </c:strRef>
          </c:cat>
          <c:val>
            <c:numRef>
              <c:f>'8.6'!$L$25:$N$25</c:f>
              <c:numCache>
                <c:formatCode>#\ ##0.0</c:formatCode>
                <c:ptCount val="3"/>
                <c:pt idx="0">
                  <c:v>82221.818000000014</c:v>
                </c:pt>
                <c:pt idx="1">
                  <c:v>109902.753</c:v>
                </c:pt>
                <c:pt idx="2">
                  <c:v>140419.30599999998</c:v>
                </c:pt>
              </c:numCache>
            </c:numRef>
          </c:val>
          <c:extLst>
            <c:ext xmlns:c16="http://schemas.microsoft.com/office/drawing/2014/chart" uri="{C3380CC4-5D6E-409C-BE32-E72D297353CC}">
              <c16:uniqueId val="{0000000F-18DA-448C-ACE6-6E92A527C649}"/>
            </c:ext>
          </c:extLst>
        </c:ser>
        <c:dLbls>
          <c:showLegendKey val="0"/>
          <c:showVal val="0"/>
          <c:showCatName val="0"/>
          <c:showSerName val="0"/>
          <c:showPercent val="0"/>
          <c:showBubbleSize val="0"/>
        </c:dLbls>
        <c:gapWidth val="150"/>
        <c:overlap val="100"/>
        <c:axId val="146993536"/>
        <c:axId val="146995072"/>
      </c:barChart>
      <c:catAx>
        <c:axId val="146993536"/>
        <c:scaling>
          <c:orientation val="minMax"/>
        </c:scaling>
        <c:delete val="0"/>
        <c:axPos val="b"/>
        <c:numFmt formatCode="General" sourceLinked="1"/>
        <c:majorTickMark val="none"/>
        <c:minorTickMark val="none"/>
        <c:tickLblPos val="nextTo"/>
        <c:txPr>
          <a:bodyPr/>
          <a:lstStyle/>
          <a:p>
            <a:pPr>
              <a:defRPr sz="900"/>
            </a:pPr>
            <a:endParaRPr lang="cs-CZ"/>
          </a:p>
        </c:txPr>
        <c:crossAx val="146995072"/>
        <c:crosses val="autoZero"/>
        <c:auto val="1"/>
        <c:lblAlgn val="ctr"/>
        <c:lblOffset val="100"/>
        <c:noMultiLvlLbl val="0"/>
      </c:catAx>
      <c:valAx>
        <c:axId val="146995072"/>
        <c:scaling>
          <c:orientation val="minMax"/>
          <c:max val="600000"/>
        </c:scaling>
        <c:delete val="0"/>
        <c:axPos val="l"/>
        <c:majorGridlines/>
        <c:numFmt formatCode="#,##0" sourceLinked="0"/>
        <c:majorTickMark val="out"/>
        <c:minorTickMark val="none"/>
        <c:tickLblPos val="nextTo"/>
        <c:spPr>
          <a:ln>
            <a:noFill/>
          </a:ln>
        </c:spPr>
        <c:txPr>
          <a:bodyPr/>
          <a:lstStyle/>
          <a:p>
            <a:pPr>
              <a:defRPr sz="900"/>
            </a:pPr>
            <a:endParaRPr lang="cs-CZ"/>
          </a:p>
        </c:txPr>
        <c:crossAx val="1469935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5F9E-4F40-9FA3-18A69888CC3E}"/>
              </c:ext>
            </c:extLst>
          </c:dPt>
          <c:dPt>
            <c:idx val="1"/>
            <c:bubble3D val="0"/>
            <c:spPr>
              <a:solidFill>
                <a:srgbClr val="EEECE1">
                  <a:lumMod val="50000"/>
                </a:srgbClr>
              </a:solidFill>
            </c:spPr>
            <c:extLst>
              <c:ext xmlns:c16="http://schemas.microsoft.com/office/drawing/2014/chart" uri="{C3380CC4-5D6E-409C-BE32-E72D297353CC}">
                <c16:uniqueId val="{00000003-5F9E-4F40-9FA3-18A69888CC3E}"/>
              </c:ext>
            </c:extLst>
          </c:dPt>
          <c:dPt>
            <c:idx val="2"/>
            <c:bubble3D val="0"/>
            <c:spPr>
              <a:solidFill>
                <a:sysClr val="windowText" lastClr="000000"/>
              </a:solidFill>
            </c:spPr>
            <c:extLst>
              <c:ext xmlns:c16="http://schemas.microsoft.com/office/drawing/2014/chart" uri="{C3380CC4-5D6E-409C-BE32-E72D297353CC}">
                <c16:uniqueId val="{00000005-5F9E-4F40-9FA3-18A69888CC3E}"/>
              </c:ext>
            </c:extLst>
          </c:dPt>
          <c:dPt>
            <c:idx val="5"/>
            <c:bubble3D val="0"/>
            <c:extLst>
              <c:ext xmlns:c16="http://schemas.microsoft.com/office/drawing/2014/chart" uri="{C3380CC4-5D6E-409C-BE32-E72D297353CC}">
                <c16:uniqueId val="{00000006-5F9E-4F40-9FA3-18A69888CC3E}"/>
              </c:ext>
            </c:extLst>
          </c:dPt>
          <c:dPt>
            <c:idx val="6"/>
            <c:bubble3D val="0"/>
            <c:spPr>
              <a:solidFill>
                <a:srgbClr val="6E4932"/>
              </a:solidFill>
            </c:spPr>
            <c:extLst>
              <c:ext xmlns:c16="http://schemas.microsoft.com/office/drawing/2014/chart" uri="{C3380CC4-5D6E-409C-BE32-E72D297353CC}">
                <c16:uniqueId val="{00000008-5F9E-4F40-9FA3-18A69888CC3E}"/>
              </c:ext>
            </c:extLst>
          </c:dPt>
          <c:dPt>
            <c:idx val="7"/>
            <c:bubble3D val="0"/>
            <c:extLst>
              <c:ext xmlns:c16="http://schemas.microsoft.com/office/drawing/2014/chart" uri="{C3380CC4-5D6E-409C-BE32-E72D297353CC}">
                <c16:uniqueId val="{00000009-5F9E-4F40-9FA3-18A69888CC3E}"/>
              </c:ext>
            </c:extLst>
          </c:dPt>
          <c:dPt>
            <c:idx val="15"/>
            <c:bubble3D val="0"/>
            <c:spPr>
              <a:solidFill>
                <a:srgbClr val="EBE600"/>
              </a:solidFill>
            </c:spPr>
            <c:extLst>
              <c:ext xmlns:c16="http://schemas.microsoft.com/office/drawing/2014/chart" uri="{C3380CC4-5D6E-409C-BE32-E72D297353CC}">
                <c16:uniqueId val="{0000000B-5F9E-4F40-9FA3-18A69888CC3E}"/>
              </c:ext>
            </c:extLst>
          </c:dPt>
          <c:cat>
            <c:numRef>
              <c:f>'8.6'!$O$9:$O$23</c:f>
              <c:numCache>
                <c:formatCode>General</c:formatCode>
                <c:ptCount val="15"/>
              </c:numCache>
            </c:numRef>
          </c:cat>
          <c:val>
            <c:numRef>
              <c:f>'8.6'!$J$10:$J$25</c:f>
              <c:numCache>
                <c:formatCode>0.0</c:formatCode>
                <c:ptCount val="16"/>
              </c:numCache>
            </c:numRef>
          </c:val>
          <c:extLst>
            <c:ext xmlns:c16="http://schemas.microsoft.com/office/drawing/2014/chart" uri="{C3380CC4-5D6E-409C-BE32-E72D297353CC}">
              <c16:uniqueId val="{0000000C-5F9E-4F40-9FA3-18A69888CC3E}"/>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83A4-4CD1-B417-370ED4ACB3FD}"/>
              </c:ext>
            </c:extLst>
          </c:dPt>
          <c:cat>
            <c:numRef>
              <c:f>'8.6'!$O$31:$O$35</c:f>
              <c:numCache>
                <c:formatCode>General</c:formatCode>
                <c:ptCount val="5"/>
              </c:numCache>
            </c:numRef>
          </c:cat>
          <c:val>
            <c:numRef>
              <c:f>'8.6'!$J$28:$J$35</c:f>
              <c:numCache>
                <c:formatCode>0.0</c:formatCode>
                <c:ptCount val="8"/>
              </c:numCache>
            </c:numRef>
          </c:val>
          <c:extLst>
            <c:ext xmlns:c16="http://schemas.microsoft.com/office/drawing/2014/chart" uri="{C3380CC4-5D6E-409C-BE32-E72D297353CC}">
              <c16:uniqueId val="{00000001-83A4-4CD1-B417-370ED4ACB3FD}"/>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01151885830785"/>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'8.7'!$K$27</c:f>
              <c:strCache>
                <c:ptCount val="1"/>
                <c:pt idx="0">
                  <c:v>Průmysl</c:v>
                </c:pt>
              </c:strCache>
            </c:strRef>
          </c:tx>
          <c:invertIfNegative val="0"/>
          <c:cat>
            <c:strRef>
              <c:f>'8.7'!$L$26:$N$26</c:f>
              <c:strCache>
                <c:ptCount val="3"/>
                <c:pt idx="0">
                  <c:v>Říjen</c:v>
                </c:pt>
                <c:pt idx="1">
                  <c:v>Listopad</c:v>
                </c:pt>
                <c:pt idx="2">
                  <c:v>Prosinec</c:v>
                </c:pt>
              </c:strCache>
            </c:strRef>
          </c:cat>
          <c:val>
            <c:numRef>
              <c:f>'8.7'!$L$27:$N$27</c:f>
              <c:numCache>
                <c:formatCode>#\ ##0.0</c:formatCode>
                <c:ptCount val="3"/>
                <c:pt idx="0">
                  <c:v>15229.851000000001</c:v>
                </c:pt>
                <c:pt idx="1">
                  <c:v>26040.557000000001</c:v>
                </c:pt>
                <c:pt idx="2">
                  <c:v>30814.260999999999</c:v>
                </c:pt>
              </c:numCache>
            </c:numRef>
          </c:val>
          <c:extLst>
            <c:ext xmlns:c16="http://schemas.microsoft.com/office/drawing/2014/chart" uri="{C3380CC4-5D6E-409C-BE32-E72D297353CC}">
              <c16:uniqueId val="{00000000-711E-44BE-B6EB-1A9A3B4B8E9A}"/>
            </c:ext>
          </c:extLst>
        </c:ser>
        <c:ser>
          <c:idx val="1"/>
          <c:order val="1"/>
          <c:tx>
            <c:strRef>
              <c:f>'8.7'!$K$28</c:f>
              <c:strCache>
                <c:ptCount val="1"/>
                <c:pt idx="0">
                  <c:v>Energetika</c:v>
                </c:pt>
              </c:strCache>
            </c:strRef>
          </c:tx>
          <c:invertIfNegative val="0"/>
          <c:cat>
            <c:strRef>
              <c:f>'8.7'!$L$26:$N$26</c:f>
              <c:strCache>
                <c:ptCount val="3"/>
                <c:pt idx="0">
                  <c:v>Říjen</c:v>
                </c:pt>
                <c:pt idx="1">
                  <c:v>Listopad</c:v>
                </c:pt>
                <c:pt idx="2">
                  <c:v>Prosinec</c:v>
                </c:pt>
              </c:strCache>
            </c:strRef>
          </c:cat>
          <c:val>
            <c:numRef>
              <c:f>'8.7'!$L$28:$N$28</c:f>
              <c:numCache>
                <c:formatCode>#\ ##0.0</c:formatCode>
                <c:ptCount val="3"/>
                <c:pt idx="0">
                  <c:v>516</c:v>
                </c:pt>
                <c:pt idx="1">
                  <c:v>739.4</c:v>
                </c:pt>
                <c:pt idx="2">
                  <c:v>972</c:v>
                </c:pt>
              </c:numCache>
            </c:numRef>
          </c:val>
          <c:extLst>
            <c:ext xmlns:c16="http://schemas.microsoft.com/office/drawing/2014/chart" uri="{C3380CC4-5D6E-409C-BE32-E72D297353CC}">
              <c16:uniqueId val="{00000001-711E-44BE-B6EB-1A9A3B4B8E9A}"/>
            </c:ext>
          </c:extLst>
        </c:ser>
        <c:ser>
          <c:idx val="2"/>
          <c:order val="2"/>
          <c:tx>
            <c:strRef>
              <c:f>'8.7'!$K$29</c:f>
              <c:strCache>
                <c:ptCount val="1"/>
                <c:pt idx="0">
                  <c:v>Doprava</c:v>
                </c:pt>
              </c:strCache>
            </c:strRef>
          </c:tx>
          <c:invertIfNegative val="0"/>
          <c:cat>
            <c:strRef>
              <c:f>'8.7'!$L$26:$N$26</c:f>
              <c:strCache>
                <c:ptCount val="3"/>
                <c:pt idx="0">
                  <c:v>Říjen</c:v>
                </c:pt>
                <c:pt idx="1">
                  <c:v>Listopad</c:v>
                </c:pt>
                <c:pt idx="2">
                  <c:v>Prosinec</c:v>
                </c:pt>
              </c:strCache>
            </c:strRef>
          </c:cat>
          <c:val>
            <c:numRef>
              <c:f>'8.7'!$L$29:$N$29</c:f>
              <c:numCache>
                <c:formatCode>#\ ##0.0</c:formatCode>
                <c:ptCount val="3"/>
                <c:pt idx="0">
                  <c:v>458.9</c:v>
                </c:pt>
                <c:pt idx="1">
                  <c:v>883</c:v>
                </c:pt>
                <c:pt idx="2">
                  <c:v>1303</c:v>
                </c:pt>
              </c:numCache>
            </c:numRef>
          </c:val>
          <c:extLst>
            <c:ext xmlns:c16="http://schemas.microsoft.com/office/drawing/2014/chart" uri="{C3380CC4-5D6E-409C-BE32-E72D297353CC}">
              <c16:uniqueId val="{00000002-711E-44BE-B6EB-1A9A3B4B8E9A}"/>
            </c:ext>
          </c:extLst>
        </c:ser>
        <c:ser>
          <c:idx val="3"/>
          <c:order val="3"/>
          <c:tx>
            <c:strRef>
              <c:f>'8.7'!$K$30</c:f>
              <c:strCache>
                <c:ptCount val="1"/>
                <c:pt idx="0">
                  <c:v>Stavebnictví</c:v>
                </c:pt>
              </c:strCache>
            </c:strRef>
          </c:tx>
          <c:invertIfNegative val="0"/>
          <c:cat>
            <c:strRef>
              <c:f>'8.7'!$L$26:$N$26</c:f>
              <c:strCache>
                <c:ptCount val="3"/>
                <c:pt idx="0">
                  <c:v>Říjen</c:v>
                </c:pt>
                <c:pt idx="1">
                  <c:v>Listopad</c:v>
                </c:pt>
                <c:pt idx="2">
                  <c:v>Prosinec</c:v>
                </c:pt>
              </c:strCache>
            </c:strRef>
          </c:cat>
          <c:val>
            <c:numRef>
              <c:f>'8.7'!$L$30:$N$30</c:f>
              <c:numCache>
                <c:formatCode>#\ ##0.0</c:formatCode>
                <c:ptCount val="3"/>
                <c:pt idx="0">
                  <c:v>132.9</c:v>
                </c:pt>
                <c:pt idx="1">
                  <c:v>219.8</c:v>
                </c:pt>
                <c:pt idx="2">
                  <c:v>322</c:v>
                </c:pt>
              </c:numCache>
            </c:numRef>
          </c:val>
          <c:extLst>
            <c:ext xmlns:c16="http://schemas.microsoft.com/office/drawing/2014/chart" uri="{C3380CC4-5D6E-409C-BE32-E72D297353CC}">
              <c16:uniqueId val="{00000003-711E-44BE-B6EB-1A9A3B4B8E9A}"/>
            </c:ext>
          </c:extLst>
        </c:ser>
        <c:ser>
          <c:idx val="4"/>
          <c:order val="4"/>
          <c:tx>
            <c:strRef>
              <c:f>'8.7'!$K$31</c:f>
              <c:strCache>
                <c:ptCount val="1"/>
                <c:pt idx="0">
                  <c:v>Zemědělství a lesnictví</c:v>
                </c:pt>
              </c:strCache>
            </c:strRef>
          </c:tx>
          <c:invertIfNegative val="0"/>
          <c:cat>
            <c:strRef>
              <c:f>'8.7'!$L$26:$N$26</c:f>
              <c:strCache>
                <c:ptCount val="3"/>
                <c:pt idx="0">
                  <c:v>Říjen</c:v>
                </c:pt>
                <c:pt idx="1">
                  <c:v>Listopad</c:v>
                </c:pt>
                <c:pt idx="2">
                  <c:v>Prosinec</c:v>
                </c:pt>
              </c:strCache>
            </c:strRef>
          </c:cat>
          <c:val>
            <c:numRef>
              <c:f>'8.7'!$L$31:$N$31</c:f>
              <c:numCache>
                <c:formatCode>#\ ##0.0</c:formatCode>
                <c:ptCount val="3"/>
                <c:pt idx="0">
                  <c:v>916.45</c:v>
                </c:pt>
                <c:pt idx="1">
                  <c:v>931.04</c:v>
                </c:pt>
                <c:pt idx="2">
                  <c:v>1008.77</c:v>
                </c:pt>
              </c:numCache>
            </c:numRef>
          </c:val>
          <c:extLst>
            <c:ext xmlns:c16="http://schemas.microsoft.com/office/drawing/2014/chart" uri="{C3380CC4-5D6E-409C-BE32-E72D297353CC}">
              <c16:uniqueId val="{00000004-711E-44BE-B6EB-1A9A3B4B8E9A}"/>
            </c:ext>
          </c:extLst>
        </c:ser>
        <c:ser>
          <c:idx val="5"/>
          <c:order val="5"/>
          <c:tx>
            <c:strRef>
              <c:f>'8.7'!$K$32</c:f>
              <c:strCache>
                <c:ptCount val="1"/>
                <c:pt idx="0">
                  <c:v>Domácnosti</c:v>
                </c:pt>
              </c:strCache>
            </c:strRef>
          </c:tx>
          <c:invertIfNegative val="0"/>
          <c:cat>
            <c:strRef>
              <c:f>'8.7'!$L$26:$N$26</c:f>
              <c:strCache>
                <c:ptCount val="3"/>
                <c:pt idx="0">
                  <c:v>Říjen</c:v>
                </c:pt>
                <c:pt idx="1">
                  <c:v>Listopad</c:v>
                </c:pt>
                <c:pt idx="2">
                  <c:v>Prosinec</c:v>
                </c:pt>
              </c:strCache>
            </c:strRef>
          </c:cat>
          <c:val>
            <c:numRef>
              <c:f>'8.7'!$L$32:$N$32</c:f>
              <c:numCache>
                <c:formatCode>#\ ##0.0</c:formatCode>
                <c:ptCount val="3"/>
                <c:pt idx="0">
                  <c:v>88341.472000000023</c:v>
                </c:pt>
                <c:pt idx="1">
                  <c:v>116256.337</c:v>
                </c:pt>
                <c:pt idx="2">
                  <c:v>154738.71900000001</c:v>
                </c:pt>
              </c:numCache>
            </c:numRef>
          </c:val>
          <c:extLst>
            <c:ext xmlns:c16="http://schemas.microsoft.com/office/drawing/2014/chart" uri="{C3380CC4-5D6E-409C-BE32-E72D297353CC}">
              <c16:uniqueId val="{00000005-711E-44BE-B6EB-1A9A3B4B8E9A}"/>
            </c:ext>
          </c:extLst>
        </c:ser>
        <c:ser>
          <c:idx val="6"/>
          <c:order val="6"/>
          <c:tx>
            <c:strRef>
              <c:f>'8.7'!$K$33</c:f>
              <c:strCache>
                <c:ptCount val="1"/>
                <c:pt idx="0">
                  <c:v>Obchod, služby, školství, zdravotnictví</c:v>
                </c:pt>
              </c:strCache>
            </c:strRef>
          </c:tx>
          <c:invertIfNegative val="0"/>
          <c:cat>
            <c:strRef>
              <c:f>'8.7'!$L$26:$N$26</c:f>
              <c:strCache>
                <c:ptCount val="3"/>
                <c:pt idx="0">
                  <c:v>Říjen</c:v>
                </c:pt>
                <c:pt idx="1">
                  <c:v>Listopad</c:v>
                </c:pt>
                <c:pt idx="2">
                  <c:v>Prosinec</c:v>
                </c:pt>
              </c:strCache>
            </c:strRef>
          </c:cat>
          <c:val>
            <c:numRef>
              <c:f>'8.7'!$L$33:$N$33</c:f>
              <c:numCache>
                <c:formatCode>#\ ##0.0</c:formatCode>
                <c:ptCount val="3"/>
                <c:pt idx="0">
                  <c:v>47315.221000000005</c:v>
                </c:pt>
                <c:pt idx="1">
                  <c:v>69104.116000000009</c:v>
                </c:pt>
                <c:pt idx="2">
                  <c:v>91090.559000000008</c:v>
                </c:pt>
              </c:numCache>
            </c:numRef>
          </c:val>
          <c:extLst>
            <c:ext xmlns:c16="http://schemas.microsoft.com/office/drawing/2014/chart" uri="{C3380CC4-5D6E-409C-BE32-E72D297353CC}">
              <c16:uniqueId val="{00000006-711E-44BE-B6EB-1A9A3B4B8E9A}"/>
            </c:ext>
          </c:extLst>
        </c:ser>
        <c:ser>
          <c:idx val="7"/>
          <c:order val="7"/>
          <c:tx>
            <c:strRef>
              <c:f>'8.7'!$K$34</c:f>
              <c:strCache>
                <c:ptCount val="1"/>
                <c:pt idx="0">
                  <c:v>Ostatní</c:v>
                </c:pt>
              </c:strCache>
            </c:strRef>
          </c:tx>
          <c:invertIfNegative val="0"/>
          <c:cat>
            <c:strRef>
              <c:f>'8.7'!$L$26:$N$26</c:f>
              <c:strCache>
                <c:ptCount val="3"/>
                <c:pt idx="0">
                  <c:v>Říjen</c:v>
                </c:pt>
                <c:pt idx="1">
                  <c:v>Listopad</c:v>
                </c:pt>
                <c:pt idx="2">
                  <c:v>Prosinec</c:v>
                </c:pt>
              </c:strCache>
            </c:strRef>
          </c:cat>
          <c:val>
            <c:numRef>
              <c:f>'8.7'!$L$34:$N$34</c:f>
              <c:numCache>
                <c:formatCode>#\ ##0.0</c:formatCode>
                <c:ptCount val="3"/>
                <c:pt idx="0">
                  <c:v>1254.3150000000001</c:v>
                </c:pt>
                <c:pt idx="1">
                  <c:v>1697.33</c:v>
                </c:pt>
                <c:pt idx="2">
                  <c:v>2206.3409999999999</c:v>
                </c:pt>
              </c:numCache>
            </c:numRef>
          </c:val>
          <c:extLst>
            <c:ext xmlns:c16="http://schemas.microsoft.com/office/drawing/2014/chart" uri="{C3380CC4-5D6E-409C-BE32-E72D297353CC}">
              <c16:uniqueId val="{00000007-711E-44BE-B6EB-1A9A3B4B8E9A}"/>
            </c:ext>
          </c:extLst>
        </c:ser>
        <c:dLbls>
          <c:showLegendKey val="0"/>
          <c:showVal val="0"/>
          <c:showCatName val="0"/>
          <c:showSerName val="0"/>
          <c:showPercent val="0"/>
          <c:showBubbleSize val="0"/>
        </c:dLbls>
        <c:gapWidth val="150"/>
        <c:overlap val="100"/>
        <c:axId val="146846848"/>
        <c:axId val="146848384"/>
      </c:barChart>
      <c:catAx>
        <c:axId val="146846848"/>
        <c:scaling>
          <c:orientation val="minMax"/>
        </c:scaling>
        <c:delete val="0"/>
        <c:axPos val="b"/>
        <c:numFmt formatCode="General" sourceLinked="1"/>
        <c:majorTickMark val="none"/>
        <c:minorTickMark val="none"/>
        <c:tickLblPos val="nextTo"/>
        <c:txPr>
          <a:bodyPr/>
          <a:lstStyle/>
          <a:p>
            <a:pPr>
              <a:defRPr sz="900"/>
            </a:pPr>
            <a:endParaRPr lang="cs-CZ"/>
          </a:p>
        </c:txPr>
        <c:crossAx val="146848384"/>
        <c:crosses val="autoZero"/>
        <c:auto val="1"/>
        <c:lblAlgn val="ctr"/>
        <c:lblOffset val="100"/>
        <c:noMultiLvlLbl val="0"/>
      </c:catAx>
      <c:valAx>
        <c:axId val="146848384"/>
        <c:scaling>
          <c:orientation val="minMax"/>
          <c:max val="400000"/>
        </c:scaling>
        <c:delete val="0"/>
        <c:axPos val="l"/>
        <c:majorGridlines/>
        <c:numFmt formatCode="#,##0" sourceLinked="0"/>
        <c:majorTickMark val="out"/>
        <c:minorTickMark val="none"/>
        <c:tickLblPos val="nextTo"/>
        <c:spPr>
          <a:ln>
            <a:noFill/>
          </a:ln>
        </c:spPr>
        <c:txPr>
          <a:bodyPr/>
          <a:lstStyle/>
          <a:p>
            <a:pPr>
              <a:defRPr sz="900"/>
            </a:pPr>
            <a:endParaRPr lang="cs-CZ"/>
          </a:p>
        </c:txPr>
        <c:crossAx val="14684684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'8.7'!$L$39</c:f>
              <c:strCache>
                <c:ptCount val="1"/>
                <c:pt idx="0">
                  <c:v>Instalovaný výkon</c:v>
                </c:pt>
              </c:strCache>
            </c:strRef>
          </c:tx>
          <c:invertIfNegative val="0"/>
          <c:val>
            <c:numRef>
              <c:f>'8.7'!$M$39</c:f>
              <c:numCache>
                <c:formatCode>0.0%</c:formatCode>
                <c:ptCount val="1"/>
                <c:pt idx="0">
                  <c:v>1.2507625140548713E-2</c:v>
                </c:pt>
              </c:numCache>
            </c:numRef>
          </c:val>
          <c:extLst>
            <c:ext xmlns:c16="http://schemas.microsoft.com/office/drawing/2014/chart" uri="{C3380CC4-5D6E-409C-BE32-E72D297353CC}">
              <c16:uniqueId val="{00000000-9F10-4CBA-A76F-743625AF37B9}"/>
            </c:ext>
          </c:extLst>
        </c:ser>
        <c:ser>
          <c:idx val="1"/>
          <c:order val="1"/>
          <c:tx>
            <c:strRef>
              <c:f>'8.7'!$L$40</c:f>
              <c:strCache>
                <c:ptCount val="1"/>
                <c:pt idx="0">
                  <c:v>Výroba tepla brutto</c:v>
                </c:pt>
              </c:strCache>
            </c:strRef>
          </c:tx>
          <c:invertIfNegative val="0"/>
          <c:val>
            <c:numRef>
              <c:f>'8.7'!$M$40</c:f>
              <c:numCache>
                <c:formatCode>0.0%</c:formatCode>
                <c:ptCount val="1"/>
                <c:pt idx="0">
                  <c:v>1.6863334141676865E-2</c:v>
                </c:pt>
              </c:numCache>
            </c:numRef>
          </c:val>
          <c:extLst>
            <c:ext xmlns:c16="http://schemas.microsoft.com/office/drawing/2014/chart" uri="{C3380CC4-5D6E-409C-BE32-E72D297353CC}">
              <c16:uniqueId val="{00000001-9F10-4CBA-A76F-743625AF37B9}"/>
            </c:ext>
          </c:extLst>
        </c:ser>
        <c:ser>
          <c:idx val="2"/>
          <c:order val="2"/>
          <c:tx>
            <c:strRef>
              <c:f>'8.7'!$L$41</c:f>
              <c:strCache>
                <c:ptCount val="1"/>
                <c:pt idx="0">
                  <c:v>Dodávky tepla</c:v>
                </c:pt>
              </c:strCache>
            </c:strRef>
          </c:tx>
          <c:invertIfNegative val="0"/>
          <c:val>
            <c:numRef>
              <c:f>'8.7'!$M$41</c:f>
              <c:numCache>
                <c:formatCode>0.0%</c:formatCode>
                <c:ptCount val="1"/>
                <c:pt idx="0">
                  <c:v>2.4667500997431008E-2</c:v>
                </c:pt>
              </c:numCache>
            </c:numRef>
          </c:val>
          <c:extLst>
            <c:ext xmlns:c16="http://schemas.microsoft.com/office/drawing/2014/chart" uri="{C3380CC4-5D6E-409C-BE32-E72D297353CC}">
              <c16:uniqueId val="{00000002-9F10-4CBA-A76F-743625AF37B9}"/>
            </c:ext>
          </c:extLst>
        </c:ser>
        <c:dLbls>
          <c:showLegendKey val="0"/>
          <c:showVal val="0"/>
          <c:showCatName val="0"/>
          <c:showSerName val="0"/>
          <c:showPercent val="0"/>
          <c:showBubbleSize val="0"/>
        </c:dLbls>
        <c:gapWidth val="150"/>
        <c:axId val="158221440"/>
        <c:axId val="158222976"/>
      </c:barChart>
      <c:catAx>
        <c:axId val="158221440"/>
        <c:scaling>
          <c:orientation val="maxMin"/>
        </c:scaling>
        <c:delete val="0"/>
        <c:axPos val="l"/>
        <c:numFmt formatCode="General" sourceLinked="1"/>
        <c:majorTickMark val="none"/>
        <c:minorTickMark val="none"/>
        <c:tickLblPos val="none"/>
        <c:crossAx val="158222976"/>
        <c:crosses val="autoZero"/>
        <c:auto val="1"/>
        <c:lblAlgn val="ctr"/>
        <c:lblOffset val="100"/>
        <c:noMultiLvlLbl val="0"/>
      </c:catAx>
      <c:valAx>
        <c:axId val="15822297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58221440"/>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4192695995487876"/>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'8.7'!$K$10</c:f>
              <c:strCache>
                <c:ptCount val="1"/>
                <c:pt idx="0">
                  <c:v>Biomasa</c:v>
                </c:pt>
              </c:strCache>
            </c:strRef>
          </c:tx>
          <c:spPr>
            <a:solidFill>
              <a:schemeClr val="accent3">
                <a:lumMod val="75000"/>
              </a:schemeClr>
            </a:solidFill>
          </c:spPr>
          <c:invertIfNegative val="0"/>
          <c:cat>
            <c:strRef>
              <c:f>'8.7'!$L$9:$N$9</c:f>
              <c:strCache>
                <c:ptCount val="3"/>
                <c:pt idx="0">
                  <c:v>Říjen</c:v>
                </c:pt>
                <c:pt idx="1">
                  <c:v>Listopad</c:v>
                </c:pt>
                <c:pt idx="2">
                  <c:v>Prosinec</c:v>
                </c:pt>
              </c:strCache>
            </c:strRef>
          </c:cat>
          <c:val>
            <c:numRef>
              <c:f>'8.7'!$L$10:$N$10</c:f>
              <c:numCache>
                <c:formatCode>#\ ##0.0</c:formatCode>
                <c:ptCount val="3"/>
                <c:pt idx="0">
                  <c:v>528.04399999999998</c:v>
                </c:pt>
                <c:pt idx="1">
                  <c:v>675.38</c:v>
                </c:pt>
                <c:pt idx="2">
                  <c:v>77.838999999999999</c:v>
                </c:pt>
              </c:numCache>
            </c:numRef>
          </c:val>
          <c:extLst>
            <c:ext xmlns:c16="http://schemas.microsoft.com/office/drawing/2014/chart" uri="{C3380CC4-5D6E-409C-BE32-E72D297353CC}">
              <c16:uniqueId val="{00000000-1AE8-460B-8CB3-FD7511116173}"/>
            </c:ext>
          </c:extLst>
        </c:ser>
        <c:ser>
          <c:idx val="1"/>
          <c:order val="1"/>
          <c:tx>
            <c:strRef>
              <c:f>'8.7'!$K$11</c:f>
              <c:strCache>
                <c:ptCount val="1"/>
                <c:pt idx="0">
                  <c:v>Bioplyn</c:v>
                </c:pt>
              </c:strCache>
            </c:strRef>
          </c:tx>
          <c:spPr>
            <a:solidFill>
              <a:schemeClr val="bg2">
                <a:lumMod val="50000"/>
              </a:schemeClr>
            </a:solidFill>
          </c:spPr>
          <c:invertIfNegative val="0"/>
          <c:cat>
            <c:strRef>
              <c:f>'8.7'!$L$9:$N$9</c:f>
              <c:strCache>
                <c:ptCount val="3"/>
                <c:pt idx="0">
                  <c:v>Říjen</c:v>
                </c:pt>
                <c:pt idx="1">
                  <c:v>Listopad</c:v>
                </c:pt>
                <c:pt idx="2">
                  <c:v>Prosinec</c:v>
                </c:pt>
              </c:strCache>
            </c:strRef>
          </c:cat>
          <c:val>
            <c:numRef>
              <c:f>'8.7'!$L$11:$N$11</c:f>
              <c:numCache>
                <c:formatCode>#\ ##0.0</c:formatCode>
                <c:ptCount val="3"/>
                <c:pt idx="0">
                  <c:v>916.45</c:v>
                </c:pt>
                <c:pt idx="1">
                  <c:v>931.04</c:v>
                </c:pt>
                <c:pt idx="2">
                  <c:v>1008.77</c:v>
                </c:pt>
              </c:numCache>
            </c:numRef>
          </c:val>
          <c:extLst>
            <c:ext xmlns:c16="http://schemas.microsoft.com/office/drawing/2014/chart" uri="{C3380CC4-5D6E-409C-BE32-E72D297353CC}">
              <c16:uniqueId val="{00000001-1AE8-460B-8CB3-FD7511116173}"/>
            </c:ext>
          </c:extLst>
        </c:ser>
        <c:ser>
          <c:idx val="2"/>
          <c:order val="2"/>
          <c:tx>
            <c:strRef>
              <c:f>'8.7'!$K$12</c:f>
              <c:strCache>
                <c:ptCount val="1"/>
                <c:pt idx="0">
                  <c:v>Černé uhlí</c:v>
                </c:pt>
              </c:strCache>
            </c:strRef>
          </c:tx>
          <c:spPr>
            <a:solidFill>
              <a:schemeClr val="tx1"/>
            </a:solidFill>
          </c:spPr>
          <c:invertIfNegative val="0"/>
          <c:cat>
            <c:strRef>
              <c:f>'8.7'!$L$9:$N$9</c:f>
              <c:strCache>
                <c:ptCount val="3"/>
                <c:pt idx="0">
                  <c:v>Říjen</c:v>
                </c:pt>
                <c:pt idx="1">
                  <c:v>Listopad</c:v>
                </c:pt>
                <c:pt idx="2">
                  <c:v>Prosinec</c:v>
                </c:pt>
              </c:strCache>
            </c:strRef>
          </c:cat>
          <c:val>
            <c:numRef>
              <c:f>'8.7'!$L$12:$N$12</c:f>
              <c:numCache>
                <c:formatCode>#\ ##0.0</c:formatCode>
                <c:ptCount val="3"/>
                <c:pt idx="0">
                  <c:v>0</c:v>
                </c:pt>
                <c:pt idx="1">
                  <c:v>0</c:v>
                </c:pt>
                <c:pt idx="2">
                  <c:v>0</c:v>
                </c:pt>
              </c:numCache>
            </c:numRef>
          </c:val>
          <c:extLst>
            <c:ext xmlns:c16="http://schemas.microsoft.com/office/drawing/2014/chart" uri="{C3380CC4-5D6E-409C-BE32-E72D297353CC}">
              <c16:uniqueId val="{00000002-1AE8-460B-8CB3-FD7511116173}"/>
            </c:ext>
          </c:extLst>
        </c:ser>
        <c:ser>
          <c:idx val="3"/>
          <c:order val="3"/>
          <c:tx>
            <c:strRef>
              <c:f>'8.7'!$K$13</c:f>
              <c:strCache>
                <c:ptCount val="1"/>
                <c:pt idx="0">
                  <c:v>Elektrická energie</c:v>
                </c:pt>
              </c:strCache>
            </c:strRef>
          </c:tx>
          <c:invertIfNegative val="0"/>
          <c:cat>
            <c:strRef>
              <c:f>'8.7'!$L$9:$N$9</c:f>
              <c:strCache>
                <c:ptCount val="3"/>
                <c:pt idx="0">
                  <c:v>Říjen</c:v>
                </c:pt>
                <c:pt idx="1">
                  <c:v>Listopad</c:v>
                </c:pt>
                <c:pt idx="2">
                  <c:v>Prosinec</c:v>
                </c:pt>
              </c:strCache>
            </c:strRef>
          </c:cat>
          <c:val>
            <c:numRef>
              <c:f>'8.7'!$L$13:$N$13</c:f>
              <c:numCache>
                <c:formatCode>#\ ##0.0</c:formatCode>
                <c:ptCount val="3"/>
                <c:pt idx="0">
                  <c:v>0</c:v>
                </c:pt>
                <c:pt idx="1">
                  <c:v>0</c:v>
                </c:pt>
                <c:pt idx="2">
                  <c:v>0</c:v>
                </c:pt>
              </c:numCache>
            </c:numRef>
          </c:val>
          <c:extLst>
            <c:ext xmlns:c16="http://schemas.microsoft.com/office/drawing/2014/chart" uri="{C3380CC4-5D6E-409C-BE32-E72D297353CC}">
              <c16:uniqueId val="{00000003-1AE8-460B-8CB3-FD7511116173}"/>
            </c:ext>
          </c:extLst>
        </c:ser>
        <c:ser>
          <c:idx val="4"/>
          <c:order val="4"/>
          <c:tx>
            <c:strRef>
              <c:f>'8.7'!$K$14</c:f>
              <c:strCache>
                <c:ptCount val="1"/>
                <c:pt idx="0">
                  <c:v>Energie prostředí (tepelné čerpadlo)</c:v>
                </c:pt>
              </c:strCache>
            </c:strRef>
          </c:tx>
          <c:invertIfNegative val="0"/>
          <c:cat>
            <c:strRef>
              <c:f>'8.7'!$L$9:$N$9</c:f>
              <c:strCache>
                <c:ptCount val="3"/>
                <c:pt idx="0">
                  <c:v>Říjen</c:v>
                </c:pt>
                <c:pt idx="1">
                  <c:v>Listopad</c:v>
                </c:pt>
                <c:pt idx="2">
                  <c:v>Prosinec</c:v>
                </c:pt>
              </c:strCache>
            </c:strRef>
          </c:cat>
          <c:val>
            <c:numRef>
              <c:f>'8.7'!$L$14:$N$14</c:f>
              <c:numCache>
                <c:formatCode>#\ ##0.0</c:formatCode>
                <c:ptCount val="3"/>
                <c:pt idx="0">
                  <c:v>0</c:v>
                </c:pt>
                <c:pt idx="1">
                  <c:v>0</c:v>
                </c:pt>
                <c:pt idx="2">
                  <c:v>0</c:v>
                </c:pt>
              </c:numCache>
            </c:numRef>
          </c:val>
          <c:extLst>
            <c:ext xmlns:c16="http://schemas.microsoft.com/office/drawing/2014/chart" uri="{C3380CC4-5D6E-409C-BE32-E72D297353CC}">
              <c16:uniqueId val="{00000004-1AE8-460B-8CB3-FD7511116173}"/>
            </c:ext>
          </c:extLst>
        </c:ser>
        <c:ser>
          <c:idx val="5"/>
          <c:order val="5"/>
          <c:tx>
            <c:strRef>
              <c:f>'8.7'!$K$15</c:f>
              <c:strCache>
                <c:ptCount val="1"/>
                <c:pt idx="0">
                  <c:v>Energie Slunce (solární kolektor)</c:v>
                </c:pt>
              </c:strCache>
            </c:strRef>
          </c:tx>
          <c:invertIfNegative val="0"/>
          <c:cat>
            <c:strRef>
              <c:f>'8.7'!$L$9:$N$9</c:f>
              <c:strCache>
                <c:ptCount val="3"/>
                <c:pt idx="0">
                  <c:v>Říjen</c:v>
                </c:pt>
                <c:pt idx="1">
                  <c:v>Listopad</c:v>
                </c:pt>
                <c:pt idx="2">
                  <c:v>Prosinec</c:v>
                </c:pt>
              </c:strCache>
            </c:strRef>
          </c:cat>
          <c:val>
            <c:numRef>
              <c:f>'8.7'!$L$15:$N$15</c:f>
              <c:numCache>
                <c:formatCode>#\ ##0.0</c:formatCode>
                <c:ptCount val="3"/>
                <c:pt idx="0">
                  <c:v>0</c:v>
                </c:pt>
                <c:pt idx="1">
                  <c:v>0</c:v>
                </c:pt>
                <c:pt idx="2">
                  <c:v>0</c:v>
                </c:pt>
              </c:numCache>
            </c:numRef>
          </c:val>
          <c:extLst>
            <c:ext xmlns:c16="http://schemas.microsoft.com/office/drawing/2014/chart" uri="{C3380CC4-5D6E-409C-BE32-E72D297353CC}">
              <c16:uniqueId val="{00000005-1AE8-460B-8CB3-FD7511116173}"/>
            </c:ext>
          </c:extLst>
        </c:ser>
        <c:ser>
          <c:idx val="6"/>
          <c:order val="6"/>
          <c:tx>
            <c:strRef>
              <c:f>'8.7'!$K$16</c:f>
              <c:strCache>
                <c:ptCount val="1"/>
                <c:pt idx="0">
                  <c:v>Hnědé uhlí</c:v>
                </c:pt>
              </c:strCache>
            </c:strRef>
          </c:tx>
          <c:spPr>
            <a:solidFill>
              <a:srgbClr val="6E4932"/>
            </a:solidFill>
          </c:spPr>
          <c:invertIfNegative val="0"/>
          <c:cat>
            <c:strRef>
              <c:f>'8.7'!$L$9:$N$9</c:f>
              <c:strCache>
                <c:ptCount val="3"/>
                <c:pt idx="0">
                  <c:v>Říjen</c:v>
                </c:pt>
                <c:pt idx="1">
                  <c:v>Listopad</c:v>
                </c:pt>
                <c:pt idx="2">
                  <c:v>Prosinec</c:v>
                </c:pt>
              </c:strCache>
            </c:strRef>
          </c:cat>
          <c:val>
            <c:numRef>
              <c:f>'8.7'!$L$16:$N$16</c:f>
              <c:numCache>
                <c:formatCode>#\ ##0.0</c:formatCode>
                <c:ptCount val="3"/>
                <c:pt idx="0">
                  <c:v>7721.2589999999991</c:v>
                </c:pt>
                <c:pt idx="1">
                  <c:v>9559.66</c:v>
                </c:pt>
                <c:pt idx="2">
                  <c:v>12678.97</c:v>
                </c:pt>
              </c:numCache>
            </c:numRef>
          </c:val>
          <c:extLst>
            <c:ext xmlns:c16="http://schemas.microsoft.com/office/drawing/2014/chart" uri="{C3380CC4-5D6E-409C-BE32-E72D297353CC}">
              <c16:uniqueId val="{00000006-1AE8-460B-8CB3-FD7511116173}"/>
            </c:ext>
          </c:extLst>
        </c:ser>
        <c:ser>
          <c:idx val="7"/>
          <c:order val="7"/>
          <c:tx>
            <c:strRef>
              <c:f>'8.7'!$K$17</c:f>
              <c:strCache>
                <c:ptCount val="1"/>
                <c:pt idx="0">
                  <c:v>Jaderné palivo</c:v>
                </c:pt>
              </c:strCache>
            </c:strRef>
          </c:tx>
          <c:invertIfNegative val="0"/>
          <c:cat>
            <c:strRef>
              <c:f>'8.7'!$L$9:$N$9</c:f>
              <c:strCache>
                <c:ptCount val="3"/>
                <c:pt idx="0">
                  <c:v>Říjen</c:v>
                </c:pt>
                <c:pt idx="1">
                  <c:v>Listopad</c:v>
                </c:pt>
                <c:pt idx="2">
                  <c:v>Prosinec</c:v>
                </c:pt>
              </c:strCache>
            </c:strRef>
          </c:cat>
          <c:val>
            <c:numRef>
              <c:f>'8.7'!$L$17:$N$17</c:f>
              <c:numCache>
                <c:formatCode>#\ ##0.0</c:formatCode>
                <c:ptCount val="3"/>
                <c:pt idx="0">
                  <c:v>0</c:v>
                </c:pt>
                <c:pt idx="1">
                  <c:v>0</c:v>
                </c:pt>
                <c:pt idx="2">
                  <c:v>0</c:v>
                </c:pt>
              </c:numCache>
            </c:numRef>
          </c:val>
          <c:extLst>
            <c:ext xmlns:c16="http://schemas.microsoft.com/office/drawing/2014/chart" uri="{C3380CC4-5D6E-409C-BE32-E72D297353CC}">
              <c16:uniqueId val="{00000007-1AE8-460B-8CB3-FD7511116173}"/>
            </c:ext>
          </c:extLst>
        </c:ser>
        <c:ser>
          <c:idx val="8"/>
          <c:order val="8"/>
          <c:tx>
            <c:strRef>
              <c:f>'8.7'!$K$18</c:f>
              <c:strCache>
                <c:ptCount val="1"/>
                <c:pt idx="0">
                  <c:v>Koks</c:v>
                </c:pt>
              </c:strCache>
            </c:strRef>
          </c:tx>
          <c:invertIfNegative val="0"/>
          <c:cat>
            <c:strRef>
              <c:f>'8.7'!$L$9:$N$9</c:f>
              <c:strCache>
                <c:ptCount val="3"/>
                <c:pt idx="0">
                  <c:v>Říjen</c:v>
                </c:pt>
                <c:pt idx="1">
                  <c:v>Listopad</c:v>
                </c:pt>
                <c:pt idx="2">
                  <c:v>Prosinec</c:v>
                </c:pt>
              </c:strCache>
            </c:strRef>
          </c:cat>
          <c:val>
            <c:numRef>
              <c:f>'8.7'!$L$18:$N$18</c:f>
              <c:numCache>
                <c:formatCode>#\ ##0.0</c:formatCode>
                <c:ptCount val="3"/>
                <c:pt idx="0">
                  <c:v>0</c:v>
                </c:pt>
                <c:pt idx="1">
                  <c:v>0</c:v>
                </c:pt>
                <c:pt idx="2">
                  <c:v>0</c:v>
                </c:pt>
              </c:numCache>
            </c:numRef>
          </c:val>
          <c:extLst>
            <c:ext xmlns:c16="http://schemas.microsoft.com/office/drawing/2014/chart" uri="{C3380CC4-5D6E-409C-BE32-E72D297353CC}">
              <c16:uniqueId val="{00000008-1AE8-460B-8CB3-FD7511116173}"/>
            </c:ext>
          </c:extLst>
        </c:ser>
        <c:ser>
          <c:idx val="9"/>
          <c:order val="9"/>
          <c:tx>
            <c:strRef>
              <c:f>'8.7'!$K$19</c:f>
              <c:strCache>
                <c:ptCount val="1"/>
                <c:pt idx="0">
                  <c:v>Odpadní teplo</c:v>
                </c:pt>
              </c:strCache>
            </c:strRef>
          </c:tx>
          <c:invertIfNegative val="0"/>
          <c:cat>
            <c:strRef>
              <c:f>'8.7'!$L$9:$N$9</c:f>
              <c:strCache>
                <c:ptCount val="3"/>
                <c:pt idx="0">
                  <c:v>Říjen</c:v>
                </c:pt>
                <c:pt idx="1">
                  <c:v>Listopad</c:v>
                </c:pt>
                <c:pt idx="2">
                  <c:v>Prosinec</c:v>
                </c:pt>
              </c:strCache>
            </c:strRef>
          </c:cat>
          <c:val>
            <c:numRef>
              <c:f>'8.7'!$L$19:$N$19</c:f>
              <c:numCache>
                <c:formatCode>#\ ##0.0</c:formatCode>
                <c:ptCount val="3"/>
                <c:pt idx="0">
                  <c:v>305.39999999999998</c:v>
                </c:pt>
                <c:pt idx="1">
                  <c:v>314.60000000000002</c:v>
                </c:pt>
                <c:pt idx="2">
                  <c:v>384</c:v>
                </c:pt>
              </c:numCache>
            </c:numRef>
          </c:val>
          <c:extLst>
            <c:ext xmlns:c16="http://schemas.microsoft.com/office/drawing/2014/chart" uri="{C3380CC4-5D6E-409C-BE32-E72D297353CC}">
              <c16:uniqueId val="{00000009-1AE8-460B-8CB3-FD7511116173}"/>
            </c:ext>
          </c:extLst>
        </c:ser>
        <c:ser>
          <c:idx val="10"/>
          <c:order val="10"/>
          <c:tx>
            <c:strRef>
              <c:f>'8.7'!$K$20</c:f>
              <c:strCache>
                <c:ptCount val="1"/>
                <c:pt idx="0">
                  <c:v>Ostatní kapalná paliva</c:v>
                </c:pt>
              </c:strCache>
            </c:strRef>
          </c:tx>
          <c:invertIfNegative val="0"/>
          <c:cat>
            <c:strRef>
              <c:f>'8.7'!$L$9:$N$9</c:f>
              <c:strCache>
                <c:ptCount val="3"/>
                <c:pt idx="0">
                  <c:v>Říjen</c:v>
                </c:pt>
                <c:pt idx="1">
                  <c:v>Listopad</c:v>
                </c:pt>
                <c:pt idx="2">
                  <c:v>Prosinec</c:v>
                </c:pt>
              </c:strCache>
            </c:strRef>
          </c:cat>
          <c:val>
            <c:numRef>
              <c:f>'8.7'!$L$20:$N$20</c:f>
              <c:numCache>
                <c:formatCode>#\ ##0.0</c:formatCode>
                <c:ptCount val="3"/>
                <c:pt idx="0">
                  <c:v>0</c:v>
                </c:pt>
                <c:pt idx="1">
                  <c:v>0</c:v>
                </c:pt>
                <c:pt idx="2">
                  <c:v>0</c:v>
                </c:pt>
              </c:numCache>
            </c:numRef>
          </c:val>
          <c:extLst>
            <c:ext xmlns:c16="http://schemas.microsoft.com/office/drawing/2014/chart" uri="{C3380CC4-5D6E-409C-BE32-E72D297353CC}">
              <c16:uniqueId val="{0000000A-1AE8-460B-8CB3-FD7511116173}"/>
            </c:ext>
          </c:extLst>
        </c:ser>
        <c:ser>
          <c:idx val="11"/>
          <c:order val="11"/>
          <c:tx>
            <c:strRef>
              <c:f>'8.7'!$K$21</c:f>
              <c:strCache>
                <c:ptCount val="1"/>
                <c:pt idx="0">
                  <c:v>Ostatní pevná paliva</c:v>
                </c:pt>
              </c:strCache>
            </c:strRef>
          </c:tx>
          <c:invertIfNegative val="0"/>
          <c:cat>
            <c:strRef>
              <c:f>'8.7'!$L$9:$N$9</c:f>
              <c:strCache>
                <c:ptCount val="3"/>
                <c:pt idx="0">
                  <c:v>Říjen</c:v>
                </c:pt>
                <c:pt idx="1">
                  <c:v>Listopad</c:v>
                </c:pt>
                <c:pt idx="2">
                  <c:v>Prosinec</c:v>
                </c:pt>
              </c:strCache>
            </c:strRef>
          </c:cat>
          <c:val>
            <c:numRef>
              <c:f>'8.7'!$L$21:$N$21</c:f>
              <c:numCache>
                <c:formatCode>#\ ##0.0</c:formatCode>
                <c:ptCount val="3"/>
                <c:pt idx="0">
                  <c:v>60568</c:v>
                </c:pt>
                <c:pt idx="1">
                  <c:v>60291</c:v>
                </c:pt>
                <c:pt idx="2">
                  <c:v>65453</c:v>
                </c:pt>
              </c:numCache>
            </c:numRef>
          </c:val>
          <c:extLst>
            <c:ext xmlns:c16="http://schemas.microsoft.com/office/drawing/2014/chart" uri="{C3380CC4-5D6E-409C-BE32-E72D297353CC}">
              <c16:uniqueId val="{0000000B-1AE8-460B-8CB3-FD7511116173}"/>
            </c:ext>
          </c:extLst>
        </c:ser>
        <c:ser>
          <c:idx val="12"/>
          <c:order val="12"/>
          <c:tx>
            <c:strRef>
              <c:f>'8.7'!$K$22</c:f>
              <c:strCache>
                <c:ptCount val="1"/>
                <c:pt idx="0">
                  <c:v>Ostatní plyny</c:v>
                </c:pt>
              </c:strCache>
            </c:strRef>
          </c:tx>
          <c:invertIfNegative val="0"/>
          <c:cat>
            <c:strRef>
              <c:f>'8.7'!$L$9:$N$9</c:f>
              <c:strCache>
                <c:ptCount val="3"/>
                <c:pt idx="0">
                  <c:v>Říjen</c:v>
                </c:pt>
                <c:pt idx="1">
                  <c:v>Listopad</c:v>
                </c:pt>
                <c:pt idx="2">
                  <c:v>Prosinec</c:v>
                </c:pt>
              </c:strCache>
            </c:strRef>
          </c:cat>
          <c:val>
            <c:numRef>
              <c:f>'8.7'!$L$22:$N$22</c:f>
              <c:numCache>
                <c:formatCode>#\ ##0.0</c:formatCode>
                <c:ptCount val="3"/>
                <c:pt idx="0">
                  <c:v>0</c:v>
                </c:pt>
                <c:pt idx="1">
                  <c:v>0</c:v>
                </c:pt>
                <c:pt idx="2">
                  <c:v>0</c:v>
                </c:pt>
              </c:numCache>
            </c:numRef>
          </c:val>
          <c:extLst>
            <c:ext xmlns:c16="http://schemas.microsoft.com/office/drawing/2014/chart" uri="{C3380CC4-5D6E-409C-BE32-E72D297353CC}">
              <c16:uniqueId val="{0000000C-1AE8-460B-8CB3-FD7511116173}"/>
            </c:ext>
          </c:extLst>
        </c:ser>
        <c:ser>
          <c:idx val="13"/>
          <c:order val="13"/>
          <c:tx>
            <c:strRef>
              <c:f>'8.7'!$K$23</c:f>
              <c:strCache>
                <c:ptCount val="1"/>
                <c:pt idx="0">
                  <c:v>Ostatní</c:v>
                </c:pt>
              </c:strCache>
            </c:strRef>
          </c:tx>
          <c:invertIfNegative val="0"/>
          <c:cat>
            <c:strRef>
              <c:f>'8.7'!$L$9:$N$9</c:f>
              <c:strCache>
                <c:ptCount val="3"/>
                <c:pt idx="0">
                  <c:v>Říjen</c:v>
                </c:pt>
                <c:pt idx="1">
                  <c:v>Listopad</c:v>
                </c:pt>
                <c:pt idx="2">
                  <c:v>Prosinec</c:v>
                </c:pt>
              </c:strCache>
            </c:strRef>
          </c:cat>
          <c:val>
            <c:numRef>
              <c:f>'8.7'!$L$23:$N$23</c:f>
              <c:numCache>
                <c:formatCode>#\ ##0.0</c:formatCode>
                <c:ptCount val="3"/>
                <c:pt idx="0">
                  <c:v>0</c:v>
                </c:pt>
                <c:pt idx="1">
                  <c:v>0</c:v>
                </c:pt>
                <c:pt idx="2">
                  <c:v>0</c:v>
                </c:pt>
              </c:numCache>
            </c:numRef>
          </c:val>
          <c:extLst>
            <c:ext xmlns:c16="http://schemas.microsoft.com/office/drawing/2014/chart" uri="{C3380CC4-5D6E-409C-BE32-E72D297353CC}">
              <c16:uniqueId val="{0000000D-1AE8-460B-8CB3-FD7511116173}"/>
            </c:ext>
          </c:extLst>
        </c:ser>
        <c:ser>
          <c:idx val="14"/>
          <c:order val="14"/>
          <c:tx>
            <c:strRef>
              <c:f>'8.7'!$K$24</c:f>
              <c:strCache>
                <c:ptCount val="1"/>
                <c:pt idx="0">
                  <c:v>Topné oleje</c:v>
                </c:pt>
              </c:strCache>
            </c:strRef>
          </c:tx>
          <c:invertIfNegative val="0"/>
          <c:cat>
            <c:strRef>
              <c:f>'8.7'!$L$9:$N$9</c:f>
              <c:strCache>
                <c:ptCount val="3"/>
                <c:pt idx="0">
                  <c:v>Říjen</c:v>
                </c:pt>
                <c:pt idx="1">
                  <c:v>Listopad</c:v>
                </c:pt>
                <c:pt idx="2">
                  <c:v>Prosinec</c:v>
                </c:pt>
              </c:strCache>
            </c:strRef>
          </c:cat>
          <c:val>
            <c:numRef>
              <c:f>'8.7'!$L$24:$N$24</c:f>
              <c:numCache>
                <c:formatCode>#\ ##0.0</c:formatCode>
                <c:ptCount val="3"/>
                <c:pt idx="0">
                  <c:v>0</c:v>
                </c:pt>
                <c:pt idx="1">
                  <c:v>1717.136</c:v>
                </c:pt>
                <c:pt idx="2">
                  <c:v>7721.1850000000004</c:v>
                </c:pt>
              </c:numCache>
            </c:numRef>
          </c:val>
          <c:extLst>
            <c:ext xmlns:c16="http://schemas.microsoft.com/office/drawing/2014/chart" uri="{C3380CC4-5D6E-409C-BE32-E72D297353CC}">
              <c16:uniqueId val="{0000000E-1AE8-460B-8CB3-FD7511116173}"/>
            </c:ext>
          </c:extLst>
        </c:ser>
        <c:ser>
          <c:idx val="15"/>
          <c:order val="15"/>
          <c:tx>
            <c:strRef>
              <c:f>'8.7'!$K$25</c:f>
              <c:strCache>
                <c:ptCount val="1"/>
                <c:pt idx="0">
                  <c:v>Zemní plyn</c:v>
                </c:pt>
              </c:strCache>
            </c:strRef>
          </c:tx>
          <c:spPr>
            <a:solidFill>
              <a:srgbClr val="EBE600"/>
            </a:solidFill>
          </c:spPr>
          <c:invertIfNegative val="0"/>
          <c:cat>
            <c:strRef>
              <c:f>'8.7'!$L$9:$N$9</c:f>
              <c:strCache>
                <c:ptCount val="3"/>
                <c:pt idx="0">
                  <c:v>Říjen</c:v>
                </c:pt>
                <c:pt idx="1">
                  <c:v>Listopad</c:v>
                </c:pt>
                <c:pt idx="2">
                  <c:v>Prosinec</c:v>
                </c:pt>
              </c:strCache>
            </c:strRef>
          </c:cat>
          <c:val>
            <c:numRef>
              <c:f>'8.7'!$L$25:$N$25</c:f>
              <c:numCache>
                <c:formatCode>#\ ##0.0</c:formatCode>
                <c:ptCount val="3"/>
                <c:pt idx="0">
                  <c:v>107256.05678451539</c:v>
                </c:pt>
                <c:pt idx="1">
                  <c:v>162725.6436437275</c:v>
                </c:pt>
                <c:pt idx="2">
                  <c:v>214283.0801067758</c:v>
                </c:pt>
              </c:numCache>
            </c:numRef>
          </c:val>
          <c:extLst>
            <c:ext xmlns:c16="http://schemas.microsoft.com/office/drawing/2014/chart" uri="{C3380CC4-5D6E-409C-BE32-E72D297353CC}">
              <c16:uniqueId val="{0000000F-1AE8-460B-8CB3-FD7511116173}"/>
            </c:ext>
          </c:extLst>
        </c:ser>
        <c:dLbls>
          <c:showLegendKey val="0"/>
          <c:showVal val="0"/>
          <c:showCatName val="0"/>
          <c:showSerName val="0"/>
          <c:showPercent val="0"/>
          <c:showBubbleSize val="0"/>
        </c:dLbls>
        <c:gapWidth val="150"/>
        <c:overlap val="100"/>
        <c:axId val="158844032"/>
        <c:axId val="158845568"/>
      </c:barChart>
      <c:catAx>
        <c:axId val="158844032"/>
        <c:scaling>
          <c:orientation val="minMax"/>
        </c:scaling>
        <c:delete val="0"/>
        <c:axPos val="b"/>
        <c:numFmt formatCode="General" sourceLinked="1"/>
        <c:majorTickMark val="none"/>
        <c:minorTickMark val="none"/>
        <c:tickLblPos val="nextTo"/>
        <c:txPr>
          <a:bodyPr/>
          <a:lstStyle/>
          <a:p>
            <a:pPr>
              <a:defRPr sz="900"/>
            </a:pPr>
            <a:endParaRPr lang="cs-CZ"/>
          </a:p>
        </c:txPr>
        <c:crossAx val="158845568"/>
        <c:crosses val="autoZero"/>
        <c:auto val="1"/>
        <c:lblAlgn val="ctr"/>
        <c:lblOffset val="100"/>
        <c:noMultiLvlLbl val="0"/>
      </c:catAx>
      <c:valAx>
        <c:axId val="15884556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5884403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85D0-491E-9FFD-244AEE65EF6D}"/>
              </c:ext>
            </c:extLst>
          </c:dPt>
          <c:dPt>
            <c:idx val="1"/>
            <c:bubble3D val="0"/>
            <c:spPr>
              <a:solidFill>
                <a:srgbClr val="EEECE1">
                  <a:lumMod val="50000"/>
                </a:srgbClr>
              </a:solidFill>
            </c:spPr>
            <c:extLst>
              <c:ext xmlns:c16="http://schemas.microsoft.com/office/drawing/2014/chart" uri="{C3380CC4-5D6E-409C-BE32-E72D297353CC}">
                <c16:uniqueId val="{00000003-85D0-491E-9FFD-244AEE65EF6D}"/>
              </c:ext>
            </c:extLst>
          </c:dPt>
          <c:dPt>
            <c:idx val="2"/>
            <c:bubble3D val="0"/>
            <c:spPr>
              <a:solidFill>
                <a:sysClr val="windowText" lastClr="000000"/>
              </a:solidFill>
            </c:spPr>
            <c:extLst>
              <c:ext xmlns:c16="http://schemas.microsoft.com/office/drawing/2014/chart" uri="{C3380CC4-5D6E-409C-BE32-E72D297353CC}">
                <c16:uniqueId val="{00000005-85D0-491E-9FFD-244AEE65EF6D}"/>
              </c:ext>
            </c:extLst>
          </c:dPt>
          <c:dPt>
            <c:idx val="5"/>
            <c:bubble3D val="0"/>
            <c:extLst>
              <c:ext xmlns:c16="http://schemas.microsoft.com/office/drawing/2014/chart" uri="{C3380CC4-5D6E-409C-BE32-E72D297353CC}">
                <c16:uniqueId val="{00000006-85D0-491E-9FFD-244AEE65EF6D}"/>
              </c:ext>
            </c:extLst>
          </c:dPt>
          <c:dPt>
            <c:idx val="6"/>
            <c:bubble3D val="0"/>
            <c:spPr>
              <a:solidFill>
                <a:srgbClr val="6E4932"/>
              </a:solidFill>
            </c:spPr>
            <c:extLst>
              <c:ext xmlns:c16="http://schemas.microsoft.com/office/drawing/2014/chart" uri="{C3380CC4-5D6E-409C-BE32-E72D297353CC}">
                <c16:uniqueId val="{00000008-85D0-491E-9FFD-244AEE65EF6D}"/>
              </c:ext>
            </c:extLst>
          </c:dPt>
          <c:dPt>
            <c:idx val="7"/>
            <c:bubble3D val="0"/>
            <c:extLst>
              <c:ext xmlns:c16="http://schemas.microsoft.com/office/drawing/2014/chart" uri="{C3380CC4-5D6E-409C-BE32-E72D297353CC}">
                <c16:uniqueId val="{00000009-85D0-491E-9FFD-244AEE65EF6D}"/>
              </c:ext>
            </c:extLst>
          </c:dPt>
          <c:dPt>
            <c:idx val="15"/>
            <c:bubble3D val="0"/>
            <c:spPr>
              <a:solidFill>
                <a:srgbClr val="EBE600"/>
              </a:solidFill>
            </c:spPr>
            <c:extLst>
              <c:ext xmlns:c16="http://schemas.microsoft.com/office/drawing/2014/chart" uri="{C3380CC4-5D6E-409C-BE32-E72D297353CC}">
                <c16:uniqueId val="{0000000B-85D0-491E-9FFD-244AEE65EF6D}"/>
              </c:ext>
            </c:extLst>
          </c:dPt>
          <c:cat>
            <c:numRef>
              <c:f>'8.7'!$O$10:$O$25</c:f>
              <c:numCache>
                <c:formatCode>0.0%</c:formatCode>
                <c:ptCount val="16"/>
              </c:numCache>
            </c:numRef>
          </c:cat>
          <c:val>
            <c:numRef>
              <c:f>'8.7'!$J$10:$J$25</c:f>
              <c:numCache>
                <c:formatCode>0.0</c:formatCode>
                <c:ptCount val="16"/>
              </c:numCache>
            </c:numRef>
          </c:val>
          <c:extLst>
            <c:ext xmlns:c16="http://schemas.microsoft.com/office/drawing/2014/chart" uri="{C3380CC4-5D6E-409C-BE32-E72D297353CC}">
              <c16:uniqueId val="{0000000C-85D0-491E-9FFD-244AEE65EF6D}"/>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invertIfNegative val="0"/>
          <c:cat>
            <c:numRef>
              <c:f>'4.2'!$P$6</c:f>
              <c:numCache>
                <c:formatCode>General</c:formatCode>
                <c:ptCount val="1"/>
              </c:numCache>
            </c:numRef>
          </c:cat>
          <c:val>
            <c:numRef>
              <c:f>'4.2'!$P$7</c:f>
              <c:numCache>
                <c:formatCode>0.0%</c:formatCode>
                <c:ptCount val="1"/>
              </c:numCache>
            </c:numRef>
          </c:val>
          <c:extLst>
            <c:ext xmlns:c16="http://schemas.microsoft.com/office/drawing/2014/chart" uri="{C3380CC4-5D6E-409C-BE32-E72D297353CC}">
              <c16:uniqueId val="{00000000-D86E-4F14-8EF2-E83A9D6C81D0}"/>
            </c:ext>
          </c:extLst>
        </c:ser>
        <c:ser>
          <c:idx val="1"/>
          <c:order val="1"/>
          <c:tx>
            <c:strRef>
              <c:f>'4.2'!$O$8</c:f>
              <c:strCache>
                <c:ptCount val="1"/>
              </c:strCache>
            </c:strRef>
          </c:tx>
          <c:invertIfNegative val="0"/>
          <c:cat>
            <c:numRef>
              <c:f>'4.2'!$P$6</c:f>
              <c:numCache>
                <c:formatCode>General</c:formatCode>
                <c:ptCount val="1"/>
              </c:numCache>
            </c:numRef>
          </c:cat>
          <c:val>
            <c:numRef>
              <c:f>'4.2'!$P$8</c:f>
              <c:numCache>
                <c:formatCode>0.0%</c:formatCode>
                <c:ptCount val="1"/>
              </c:numCache>
            </c:numRef>
          </c:val>
          <c:extLst>
            <c:ext xmlns:c16="http://schemas.microsoft.com/office/drawing/2014/chart" uri="{C3380CC4-5D6E-409C-BE32-E72D297353CC}">
              <c16:uniqueId val="{00000001-D86E-4F14-8EF2-E83A9D6C81D0}"/>
            </c:ext>
          </c:extLst>
        </c:ser>
        <c:ser>
          <c:idx val="2"/>
          <c:order val="2"/>
          <c:tx>
            <c:strRef>
              <c:f>'4.2'!$O$9</c:f>
              <c:strCache>
                <c:ptCount val="1"/>
              </c:strCache>
            </c:strRef>
          </c:tx>
          <c:invertIfNegative val="0"/>
          <c:cat>
            <c:numRef>
              <c:f>'4.2'!$P$6</c:f>
              <c:numCache>
                <c:formatCode>General</c:formatCode>
                <c:ptCount val="1"/>
              </c:numCache>
            </c:numRef>
          </c:cat>
          <c:val>
            <c:numRef>
              <c:f>'4.2'!$P$9</c:f>
              <c:numCache>
                <c:formatCode>0.0%</c:formatCode>
                <c:ptCount val="1"/>
              </c:numCache>
            </c:numRef>
          </c:val>
          <c:extLst>
            <c:ext xmlns:c16="http://schemas.microsoft.com/office/drawing/2014/chart" uri="{C3380CC4-5D6E-409C-BE32-E72D297353CC}">
              <c16:uniqueId val="{00000002-D86E-4F14-8EF2-E83A9D6C81D0}"/>
            </c:ext>
          </c:extLst>
        </c:ser>
        <c:ser>
          <c:idx val="3"/>
          <c:order val="3"/>
          <c:tx>
            <c:strRef>
              <c:f>'4.2'!$O$10</c:f>
              <c:strCache>
                <c:ptCount val="1"/>
              </c:strCache>
            </c:strRef>
          </c:tx>
          <c:invertIfNegative val="0"/>
          <c:cat>
            <c:numRef>
              <c:f>'4.2'!$P$6</c:f>
              <c:numCache>
                <c:formatCode>General</c:formatCode>
                <c:ptCount val="1"/>
              </c:numCache>
            </c:numRef>
          </c:cat>
          <c:val>
            <c:numRef>
              <c:f>'4.2'!$P$10</c:f>
              <c:numCache>
                <c:formatCode>0.0%</c:formatCode>
                <c:ptCount val="1"/>
              </c:numCache>
            </c:numRef>
          </c:val>
          <c:extLst>
            <c:ext xmlns:c16="http://schemas.microsoft.com/office/drawing/2014/chart" uri="{C3380CC4-5D6E-409C-BE32-E72D297353CC}">
              <c16:uniqueId val="{00000003-D86E-4F14-8EF2-E83A9D6C81D0}"/>
            </c:ext>
          </c:extLst>
        </c:ser>
        <c:ser>
          <c:idx val="4"/>
          <c:order val="4"/>
          <c:tx>
            <c:strRef>
              <c:f>'4.2'!$O$11</c:f>
              <c:strCache>
                <c:ptCount val="1"/>
              </c:strCache>
            </c:strRef>
          </c:tx>
          <c:invertIfNegative val="0"/>
          <c:cat>
            <c:numRef>
              <c:f>'4.2'!$P$6</c:f>
              <c:numCache>
                <c:formatCode>General</c:formatCode>
                <c:ptCount val="1"/>
              </c:numCache>
            </c:numRef>
          </c:cat>
          <c:val>
            <c:numRef>
              <c:f>'4.2'!$P$11</c:f>
              <c:numCache>
                <c:formatCode>0.0%</c:formatCode>
                <c:ptCount val="1"/>
              </c:numCache>
            </c:numRef>
          </c:val>
          <c:extLst>
            <c:ext xmlns:c16="http://schemas.microsoft.com/office/drawing/2014/chart" uri="{C3380CC4-5D6E-409C-BE32-E72D297353CC}">
              <c16:uniqueId val="{00000004-D86E-4F14-8EF2-E83A9D6C81D0}"/>
            </c:ext>
          </c:extLst>
        </c:ser>
        <c:ser>
          <c:idx val="5"/>
          <c:order val="5"/>
          <c:tx>
            <c:strRef>
              <c:f>'4.2'!$O$12</c:f>
              <c:strCache>
                <c:ptCount val="1"/>
              </c:strCache>
            </c:strRef>
          </c:tx>
          <c:invertIfNegative val="0"/>
          <c:cat>
            <c:numRef>
              <c:f>'4.2'!$P$6</c:f>
              <c:numCache>
                <c:formatCode>General</c:formatCode>
                <c:ptCount val="1"/>
              </c:numCache>
            </c:numRef>
          </c:cat>
          <c:val>
            <c:numRef>
              <c:f>'4.2'!$P$12</c:f>
              <c:numCache>
                <c:formatCode>0.0%</c:formatCode>
                <c:ptCount val="1"/>
              </c:numCache>
            </c:numRef>
          </c:val>
          <c:extLst>
            <c:ext xmlns:c16="http://schemas.microsoft.com/office/drawing/2014/chart" uri="{C3380CC4-5D6E-409C-BE32-E72D297353CC}">
              <c16:uniqueId val="{00000005-D86E-4F14-8EF2-E83A9D6C81D0}"/>
            </c:ext>
          </c:extLst>
        </c:ser>
        <c:ser>
          <c:idx val="6"/>
          <c:order val="6"/>
          <c:tx>
            <c:strRef>
              <c:f>'4.2'!$O$13</c:f>
              <c:strCache>
                <c:ptCount val="1"/>
              </c:strCache>
            </c:strRef>
          </c:tx>
          <c:invertIfNegative val="0"/>
          <c:cat>
            <c:numRef>
              <c:f>'4.2'!$P$6</c:f>
              <c:numCache>
                <c:formatCode>General</c:formatCode>
                <c:ptCount val="1"/>
              </c:numCache>
            </c:numRef>
          </c:cat>
          <c:val>
            <c:numRef>
              <c:f>'4.2'!$P$13</c:f>
              <c:numCache>
                <c:formatCode>0.0%</c:formatCode>
                <c:ptCount val="1"/>
              </c:numCache>
            </c:numRef>
          </c:val>
          <c:extLst>
            <c:ext xmlns:c16="http://schemas.microsoft.com/office/drawing/2014/chart" uri="{C3380CC4-5D6E-409C-BE32-E72D297353CC}">
              <c16:uniqueId val="{00000006-D86E-4F14-8EF2-E83A9D6C81D0}"/>
            </c:ext>
          </c:extLst>
        </c:ser>
        <c:ser>
          <c:idx val="7"/>
          <c:order val="7"/>
          <c:tx>
            <c:strRef>
              <c:f>'4.2'!$O$14</c:f>
              <c:strCache>
                <c:ptCount val="1"/>
              </c:strCache>
            </c:strRef>
          </c:tx>
          <c:invertIfNegative val="0"/>
          <c:cat>
            <c:numRef>
              <c:f>'4.2'!$P$6</c:f>
              <c:numCache>
                <c:formatCode>General</c:formatCode>
                <c:ptCount val="1"/>
              </c:numCache>
            </c:numRef>
          </c:cat>
          <c:val>
            <c:numRef>
              <c:f>'4.2'!$P$14</c:f>
              <c:numCache>
                <c:formatCode>0.0%</c:formatCode>
                <c:ptCount val="1"/>
              </c:numCache>
            </c:numRef>
          </c:val>
          <c:extLst>
            <c:ext xmlns:c16="http://schemas.microsoft.com/office/drawing/2014/chart" uri="{C3380CC4-5D6E-409C-BE32-E72D297353CC}">
              <c16:uniqueId val="{00000007-D86E-4F14-8EF2-E83A9D6C81D0}"/>
            </c:ext>
          </c:extLst>
        </c:ser>
        <c:ser>
          <c:idx val="8"/>
          <c:order val="8"/>
          <c:tx>
            <c:strRef>
              <c:f>'4.2'!$O$15</c:f>
              <c:strCache>
                <c:ptCount val="1"/>
              </c:strCache>
            </c:strRef>
          </c:tx>
          <c:invertIfNegative val="0"/>
          <c:cat>
            <c:numRef>
              <c:f>'4.2'!$P$6</c:f>
              <c:numCache>
                <c:formatCode>General</c:formatCode>
                <c:ptCount val="1"/>
              </c:numCache>
            </c:numRef>
          </c:cat>
          <c:val>
            <c:numRef>
              <c:f>'4.2'!$P$15</c:f>
              <c:numCache>
                <c:formatCode>0.0%</c:formatCode>
                <c:ptCount val="1"/>
              </c:numCache>
            </c:numRef>
          </c:val>
          <c:extLst>
            <c:ext xmlns:c16="http://schemas.microsoft.com/office/drawing/2014/chart" uri="{C3380CC4-5D6E-409C-BE32-E72D297353CC}">
              <c16:uniqueId val="{00000008-D86E-4F14-8EF2-E83A9D6C81D0}"/>
            </c:ext>
          </c:extLst>
        </c:ser>
        <c:ser>
          <c:idx val="9"/>
          <c:order val="9"/>
          <c:tx>
            <c:strRef>
              <c:f>'4.2'!$O$16</c:f>
              <c:strCache>
                <c:ptCount val="1"/>
              </c:strCache>
            </c:strRef>
          </c:tx>
          <c:invertIfNegative val="0"/>
          <c:cat>
            <c:numRef>
              <c:f>'4.2'!$P$6</c:f>
              <c:numCache>
                <c:formatCode>General</c:formatCode>
                <c:ptCount val="1"/>
              </c:numCache>
            </c:numRef>
          </c:cat>
          <c:val>
            <c:numRef>
              <c:f>'4.2'!$P$16</c:f>
              <c:numCache>
                <c:formatCode>0.0%</c:formatCode>
                <c:ptCount val="1"/>
              </c:numCache>
            </c:numRef>
          </c:val>
          <c:extLst>
            <c:ext xmlns:c16="http://schemas.microsoft.com/office/drawing/2014/chart" uri="{C3380CC4-5D6E-409C-BE32-E72D297353CC}">
              <c16:uniqueId val="{00000009-D86E-4F14-8EF2-E83A9D6C81D0}"/>
            </c:ext>
          </c:extLst>
        </c:ser>
        <c:ser>
          <c:idx val="10"/>
          <c:order val="10"/>
          <c:tx>
            <c:strRef>
              <c:f>'4.2'!$O$17</c:f>
              <c:strCache>
                <c:ptCount val="1"/>
              </c:strCache>
            </c:strRef>
          </c:tx>
          <c:invertIfNegative val="0"/>
          <c:cat>
            <c:numRef>
              <c:f>'4.2'!$P$6</c:f>
              <c:numCache>
                <c:formatCode>General</c:formatCode>
                <c:ptCount val="1"/>
              </c:numCache>
            </c:numRef>
          </c:cat>
          <c:val>
            <c:numRef>
              <c:f>'4.2'!$P$17</c:f>
              <c:numCache>
                <c:formatCode>0.0%</c:formatCode>
                <c:ptCount val="1"/>
              </c:numCache>
            </c:numRef>
          </c:val>
          <c:extLst>
            <c:ext xmlns:c16="http://schemas.microsoft.com/office/drawing/2014/chart" uri="{C3380CC4-5D6E-409C-BE32-E72D297353CC}">
              <c16:uniqueId val="{0000000A-D86E-4F14-8EF2-E83A9D6C81D0}"/>
            </c:ext>
          </c:extLst>
        </c:ser>
        <c:ser>
          <c:idx val="11"/>
          <c:order val="11"/>
          <c:tx>
            <c:strRef>
              <c:f>'4.2'!$O$18</c:f>
              <c:strCache>
                <c:ptCount val="1"/>
              </c:strCache>
            </c:strRef>
          </c:tx>
          <c:invertIfNegative val="0"/>
          <c:cat>
            <c:numRef>
              <c:f>'4.2'!$P$6</c:f>
              <c:numCache>
                <c:formatCode>General</c:formatCode>
                <c:ptCount val="1"/>
              </c:numCache>
            </c:numRef>
          </c:cat>
          <c:val>
            <c:numRef>
              <c:f>'4.2'!$P$18</c:f>
              <c:numCache>
                <c:formatCode>0.0%</c:formatCode>
                <c:ptCount val="1"/>
              </c:numCache>
            </c:numRef>
          </c:val>
          <c:extLst>
            <c:ext xmlns:c16="http://schemas.microsoft.com/office/drawing/2014/chart" uri="{C3380CC4-5D6E-409C-BE32-E72D297353CC}">
              <c16:uniqueId val="{0000000B-D86E-4F14-8EF2-E83A9D6C81D0}"/>
            </c:ext>
          </c:extLst>
        </c:ser>
        <c:ser>
          <c:idx val="12"/>
          <c:order val="12"/>
          <c:tx>
            <c:strRef>
              <c:f>'4.2'!$O$19</c:f>
              <c:strCache>
                <c:ptCount val="1"/>
              </c:strCache>
            </c:strRef>
          </c:tx>
          <c:invertIfNegative val="0"/>
          <c:cat>
            <c:numRef>
              <c:f>'4.2'!$P$6</c:f>
              <c:numCache>
                <c:formatCode>General</c:formatCode>
                <c:ptCount val="1"/>
              </c:numCache>
            </c:numRef>
          </c:cat>
          <c:val>
            <c:numRef>
              <c:f>'4.2'!$P$19</c:f>
              <c:numCache>
                <c:formatCode>0.0%</c:formatCode>
                <c:ptCount val="1"/>
              </c:numCache>
            </c:numRef>
          </c:val>
          <c:extLst>
            <c:ext xmlns:c16="http://schemas.microsoft.com/office/drawing/2014/chart" uri="{C3380CC4-5D6E-409C-BE32-E72D297353CC}">
              <c16:uniqueId val="{0000000C-D86E-4F14-8EF2-E83A9D6C81D0}"/>
            </c:ext>
          </c:extLst>
        </c:ser>
        <c:ser>
          <c:idx val="13"/>
          <c:order val="13"/>
          <c:tx>
            <c:strRef>
              <c:f>'4.2'!$O$20</c:f>
              <c:strCache>
                <c:ptCount val="1"/>
              </c:strCache>
            </c:strRef>
          </c:tx>
          <c:invertIfNegative val="0"/>
          <c:cat>
            <c:numRef>
              <c:f>'4.2'!$P$6</c:f>
              <c:numCache>
                <c:formatCode>General</c:formatCode>
                <c:ptCount val="1"/>
              </c:numCache>
            </c:numRef>
          </c:cat>
          <c:val>
            <c:numRef>
              <c:f>'4.2'!$P$20</c:f>
              <c:numCache>
                <c:formatCode>0.0%</c:formatCode>
                <c:ptCount val="1"/>
              </c:numCache>
            </c:numRef>
          </c:val>
          <c:extLst>
            <c:ext xmlns:c16="http://schemas.microsoft.com/office/drawing/2014/chart" uri="{C3380CC4-5D6E-409C-BE32-E72D297353CC}">
              <c16:uniqueId val="{0000000D-D86E-4F14-8EF2-E83A9D6C81D0}"/>
            </c:ext>
          </c:extLst>
        </c:ser>
        <c:dLbls>
          <c:showLegendKey val="0"/>
          <c:showVal val="0"/>
          <c:showCatName val="0"/>
          <c:showSerName val="0"/>
          <c:showPercent val="0"/>
          <c:showBubbleSize val="0"/>
        </c:dLbls>
        <c:gapWidth val="150"/>
        <c:axId val="195715072"/>
        <c:axId val="195716608"/>
      </c:barChart>
      <c:catAx>
        <c:axId val="195715072"/>
        <c:scaling>
          <c:orientation val="minMax"/>
        </c:scaling>
        <c:delete val="1"/>
        <c:axPos val="b"/>
        <c:numFmt formatCode="General" sourceLinked="1"/>
        <c:majorTickMark val="out"/>
        <c:minorTickMark val="none"/>
        <c:tickLblPos val="nextTo"/>
        <c:crossAx val="195716608"/>
        <c:crosses val="autoZero"/>
        <c:auto val="1"/>
        <c:lblAlgn val="ctr"/>
        <c:lblOffset val="100"/>
        <c:noMultiLvlLbl val="0"/>
      </c:catAx>
      <c:valAx>
        <c:axId val="195716608"/>
        <c:scaling>
          <c:orientation val="minMax"/>
        </c:scaling>
        <c:delete val="1"/>
        <c:axPos val="l"/>
        <c:numFmt formatCode="0.0%" sourceLinked="1"/>
        <c:majorTickMark val="out"/>
        <c:minorTickMark val="none"/>
        <c:tickLblPos val="nextTo"/>
        <c:crossAx val="19571507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B289-4285-8C27-2C689B7A2E8C}"/>
              </c:ext>
            </c:extLst>
          </c:dPt>
          <c:cat>
            <c:numRef>
              <c:f>'8.7'!$O$27:$O$34</c:f>
              <c:numCache>
                <c:formatCode>#\ ##0.0</c:formatCode>
                <c:ptCount val="8"/>
              </c:numCache>
            </c:numRef>
          </c:cat>
          <c:val>
            <c:numRef>
              <c:f>'8.7'!$J$27:$J$34</c:f>
              <c:numCache>
                <c:formatCode>0.0</c:formatCode>
                <c:ptCount val="8"/>
              </c:numCache>
            </c:numRef>
          </c:val>
          <c:extLst>
            <c:ext xmlns:c16="http://schemas.microsoft.com/office/drawing/2014/chart" uri="{C3380CC4-5D6E-409C-BE32-E72D297353CC}">
              <c16:uniqueId val="{00000001-B289-4285-8C27-2C689B7A2E8C}"/>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2953414882772679"/>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'8.8'!$K$27</c:f>
              <c:strCache>
                <c:ptCount val="1"/>
                <c:pt idx="0">
                  <c:v>Průmysl</c:v>
                </c:pt>
              </c:strCache>
            </c:strRef>
          </c:tx>
          <c:invertIfNegative val="0"/>
          <c:cat>
            <c:strRef>
              <c:f>'8.8'!$L$26:$N$26</c:f>
              <c:strCache>
                <c:ptCount val="3"/>
                <c:pt idx="0">
                  <c:v>Říjen</c:v>
                </c:pt>
                <c:pt idx="1">
                  <c:v>Listopad</c:v>
                </c:pt>
                <c:pt idx="2">
                  <c:v>Prosinec</c:v>
                </c:pt>
              </c:strCache>
            </c:strRef>
          </c:cat>
          <c:val>
            <c:numRef>
              <c:f>'8.8'!$L$27:$N$27</c:f>
              <c:numCache>
                <c:formatCode>#\ ##0.0</c:formatCode>
                <c:ptCount val="3"/>
                <c:pt idx="0">
                  <c:v>457762.88700000005</c:v>
                </c:pt>
                <c:pt idx="1">
                  <c:v>521279.152</c:v>
                </c:pt>
                <c:pt idx="2">
                  <c:v>692186.48900000006</c:v>
                </c:pt>
              </c:numCache>
            </c:numRef>
          </c:val>
          <c:extLst>
            <c:ext xmlns:c16="http://schemas.microsoft.com/office/drawing/2014/chart" uri="{C3380CC4-5D6E-409C-BE32-E72D297353CC}">
              <c16:uniqueId val="{00000000-DF36-4A74-B5C1-6F11E1399518}"/>
            </c:ext>
          </c:extLst>
        </c:ser>
        <c:ser>
          <c:idx val="1"/>
          <c:order val="1"/>
          <c:tx>
            <c:strRef>
              <c:f>'8.8'!$K$28</c:f>
              <c:strCache>
                <c:ptCount val="1"/>
                <c:pt idx="0">
                  <c:v>Energetika</c:v>
                </c:pt>
              </c:strCache>
            </c:strRef>
          </c:tx>
          <c:invertIfNegative val="0"/>
          <c:cat>
            <c:strRef>
              <c:f>'8.8'!$L$26:$N$26</c:f>
              <c:strCache>
                <c:ptCount val="3"/>
                <c:pt idx="0">
                  <c:v>Říjen</c:v>
                </c:pt>
                <c:pt idx="1">
                  <c:v>Listopad</c:v>
                </c:pt>
                <c:pt idx="2">
                  <c:v>Prosinec</c:v>
                </c:pt>
              </c:strCache>
            </c:strRef>
          </c:cat>
          <c:val>
            <c:numRef>
              <c:f>'8.8'!$L$28:$N$28</c:f>
              <c:numCache>
                <c:formatCode>#\ ##0.0</c:formatCode>
                <c:ptCount val="3"/>
                <c:pt idx="0">
                  <c:v>50543.769000000008</c:v>
                </c:pt>
                <c:pt idx="1">
                  <c:v>67129.576000000001</c:v>
                </c:pt>
                <c:pt idx="2">
                  <c:v>92609.126000000004</c:v>
                </c:pt>
              </c:numCache>
            </c:numRef>
          </c:val>
          <c:extLst>
            <c:ext xmlns:c16="http://schemas.microsoft.com/office/drawing/2014/chart" uri="{C3380CC4-5D6E-409C-BE32-E72D297353CC}">
              <c16:uniqueId val="{00000001-DF36-4A74-B5C1-6F11E1399518}"/>
            </c:ext>
          </c:extLst>
        </c:ser>
        <c:ser>
          <c:idx val="2"/>
          <c:order val="2"/>
          <c:tx>
            <c:strRef>
              <c:f>'8.8'!$K$29</c:f>
              <c:strCache>
                <c:ptCount val="1"/>
                <c:pt idx="0">
                  <c:v>Doprava</c:v>
                </c:pt>
              </c:strCache>
            </c:strRef>
          </c:tx>
          <c:invertIfNegative val="0"/>
          <c:cat>
            <c:strRef>
              <c:f>'8.8'!$L$26:$N$26</c:f>
              <c:strCache>
                <c:ptCount val="3"/>
                <c:pt idx="0">
                  <c:v>Říjen</c:v>
                </c:pt>
                <c:pt idx="1">
                  <c:v>Listopad</c:v>
                </c:pt>
                <c:pt idx="2">
                  <c:v>Prosinec</c:v>
                </c:pt>
              </c:strCache>
            </c:strRef>
          </c:cat>
          <c:val>
            <c:numRef>
              <c:f>'8.8'!$L$29:$N$29</c:f>
              <c:numCache>
                <c:formatCode>#\ ##0.0</c:formatCode>
                <c:ptCount val="3"/>
                <c:pt idx="0">
                  <c:v>3517.3589999999995</c:v>
                </c:pt>
                <c:pt idx="1">
                  <c:v>6249.3009999999995</c:v>
                </c:pt>
                <c:pt idx="2">
                  <c:v>9380.1899999999987</c:v>
                </c:pt>
              </c:numCache>
            </c:numRef>
          </c:val>
          <c:extLst>
            <c:ext xmlns:c16="http://schemas.microsoft.com/office/drawing/2014/chart" uri="{C3380CC4-5D6E-409C-BE32-E72D297353CC}">
              <c16:uniqueId val="{00000002-DF36-4A74-B5C1-6F11E1399518}"/>
            </c:ext>
          </c:extLst>
        </c:ser>
        <c:ser>
          <c:idx val="3"/>
          <c:order val="3"/>
          <c:tx>
            <c:strRef>
              <c:f>'8.8'!$K$30</c:f>
              <c:strCache>
                <c:ptCount val="1"/>
                <c:pt idx="0">
                  <c:v>Stavebnictví</c:v>
                </c:pt>
              </c:strCache>
            </c:strRef>
          </c:tx>
          <c:invertIfNegative val="0"/>
          <c:cat>
            <c:strRef>
              <c:f>'8.8'!$L$26:$N$26</c:f>
              <c:strCache>
                <c:ptCount val="3"/>
                <c:pt idx="0">
                  <c:v>Říjen</c:v>
                </c:pt>
                <c:pt idx="1">
                  <c:v>Listopad</c:v>
                </c:pt>
                <c:pt idx="2">
                  <c:v>Prosinec</c:v>
                </c:pt>
              </c:strCache>
            </c:strRef>
          </c:cat>
          <c:val>
            <c:numRef>
              <c:f>'8.8'!$L$30:$N$30</c:f>
              <c:numCache>
                <c:formatCode>#\ ##0.0</c:formatCode>
                <c:ptCount val="3"/>
                <c:pt idx="0">
                  <c:v>5855.3559999999998</c:v>
                </c:pt>
                <c:pt idx="1">
                  <c:v>8952.4669999999987</c:v>
                </c:pt>
                <c:pt idx="2">
                  <c:v>11904.451999999999</c:v>
                </c:pt>
              </c:numCache>
            </c:numRef>
          </c:val>
          <c:extLst>
            <c:ext xmlns:c16="http://schemas.microsoft.com/office/drawing/2014/chart" uri="{C3380CC4-5D6E-409C-BE32-E72D297353CC}">
              <c16:uniqueId val="{00000003-DF36-4A74-B5C1-6F11E1399518}"/>
            </c:ext>
          </c:extLst>
        </c:ser>
        <c:ser>
          <c:idx val="4"/>
          <c:order val="4"/>
          <c:tx>
            <c:strRef>
              <c:f>'8.8'!$K$31</c:f>
              <c:strCache>
                <c:ptCount val="1"/>
                <c:pt idx="0">
                  <c:v>Zemědělství a lesnictví</c:v>
                </c:pt>
              </c:strCache>
            </c:strRef>
          </c:tx>
          <c:invertIfNegative val="0"/>
          <c:cat>
            <c:strRef>
              <c:f>'8.8'!$L$26:$N$26</c:f>
              <c:strCache>
                <c:ptCount val="3"/>
                <c:pt idx="0">
                  <c:v>Říjen</c:v>
                </c:pt>
                <c:pt idx="1">
                  <c:v>Listopad</c:v>
                </c:pt>
                <c:pt idx="2">
                  <c:v>Prosinec</c:v>
                </c:pt>
              </c:strCache>
            </c:strRef>
          </c:cat>
          <c:val>
            <c:numRef>
              <c:f>'8.8'!$L$31:$N$31</c:f>
              <c:numCache>
                <c:formatCode>#\ ##0.0</c:formatCode>
                <c:ptCount val="3"/>
                <c:pt idx="0">
                  <c:v>0</c:v>
                </c:pt>
                <c:pt idx="1">
                  <c:v>0</c:v>
                </c:pt>
                <c:pt idx="2">
                  <c:v>0</c:v>
                </c:pt>
              </c:numCache>
            </c:numRef>
          </c:val>
          <c:extLst>
            <c:ext xmlns:c16="http://schemas.microsoft.com/office/drawing/2014/chart" uri="{C3380CC4-5D6E-409C-BE32-E72D297353CC}">
              <c16:uniqueId val="{00000004-DF36-4A74-B5C1-6F11E1399518}"/>
            </c:ext>
          </c:extLst>
        </c:ser>
        <c:ser>
          <c:idx val="5"/>
          <c:order val="5"/>
          <c:tx>
            <c:strRef>
              <c:f>'8.8'!$K$32</c:f>
              <c:strCache>
                <c:ptCount val="1"/>
                <c:pt idx="0">
                  <c:v>Domácnosti</c:v>
                </c:pt>
              </c:strCache>
            </c:strRef>
          </c:tx>
          <c:invertIfNegative val="0"/>
          <c:cat>
            <c:strRef>
              <c:f>'8.8'!$L$26:$N$26</c:f>
              <c:strCache>
                <c:ptCount val="3"/>
                <c:pt idx="0">
                  <c:v>Říjen</c:v>
                </c:pt>
                <c:pt idx="1">
                  <c:v>Listopad</c:v>
                </c:pt>
                <c:pt idx="2">
                  <c:v>Prosinec</c:v>
                </c:pt>
              </c:strCache>
            </c:strRef>
          </c:cat>
          <c:val>
            <c:numRef>
              <c:f>'8.8'!$L$32:$N$32</c:f>
              <c:numCache>
                <c:formatCode>#\ ##0.0</c:formatCode>
                <c:ptCount val="3"/>
                <c:pt idx="0">
                  <c:v>462279.58999999997</c:v>
                </c:pt>
                <c:pt idx="1">
                  <c:v>616471.12899999984</c:v>
                </c:pt>
                <c:pt idx="2">
                  <c:v>870142.19200000004</c:v>
                </c:pt>
              </c:numCache>
            </c:numRef>
          </c:val>
          <c:extLst>
            <c:ext xmlns:c16="http://schemas.microsoft.com/office/drawing/2014/chart" uri="{C3380CC4-5D6E-409C-BE32-E72D297353CC}">
              <c16:uniqueId val="{00000005-DF36-4A74-B5C1-6F11E1399518}"/>
            </c:ext>
          </c:extLst>
        </c:ser>
        <c:ser>
          <c:idx val="6"/>
          <c:order val="6"/>
          <c:tx>
            <c:strRef>
              <c:f>'8.8'!$K$33</c:f>
              <c:strCache>
                <c:ptCount val="1"/>
                <c:pt idx="0">
                  <c:v>Obchod, služby, školství, zdravotnictví</c:v>
                </c:pt>
              </c:strCache>
            </c:strRef>
          </c:tx>
          <c:invertIfNegative val="0"/>
          <c:cat>
            <c:strRef>
              <c:f>'8.8'!$L$26:$N$26</c:f>
              <c:strCache>
                <c:ptCount val="3"/>
                <c:pt idx="0">
                  <c:v>Říjen</c:v>
                </c:pt>
                <c:pt idx="1">
                  <c:v>Listopad</c:v>
                </c:pt>
                <c:pt idx="2">
                  <c:v>Prosinec</c:v>
                </c:pt>
              </c:strCache>
            </c:strRef>
          </c:cat>
          <c:val>
            <c:numRef>
              <c:f>'8.8'!$L$33:$N$33</c:f>
              <c:numCache>
                <c:formatCode>#\ ##0.0</c:formatCode>
                <c:ptCount val="3"/>
                <c:pt idx="0">
                  <c:v>221145.71700000003</c:v>
                </c:pt>
                <c:pt idx="1">
                  <c:v>317066.38099999999</c:v>
                </c:pt>
                <c:pt idx="2">
                  <c:v>447793.70300000004</c:v>
                </c:pt>
              </c:numCache>
            </c:numRef>
          </c:val>
          <c:extLst>
            <c:ext xmlns:c16="http://schemas.microsoft.com/office/drawing/2014/chart" uri="{C3380CC4-5D6E-409C-BE32-E72D297353CC}">
              <c16:uniqueId val="{00000006-DF36-4A74-B5C1-6F11E1399518}"/>
            </c:ext>
          </c:extLst>
        </c:ser>
        <c:ser>
          <c:idx val="7"/>
          <c:order val="7"/>
          <c:tx>
            <c:strRef>
              <c:f>'8.8'!$K$34</c:f>
              <c:strCache>
                <c:ptCount val="1"/>
                <c:pt idx="0">
                  <c:v>Ostatní</c:v>
                </c:pt>
              </c:strCache>
            </c:strRef>
          </c:tx>
          <c:invertIfNegative val="0"/>
          <c:cat>
            <c:strRef>
              <c:f>'8.8'!$L$26:$N$26</c:f>
              <c:strCache>
                <c:ptCount val="3"/>
                <c:pt idx="0">
                  <c:v>Říjen</c:v>
                </c:pt>
                <c:pt idx="1">
                  <c:v>Listopad</c:v>
                </c:pt>
                <c:pt idx="2">
                  <c:v>Prosinec</c:v>
                </c:pt>
              </c:strCache>
            </c:strRef>
          </c:cat>
          <c:val>
            <c:numRef>
              <c:f>'8.8'!$L$34:$N$34</c:f>
              <c:numCache>
                <c:formatCode>#\ ##0.0</c:formatCode>
                <c:ptCount val="3"/>
                <c:pt idx="0">
                  <c:v>4259.3949999999995</c:v>
                </c:pt>
                <c:pt idx="1">
                  <c:v>6312.4310000000005</c:v>
                </c:pt>
                <c:pt idx="2">
                  <c:v>9454.6370000000006</c:v>
                </c:pt>
              </c:numCache>
            </c:numRef>
          </c:val>
          <c:extLst>
            <c:ext xmlns:c16="http://schemas.microsoft.com/office/drawing/2014/chart" uri="{C3380CC4-5D6E-409C-BE32-E72D297353CC}">
              <c16:uniqueId val="{00000007-DF36-4A74-B5C1-6F11E1399518}"/>
            </c:ext>
          </c:extLst>
        </c:ser>
        <c:dLbls>
          <c:showLegendKey val="0"/>
          <c:showVal val="0"/>
          <c:showCatName val="0"/>
          <c:showSerName val="0"/>
          <c:showPercent val="0"/>
          <c:showBubbleSize val="0"/>
        </c:dLbls>
        <c:gapWidth val="150"/>
        <c:overlap val="100"/>
        <c:axId val="158119808"/>
        <c:axId val="158121344"/>
      </c:barChart>
      <c:catAx>
        <c:axId val="158119808"/>
        <c:scaling>
          <c:orientation val="minMax"/>
        </c:scaling>
        <c:delete val="0"/>
        <c:axPos val="b"/>
        <c:numFmt formatCode="General" sourceLinked="1"/>
        <c:majorTickMark val="none"/>
        <c:minorTickMark val="none"/>
        <c:tickLblPos val="nextTo"/>
        <c:txPr>
          <a:bodyPr/>
          <a:lstStyle/>
          <a:p>
            <a:pPr>
              <a:defRPr sz="900"/>
            </a:pPr>
            <a:endParaRPr lang="cs-CZ"/>
          </a:p>
        </c:txPr>
        <c:crossAx val="158121344"/>
        <c:crosses val="autoZero"/>
        <c:auto val="1"/>
        <c:lblAlgn val="ctr"/>
        <c:lblOffset val="100"/>
        <c:noMultiLvlLbl val="0"/>
      </c:catAx>
      <c:valAx>
        <c:axId val="158121344"/>
        <c:scaling>
          <c:orientation val="minMax"/>
          <c:max val="2400000"/>
        </c:scaling>
        <c:delete val="0"/>
        <c:axPos val="l"/>
        <c:majorGridlines/>
        <c:numFmt formatCode="#,##0" sourceLinked="0"/>
        <c:majorTickMark val="out"/>
        <c:minorTickMark val="none"/>
        <c:tickLblPos val="nextTo"/>
        <c:spPr>
          <a:ln>
            <a:noFill/>
          </a:ln>
        </c:spPr>
        <c:txPr>
          <a:bodyPr/>
          <a:lstStyle/>
          <a:p>
            <a:pPr>
              <a:defRPr sz="900"/>
            </a:pPr>
            <a:endParaRPr lang="cs-CZ"/>
          </a:p>
        </c:txPr>
        <c:crossAx val="158119808"/>
        <c:crosses val="autoZero"/>
        <c:crossBetween val="between"/>
        <c:majorUnit val="4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'8.8'!$L$39</c:f>
              <c:strCache>
                <c:ptCount val="1"/>
                <c:pt idx="0">
                  <c:v>Instalovaný výkon</c:v>
                </c:pt>
              </c:strCache>
            </c:strRef>
          </c:tx>
          <c:invertIfNegative val="0"/>
          <c:val>
            <c:numRef>
              <c:f>'8.8'!$M$39</c:f>
              <c:numCache>
                <c:formatCode>0.0%</c:formatCode>
                <c:ptCount val="1"/>
                <c:pt idx="0">
                  <c:v>0.15687845645851248</c:v>
                </c:pt>
              </c:numCache>
            </c:numRef>
          </c:val>
          <c:extLst>
            <c:ext xmlns:c16="http://schemas.microsoft.com/office/drawing/2014/chart" uri="{C3380CC4-5D6E-409C-BE32-E72D297353CC}">
              <c16:uniqueId val="{00000000-4B4D-492C-B3BA-87F5CF654DE7}"/>
            </c:ext>
          </c:extLst>
        </c:ser>
        <c:ser>
          <c:idx val="1"/>
          <c:order val="1"/>
          <c:tx>
            <c:strRef>
              <c:f>'8.8'!$L$40</c:f>
              <c:strCache>
                <c:ptCount val="1"/>
                <c:pt idx="0">
                  <c:v>Výroba tepla brutto</c:v>
                </c:pt>
              </c:strCache>
            </c:strRef>
          </c:tx>
          <c:invertIfNegative val="0"/>
          <c:val>
            <c:numRef>
              <c:f>'8.8'!$M$40</c:f>
              <c:numCache>
                <c:formatCode>0.0%</c:formatCode>
                <c:ptCount val="1"/>
                <c:pt idx="0">
                  <c:v>0.19095317734111247</c:v>
                </c:pt>
              </c:numCache>
            </c:numRef>
          </c:val>
          <c:extLst>
            <c:ext xmlns:c16="http://schemas.microsoft.com/office/drawing/2014/chart" uri="{C3380CC4-5D6E-409C-BE32-E72D297353CC}">
              <c16:uniqueId val="{00000001-4B4D-492C-B3BA-87F5CF654DE7}"/>
            </c:ext>
          </c:extLst>
        </c:ser>
        <c:ser>
          <c:idx val="2"/>
          <c:order val="2"/>
          <c:tx>
            <c:strRef>
              <c:f>'8.8'!$L$41</c:f>
              <c:strCache>
                <c:ptCount val="1"/>
                <c:pt idx="0">
                  <c:v>Dodávky tepla</c:v>
                </c:pt>
              </c:strCache>
            </c:strRef>
          </c:tx>
          <c:invertIfNegative val="0"/>
          <c:val>
            <c:numRef>
              <c:f>'8.8'!$M$41</c:f>
              <c:numCache>
                <c:formatCode>0.0%</c:formatCode>
                <c:ptCount val="1"/>
                <c:pt idx="0">
                  <c:v>0.17462378868467551</c:v>
                </c:pt>
              </c:numCache>
            </c:numRef>
          </c:val>
          <c:extLst>
            <c:ext xmlns:c16="http://schemas.microsoft.com/office/drawing/2014/chart" uri="{C3380CC4-5D6E-409C-BE32-E72D297353CC}">
              <c16:uniqueId val="{00000002-4B4D-492C-B3BA-87F5CF654DE7}"/>
            </c:ext>
          </c:extLst>
        </c:ser>
        <c:dLbls>
          <c:showLegendKey val="0"/>
          <c:showVal val="0"/>
          <c:showCatName val="0"/>
          <c:showSerName val="0"/>
          <c:showPercent val="0"/>
          <c:showBubbleSize val="0"/>
        </c:dLbls>
        <c:gapWidth val="150"/>
        <c:axId val="158148480"/>
        <c:axId val="158150016"/>
      </c:barChart>
      <c:catAx>
        <c:axId val="158148480"/>
        <c:scaling>
          <c:orientation val="maxMin"/>
        </c:scaling>
        <c:delete val="0"/>
        <c:axPos val="l"/>
        <c:numFmt formatCode="General" sourceLinked="1"/>
        <c:majorTickMark val="none"/>
        <c:minorTickMark val="none"/>
        <c:tickLblPos val="none"/>
        <c:crossAx val="158150016"/>
        <c:crosses val="autoZero"/>
        <c:auto val="1"/>
        <c:lblAlgn val="ctr"/>
        <c:lblOffset val="100"/>
        <c:noMultiLvlLbl val="0"/>
      </c:catAx>
      <c:valAx>
        <c:axId val="15815001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58148480"/>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4550846023688664"/>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'8.8'!$K$10</c:f>
              <c:strCache>
                <c:ptCount val="1"/>
                <c:pt idx="0">
                  <c:v>Biomasa</c:v>
                </c:pt>
              </c:strCache>
            </c:strRef>
          </c:tx>
          <c:spPr>
            <a:solidFill>
              <a:schemeClr val="accent3">
                <a:lumMod val="75000"/>
              </a:schemeClr>
            </a:solidFill>
          </c:spPr>
          <c:invertIfNegative val="0"/>
          <c:cat>
            <c:strRef>
              <c:f>'8.8'!$L$9:$N$9</c:f>
              <c:strCache>
                <c:ptCount val="3"/>
                <c:pt idx="0">
                  <c:v>Říjen</c:v>
                </c:pt>
                <c:pt idx="1">
                  <c:v>Listopad</c:v>
                </c:pt>
                <c:pt idx="2">
                  <c:v>Prosinec</c:v>
                </c:pt>
              </c:strCache>
            </c:strRef>
          </c:cat>
          <c:val>
            <c:numRef>
              <c:f>'8.8'!$L$10:$N$10</c:f>
              <c:numCache>
                <c:formatCode>#\ ##0.0</c:formatCode>
                <c:ptCount val="3"/>
                <c:pt idx="0">
                  <c:v>101561.291</c:v>
                </c:pt>
                <c:pt idx="1">
                  <c:v>129174.68400000001</c:v>
                </c:pt>
                <c:pt idx="2">
                  <c:v>115547.69100000002</c:v>
                </c:pt>
              </c:numCache>
            </c:numRef>
          </c:val>
          <c:extLst>
            <c:ext xmlns:c16="http://schemas.microsoft.com/office/drawing/2014/chart" uri="{C3380CC4-5D6E-409C-BE32-E72D297353CC}">
              <c16:uniqueId val="{00000000-E6EC-415F-8049-761F6ECA5EC9}"/>
            </c:ext>
          </c:extLst>
        </c:ser>
        <c:ser>
          <c:idx val="1"/>
          <c:order val="1"/>
          <c:tx>
            <c:strRef>
              <c:f>'8.8'!$K$11</c:f>
              <c:strCache>
                <c:ptCount val="1"/>
                <c:pt idx="0">
                  <c:v>Bioplyn</c:v>
                </c:pt>
              </c:strCache>
            </c:strRef>
          </c:tx>
          <c:spPr>
            <a:solidFill>
              <a:schemeClr val="bg2">
                <a:lumMod val="50000"/>
              </a:schemeClr>
            </a:solidFill>
          </c:spPr>
          <c:invertIfNegative val="0"/>
          <c:cat>
            <c:strRef>
              <c:f>'8.8'!$L$9:$N$9</c:f>
              <c:strCache>
                <c:ptCount val="3"/>
                <c:pt idx="0">
                  <c:v>Říjen</c:v>
                </c:pt>
                <c:pt idx="1">
                  <c:v>Listopad</c:v>
                </c:pt>
                <c:pt idx="2">
                  <c:v>Prosinec</c:v>
                </c:pt>
              </c:strCache>
            </c:strRef>
          </c:cat>
          <c:val>
            <c:numRef>
              <c:f>'8.8'!$L$11:$N$11</c:f>
              <c:numCache>
                <c:formatCode>#\ ##0.0</c:formatCode>
                <c:ptCount val="3"/>
                <c:pt idx="0">
                  <c:v>42.392000000000003</c:v>
                </c:pt>
                <c:pt idx="1">
                  <c:v>36.201000000000001</c:v>
                </c:pt>
                <c:pt idx="2">
                  <c:v>191.32900000000001</c:v>
                </c:pt>
              </c:numCache>
            </c:numRef>
          </c:val>
          <c:extLst>
            <c:ext xmlns:c16="http://schemas.microsoft.com/office/drawing/2014/chart" uri="{C3380CC4-5D6E-409C-BE32-E72D297353CC}">
              <c16:uniqueId val="{00000001-E6EC-415F-8049-761F6ECA5EC9}"/>
            </c:ext>
          </c:extLst>
        </c:ser>
        <c:ser>
          <c:idx val="2"/>
          <c:order val="2"/>
          <c:tx>
            <c:strRef>
              <c:f>'8.8'!$K$12</c:f>
              <c:strCache>
                <c:ptCount val="1"/>
                <c:pt idx="0">
                  <c:v>Černé uhlí</c:v>
                </c:pt>
              </c:strCache>
            </c:strRef>
          </c:tx>
          <c:spPr>
            <a:solidFill>
              <a:schemeClr val="tx1"/>
            </a:solidFill>
          </c:spPr>
          <c:invertIfNegative val="0"/>
          <c:cat>
            <c:strRef>
              <c:f>'8.8'!$L$9:$N$9</c:f>
              <c:strCache>
                <c:ptCount val="3"/>
                <c:pt idx="0">
                  <c:v>Říjen</c:v>
                </c:pt>
                <c:pt idx="1">
                  <c:v>Listopad</c:v>
                </c:pt>
                <c:pt idx="2">
                  <c:v>Prosinec</c:v>
                </c:pt>
              </c:strCache>
            </c:strRef>
          </c:cat>
          <c:val>
            <c:numRef>
              <c:f>'8.8'!$L$12:$N$12</c:f>
              <c:numCache>
                <c:formatCode>#\ ##0.0</c:formatCode>
                <c:ptCount val="3"/>
                <c:pt idx="0">
                  <c:v>716642.74699999997</c:v>
                </c:pt>
                <c:pt idx="1">
                  <c:v>945278.41</c:v>
                </c:pt>
                <c:pt idx="2">
                  <c:v>1359998.7660000001</c:v>
                </c:pt>
              </c:numCache>
            </c:numRef>
          </c:val>
          <c:extLst>
            <c:ext xmlns:c16="http://schemas.microsoft.com/office/drawing/2014/chart" uri="{C3380CC4-5D6E-409C-BE32-E72D297353CC}">
              <c16:uniqueId val="{00000002-E6EC-415F-8049-761F6ECA5EC9}"/>
            </c:ext>
          </c:extLst>
        </c:ser>
        <c:ser>
          <c:idx val="3"/>
          <c:order val="3"/>
          <c:tx>
            <c:strRef>
              <c:f>'8.8'!$K$13</c:f>
              <c:strCache>
                <c:ptCount val="1"/>
                <c:pt idx="0">
                  <c:v>Elektrická energie</c:v>
                </c:pt>
              </c:strCache>
            </c:strRef>
          </c:tx>
          <c:invertIfNegative val="0"/>
          <c:cat>
            <c:strRef>
              <c:f>'8.8'!$L$9:$N$9</c:f>
              <c:strCache>
                <c:ptCount val="3"/>
                <c:pt idx="0">
                  <c:v>Říjen</c:v>
                </c:pt>
                <c:pt idx="1">
                  <c:v>Listopad</c:v>
                </c:pt>
                <c:pt idx="2">
                  <c:v>Prosinec</c:v>
                </c:pt>
              </c:strCache>
            </c:strRef>
          </c:cat>
          <c:val>
            <c:numRef>
              <c:f>'8.8'!$L$13:$N$13</c:f>
              <c:numCache>
                <c:formatCode>#\ ##0.0</c:formatCode>
                <c:ptCount val="3"/>
                <c:pt idx="0">
                  <c:v>116</c:v>
                </c:pt>
                <c:pt idx="1">
                  <c:v>124</c:v>
                </c:pt>
                <c:pt idx="2">
                  <c:v>193</c:v>
                </c:pt>
              </c:numCache>
            </c:numRef>
          </c:val>
          <c:extLst>
            <c:ext xmlns:c16="http://schemas.microsoft.com/office/drawing/2014/chart" uri="{C3380CC4-5D6E-409C-BE32-E72D297353CC}">
              <c16:uniqueId val="{00000003-E6EC-415F-8049-761F6ECA5EC9}"/>
            </c:ext>
          </c:extLst>
        </c:ser>
        <c:ser>
          <c:idx val="4"/>
          <c:order val="4"/>
          <c:tx>
            <c:strRef>
              <c:f>'8.8'!$K$14</c:f>
              <c:strCache>
                <c:ptCount val="1"/>
                <c:pt idx="0">
                  <c:v>Energie prostředí (tepelné čerpadlo)</c:v>
                </c:pt>
              </c:strCache>
            </c:strRef>
          </c:tx>
          <c:invertIfNegative val="0"/>
          <c:cat>
            <c:strRef>
              <c:f>'8.8'!$L$9:$N$9</c:f>
              <c:strCache>
                <c:ptCount val="3"/>
                <c:pt idx="0">
                  <c:v>Říjen</c:v>
                </c:pt>
                <c:pt idx="1">
                  <c:v>Listopad</c:v>
                </c:pt>
                <c:pt idx="2">
                  <c:v>Prosinec</c:v>
                </c:pt>
              </c:strCache>
            </c:strRef>
          </c:cat>
          <c:val>
            <c:numRef>
              <c:f>'8.8'!$L$14:$N$14</c:f>
              <c:numCache>
                <c:formatCode>#\ ##0.0</c:formatCode>
                <c:ptCount val="3"/>
                <c:pt idx="0">
                  <c:v>0</c:v>
                </c:pt>
                <c:pt idx="1">
                  <c:v>0</c:v>
                </c:pt>
                <c:pt idx="2">
                  <c:v>0</c:v>
                </c:pt>
              </c:numCache>
            </c:numRef>
          </c:val>
          <c:extLst>
            <c:ext xmlns:c16="http://schemas.microsoft.com/office/drawing/2014/chart" uri="{C3380CC4-5D6E-409C-BE32-E72D297353CC}">
              <c16:uniqueId val="{00000004-E6EC-415F-8049-761F6ECA5EC9}"/>
            </c:ext>
          </c:extLst>
        </c:ser>
        <c:ser>
          <c:idx val="5"/>
          <c:order val="5"/>
          <c:tx>
            <c:strRef>
              <c:f>'8.8'!$K$15</c:f>
              <c:strCache>
                <c:ptCount val="1"/>
                <c:pt idx="0">
                  <c:v>Energie Slunce (solární kolektor)</c:v>
                </c:pt>
              </c:strCache>
            </c:strRef>
          </c:tx>
          <c:invertIfNegative val="0"/>
          <c:cat>
            <c:strRef>
              <c:f>'8.8'!$L$9:$N$9</c:f>
              <c:strCache>
                <c:ptCount val="3"/>
                <c:pt idx="0">
                  <c:v>Říjen</c:v>
                </c:pt>
                <c:pt idx="1">
                  <c:v>Listopad</c:v>
                </c:pt>
                <c:pt idx="2">
                  <c:v>Prosinec</c:v>
                </c:pt>
              </c:strCache>
            </c:strRef>
          </c:cat>
          <c:val>
            <c:numRef>
              <c:f>'8.8'!$L$15:$N$15</c:f>
              <c:numCache>
                <c:formatCode>#\ ##0.0</c:formatCode>
                <c:ptCount val="3"/>
                <c:pt idx="0">
                  <c:v>0</c:v>
                </c:pt>
                <c:pt idx="1">
                  <c:v>0</c:v>
                </c:pt>
                <c:pt idx="2">
                  <c:v>0</c:v>
                </c:pt>
              </c:numCache>
            </c:numRef>
          </c:val>
          <c:extLst>
            <c:ext xmlns:c16="http://schemas.microsoft.com/office/drawing/2014/chart" uri="{C3380CC4-5D6E-409C-BE32-E72D297353CC}">
              <c16:uniqueId val="{00000005-E6EC-415F-8049-761F6ECA5EC9}"/>
            </c:ext>
          </c:extLst>
        </c:ser>
        <c:ser>
          <c:idx val="6"/>
          <c:order val="6"/>
          <c:tx>
            <c:strRef>
              <c:f>'8.8'!$K$16</c:f>
              <c:strCache>
                <c:ptCount val="1"/>
                <c:pt idx="0">
                  <c:v>Hnědé uhlí</c:v>
                </c:pt>
              </c:strCache>
            </c:strRef>
          </c:tx>
          <c:spPr>
            <a:solidFill>
              <a:srgbClr val="6E4932"/>
            </a:solidFill>
          </c:spPr>
          <c:invertIfNegative val="0"/>
          <c:cat>
            <c:strRef>
              <c:f>'8.8'!$L$9:$N$9</c:f>
              <c:strCache>
                <c:ptCount val="3"/>
                <c:pt idx="0">
                  <c:v>Říjen</c:v>
                </c:pt>
                <c:pt idx="1">
                  <c:v>Listopad</c:v>
                </c:pt>
                <c:pt idx="2">
                  <c:v>Prosinec</c:v>
                </c:pt>
              </c:strCache>
            </c:strRef>
          </c:cat>
          <c:val>
            <c:numRef>
              <c:f>'8.8'!$L$16:$N$16</c:f>
              <c:numCache>
                <c:formatCode>#\ ##0.0</c:formatCode>
                <c:ptCount val="3"/>
                <c:pt idx="0">
                  <c:v>21151.46</c:v>
                </c:pt>
                <c:pt idx="1">
                  <c:v>30775.976000000002</c:v>
                </c:pt>
                <c:pt idx="2">
                  <c:v>51572.656999999999</c:v>
                </c:pt>
              </c:numCache>
            </c:numRef>
          </c:val>
          <c:extLst>
            <c:ext xmlns:c16="http://schemas.microsoft.com/office/drawing/2014/chart" uri="{C3380CC4-5D6E-409C-BE32-E72D297353CC}">
              <c16:uniqueId val="{00000006-E6EC-415F-8049-761F6ECA5EC9}"/>
            </c:ext>
          </c:extLst>
        </c:ser>
        <c:ser>
          <c:idx val="7"/>
          <c:order val="7"/>
          <c:tx>
            <c:strRef>
              <c:f>'8.8'!$K$17</c:f>
              <c:strCache>
                <c:ptCount val="1"/>
                <c:pt idx="0">
                  <c:v>Jaderné palivo</c:v>
                </c:pt>
              </c:strCache>
            </c:strRef>
          </c:tx>
          <c:invertIfNegative val="0"/>
          <c:cat>
            <c:strRef>
              <c:f>'8.8'!$L$9:$N$9</c:f>
              <c:strCache>
                <c:ptCount val="3"/>
                <c:pt idx="0">
                  <c:v>Říjen</c:v>
                </c:pt>
                <c:pt idx="1">
                  <c:v>Listopad</c:v>
                </c:pt>
                <c:pt idx="2">
                  <c:v>Prosinec</c:v>
                </c:pt>
              </c:strCache>
            </c:strRef>
          </c:cat>
          <c:val>
            <c:numRef>
              <c:f>'8.8'!$L$17:$N$17</c:f>
              <c:numCache>
                <c:formatCode>#\ ##0.0</c:formatCode>
                <c:ptCount val="3"/>
                <c:pt idx="0">
                  <c:v>0</c:v>
                </c:pt>
                <c:pt idx="1">
                  <c:v>0</c:v>
                </c:pt>
                <c:pt idx="2">
                  <c:v>0</c:v>
                </c:pt>
              </c:numCache>
            </c:numRef>
          </c:val>
          <c:extLst>
            <c:ext xmlns:c16="http://schemas.microsoft.com/office/drawing/2014/chart" uri="{C3380CC4-5D6E-409C-BE32-E72D297353CC}">
              <c16:uniqueId val="{00000007-E6EC-415F-8049-761F6ECA5EC9}"/>
            </c:ext>
          </c:extLst>
        </c:ser>
        <c:ser>
          <c:idx val="8"/>
          <c:order val="8"/>
          <c:tx>
            <c:strRef>
              <c:f>'8.8'!$K$18</c:f>
              <c:strCache>
                <c:ptCount val="1"/>
                <c:pt idx="0">
                  <c:v>Koks</c:v>
                </c:pt>
              </c:strCache>
            </c:strRef>
          </c:tx>
          <c:invertIfNegative val="0"/>
          <c:cat>
            <c:strRef>
              <c:f>'8.8'!$L$9:$N$9</c:f>
              <c:strCache>
                <c:ptCount val="3"/>
                <c:pt idx="0">
                  <c:v>Říjen</c:v>
                </c:pt>
                <c:pt idx="1">
                  <c:v>Listopad</c:v>
                </c:pt>
                <c:pt idx="2">
                  <c:v>Prosinec</c:v>
                </c:pt>
              </c:strCache>
            </c:strRef>
          </c:cat>
          <c:val>
            <c:numRef>
              <c:f>'8.8'!$L$18:$N$18</c:f>
              <c:numCache>
                <c:formatCode>#\ ##0.0</c:formatCode>
                <c:ptCount val="3"/>
                <c:pt idx="0">
                  <c:v>0</c:v>
                </c:pt>
                <c:pt idx="1">
                  <c:v>0</c:v>
                </c:pt>
                <c:pt idx="2">
                  <c:v>0</c:v>
                </c:pt>
              </c:numCache>
            </c:numRef>
          </c:val>
          <c:extLst>
            <c:ext xmlns:c16="http://schemas.microsoft.com/office/drawing/2014/chart" uri="{C3380CC4-5D6E-409C-BE32-E72D297353CC}">
              <c16:uniqueId val="{00000008-E6EC-415F-8049-761F6ECA5EC9}"/>
            </c:ext>
          </c:extLst>
        </c:ser>
        <c:ser>
          <c:idx val="9"/>
          <c:order val="9"/>
          <c:tx>
            <c:strRef>
              <c:f>'8.8'!$K$19</c:f>
              <c:strCache>
                <c:ptCount val="1"/>
                <c:pt idx="0">
                  <c:v>Odpadní teplo</c:v>
                </c:pt>
              </c:strCache>
            </c:strRef>
          </c:tx>
          <c:invertIfNegative val="0"/>
          <c:cat>
            <c:strRef>
              <c:f>'8.8'!$L$9:$N$9</c:f>
              <c:strCache>
                <c:ptCount val="3"/>
                <c:pt idx="0">
                  <c:v>Říjen</c:v>
                </c:pt>
                <c:pt idx="1">
                  <c:v>Listopad</c:v>
                </c:pt>
                <c:pt idx="2">
                  <c:v>Prosinec</c:v>
                </c:pt>
              </c:strCache>
            </c:strRef>
          </c:cat>
          <c:val>
            <c:numRef>
              <c:f>'8.8'!$L$19:$N$19</c:f>
              <c:numCache>
                <c:formatCode>#\ ##0.0</c:formatCode>
                <c:ptCount val="3"/>
                <c:pt idx="0">
                  <c:v>43519.91</c:v>
                </c:pt>
                <c:pt idx="1">
                  <c:v>57219.18</c:v>
                </c:pt>
                <c:pt idx="2">
                  <c:v>45780.770000000004</c:v>
                </c:pt>
              </c:numCache>
            </c:numRef>
          </c:val>
          <c:extLst>
            <c:ext xmlns:c16="http://schemas.microsoft.com/office/drawing/2014/chart" uri="{C3380CC4-5D6E-409C-BE32-E72D297353CC}">
              <c16:uniqueId val="{00000009-E6EC-415F-8049-761F6ECA5EC9}"/>
            </c:ext>
          </c:extLst>
        </c:ser>
        <c:ser>
          <c:idx val="10"/>
          <c:order val="10"/>
          <c:tx>
            <c:strRef>
              <c:f>'8.8'!$K$20</c:f>
              <c:strCache>
                <c:ptCount val="1"/>
                <c:pt idx="0">
                  <c:v>Ostatní kapalná paliva</c:v>
                </c:pt>
              </c:strCache>
            </c:strRef>
          </c:tx>
          <c:invertIfNegative val="0"/>
          <c:cat>
            <c:strRef>
              <c:f>'8.8'!$L$9:$N$9</c:f>
              <c:strCache>
                <c:ptCount val="3"/>
                <c:pt idx="0">
                  <c:v>Říjen</c:v>
                </c:pt>
                <c:pt idx="1">
                  <c:v>Listopad</c:v>
                </c:pt>
                <c:pt idx="2">
                  <c:v>Prosinec</c:v>
                </c:pt>
              </c:strCache>
            </c:strRef>
          </c:cat>
          <c:val>
            <c:numRef>
              <c:f>'8.8'!$L$20:$N$20</c:f>
              <c:numCache>
                <c:formatCode>#\ ##0.0</c:formatCode>
                <c:ptCount val="3"/>
                <c:pt idx="0">
                  <c:v>0</c:v>
                </c:pt>
                <c:pt idx="1">
                  <c:v>0</c:v>
                </c:pt>
                <c:pt idx="2">
                  <c:v>0</c:v>
                </c:pt>
              </c:numCache>
            </c:numRef>
          </c:val>
          <c:extLst>
            <c:ext xmlns:c16="http://schemas.microsoft.com/office/drawing/2014/chart" uri="{C3380CC4-5D6E-409C-BE32-E72D297353CC}">
              <c16:uniqueId val="{0000000A-E6EC-415F-8049-761F6ECA5EC9}"/>
            </c:ext>
          </c:extLst>
        </c:ser>
        <c:ser>
          <c:idx val="11"/>
          <c:order val="11"/>
          <c:tx>
            <c:strRef>
              <c:f>'8.8'!$K$21</c:f>
              <c:strCache>
                <c:ptCount val="1"/>
                <c:pt idx="0">
                  <c:v>Ostatní pevná paliva</c:v>
                </c:pt>
              </c:strCache>
            </c:strRef>
          </c:tx>
          <c:invertIfNegative val="0"/>
          <c:cat>
            <c:strRef>
              <c:f>'8.8'!$L$9:$N$9</c:f>
              <c:strCache>
                <c:ptCount val="3"/>
                <c:pt idx="0">
                  <c:v>Říjen</c:v>
                </c:pt>
                <c:pt idx="1">
                  <c:v>Listopad</c:v>
                </c:pt>
                <c:pt idx="2">
                  <c:v>Prosinec</c:v>
                </c:pt>
              </c:strCache>
            </c:strRef>
          </c:cat>
          <c:val>
            <c:numRef>
              <c:f>'8.8'!$L$21:$N$21</c:f>
              <c:numCache>
                <c:formatCode>#\ ##0.0</c:formatCode>
                <c:ptCount val="3"/>
                <c:pt idx="0">
                  <c:v>761</c:v>
                </c:pt>
                <c:pt idx="1">
                  <c:v>1446</c:v>
                </c:pt>
                <c:pt idx="2">
                  <c:v>1983</c:v>
                </c:pt>
              </c:numCache>
            </c:numRef>
          </c:val>
          <c:extLst>
            <c:ext xmlns:c16="http://schemas.microsoft.com/office/drawing/2014/chart" uri="{C3380CC4-5D6E-409C-BE32-E72D297353CC}">
              <c16:uniqueId val="{0000000B-E6EC-415F-8049-761F6ECA5EC9}"/>
            </c:ext>
          </c:extLst>
        </c:ser>
        <c:ser>
          <c:idx val="12"/>
          <c:order val="12"/>
          <c:tx>
            <c:strRef>
              <c:f>'8.8'!$K$22</c:f>
              <c:strCache>
                <c:ptCount val="1"/>
                <c:pt idx="0">
                  <c:v>Ostatní plyny</c:v>
                </c:pt>
              </c:strCache>
            </c:strRef>
          </c:tx>
          <c:invertIfNegative val="0"/>
          <c:cat>
            <c:strRef>
              <c:f>'8.8'!$L$9:$N$9</c:f>
              <c:strCache>
                <c:ptCount val="3"/>
                <c:pt idx="0">
                  <c:v>Říjen</c:v>
                </c:pt>
                <c:pt idx="1">
                  <c:v>Listopad</c:v>
                </c:pt>
                <c:pt idx="2">
                  <c:v>Prosinec</c:v>
                </c:pt>
              </c:strCache>
            </c:strRef>
          </c:cat>
          <c:val>
            <c:numRef>
              <c:f>'8.8'!$L$22:$N$22</c:f>
              <c:numCache>
                <c:formatCode>#\ ##0.0</c:formatCode>
                <c:ptCount val="3"/>
                <c:pt idx="0">
                  <c:v>224767.68499999997</c:v>
                </c:pt>
                <c:pt idx="1">
                  <c:v>268767.29700000002</c:v>
                </c:pt>
                <c:pt idx="2">
                  <c:v>326357.81900000008</c:v>
                </c:pt>
              </c:numCache>
            </c:numRef>
          </c:val>
          <c:extLst>
            <c:ext xmlns:c16="http://schemas.microsoft.com/office/drawing/2014/chart" uri="{C3380CC4-5D6E-409C-BE32-E72D297353CC}">
              <c16:uniqueId val="{0000000C-E6EC-415F-8049-761F6ECA5EC9}"/>
            </c:ext>
          </c:extLst>
        </c:ser>
        <c:ser>
          <c:idx val="13"/>
          <c:order val="13"/>
          <c:tx>
            <c:strRef>
              <c:f>'8.8'!$K$23</c:f>
              <c:strCache>
                <c:ptCount val="1"/>
                <c:pt idx="0">
                  <c:v>Ostatní</c:v>
                </c:pt>
              </c:strCache>
            </c:strRef>
          </c:tx>
          <c:invertIfNegative val="0"/>
          <c:cat>
            <c:strRef>
              <c:f>'8.8'!$L$9:$N$9</c:f>
              <c:strCache>
                <c:ptCount val="3"/>
                <c:pt idx="0">
                  <c:v>Říjen</c:v>
                </c:pt>
                <c:pt idx="1">
                  <c:v>Listopad</c:v>
                </c:pt>
                <c:pt idx="2">
                  <c:v>Prosinec</c:v>
                </c:pt>
              </c:strCache>
            </c:strRef>
          </c:cat>
          <c:val>
            <c:numRef>
              <c:f>'8.8'!$L$23:$N$23</c:f>
              <c:numCache>
                <c:formatCode>#\ ##0.0</c:formatCode>
                <c:ptCount val="3"/>
                <c:pt idx="0">
                  <c:v>0</c:v>
                </c:pt>
                <c:pt idx="1">
                  <c:v>0</c:v>
                </c:pt>
                <c:pt idx="2">
                  <c:v>0</c:v>
                </c:pt>
              </c:numCache>
            </c:numRef>
          </c:val>
          <c:extLst>
            <c:ext xmlns:c16="http://schemas.microsoft.com/office/drawing/2014/chart" uri="{C3380CC4-5D6E-409C-BE32-E72D297353CC}">
              <c16:uniqueId val="{0000000D-E6EC-415F-8049-761F6ECA5EC9}"/>
            </c:ext>
          </c:extLst>
        </c:ser>
        <c:ser>
          <c:idx val="14"/>
          <c:order val="14"/>
          <c:tx>
            <c:strRef>
              <c:f>'8.8'!$K$24</c:f>
              <c:strCache>
                <c:ptCount val="1"/>
                <c:pt idx="0">
                  <c:v>Topné oleje</c:v>
                </c:pt>
              </c:strCache>
            </c:strRef>
          </c:tx>
          <c:invertIfNegative val="0"/>
          <c:cat>
            <c:strRef>
              <c:f>'8.8'!$L$9:$N$9</c:f>
              <c:strCache>
                <c:ptCount val="3"/>
                <c:pt idx="0">
                  <c:v>Říjen</c:v>
                </c:pt>
                <c:pt idx="1">
                  <c:v>Listopad</c:v>
                </c:pt>
                <c:pt idx="2">
                  <c:v>Prosinec</c:v>
                </c:pt>
              </c:strCache>
            </c:strRef>
          </c:cat>
          <c:val>
            <c:numRef>
              <c:f>'8.8'!$L$24:$N$24</c:f>
              <c:numCache>
                <c:formatCode>#\ ##0.0</c:formatCode>
                <c:ptCount val="3"/>
                <c:pt idx="0">
                  <c:v>189.35400000000001</c:v>
                </c:pt>
                <c:pt idx="1">
                  <c:v>458.33800000000002</c:v>
                </c:pt>
                <c:pt idx="2">
                  <c:v>155.57300000000001</c:v>
                </c:pt>
              </c:numCache>
            </c:numRef>
          </c:val>
          <c:extLst>
            <c:ext xmlns:c16="http://schemas.microsoft.com/office/drawing/2014/chart" uri="{C3380CC4-5D6E-409C-BE32-E72D297353CC}">
              <c16:uniqueId val="{0000000E-E6EC-415F-8049-761F6ECA5EC9}"/>
            </c:ext>
          </c:extLst>
        </c:ser>
        <c:ser>
          <c:idx val="15"/>
          <c:order val="15"/>
          <c:tx>
            <c:strRef>
              <c:f>'8.8'!$K$25</c:f>
              <c:strCache>
                <c:ptCount val="1"/>
                <c:pt idx="0">
                  <c:v>Zemní plyn</c:v>
                </c:pt>
              </c:strCache>
            </c:strRef>
          </c:tx>
          <c:spPr>
            <a:solidFill>
              <a:srgbClr val="EBE600"/>
            </a:solidFill>
          </c:spPr>
          <c:invertIfNegative val="0"/>
          <c:cat>
            <c:strRef>
              <c:f>'8.8'!$L$9:$N$9</c:f>
              <c:strCache>
                <c:ptCount val="3"/>
                <c:pt idx="0">
                  <c:v>Říjen</c:v>
                </c:pt>
                <c:pt idx="1">
                  <c:v>Listopad</c:v>
                </c:pt>
                <c:pt idx="2">
                  <c:v>Prosinec</c:v>
                </c:pt>
              </c:strCache>
            </c:strRef>
          </c:cat>
          <c:val>
            <c:numRef>
              <c:f>'8.8'!$L$25:$N$25</c:f>
              <c:numCache>
                <c:formatCode>#\ ##0.0</c:formatCode>
                <c:ptCount val="3"/>
                <c:pt idx="0">
                  <c:v>147529.837</c:v>
                </c:pt>
                <c:pt idx="1">
                  <c:v>174009.72400000002</c:v>
                </c:pt>
                <c:pt idx="2">
                  <c:v>297031.60800000007</c:v>
                </c:pt>
              </c:numCache>
            </c:numRef>
          </c:val>
          <c:extLst>
            <c:ext xmlns:c16="http://schemas.microsoft.com/office/drawing/2014/chart" uri="{C3380CC4-5D6E-409C-BE32-E72D297353CC}">
              <c16:uniqueId val="{0000000F-E6EC-415F-8049-761F6ECA5EC9}"/>
            </c:ext>
          </c:extLst>
        </c:ser>
        <c:dLbls>
          <c:showLegendKey val="0"/>
          <c:showVal val="0"/>
          <c:showCatName val="0"/>
          <c:showSerName val="0"/>
          <c:showPercent val="0"/>
          <c:showBubbleSize val="0"/>
        </c:dLbls>
        <c:gapWidth val="150"/>
        <c:overlap val="100"/>
        <c:axId val="161081216"/>
        <c:axId val="161082752"/>
      </c:barChart>
      <c:catAx>
        <c:axId val="161081216"/>
        <c:scaling>
          <c:orientation val="minMax"/>
        </c:scaling>
        <c:delete val="0"/>
        <c:axPos val="b"/>
        <c:numFmt formatCode="General" sourceLinked="1"/>
        <c:majorTickMark val="none"/>
        <c:minorTickMark val="none"/>
        <c:tickLblPos val="nextTo"/>
        <c:txPr>
          <a:bodyPr/>
          <a:lstStyle/>
          <a:p>
            <a:pPr>
              <a:defRPr sz="900"/>
            </a:pPr>
            <a:endParaRPr lang="cs-CZ"/>
          </a:p>
        </c:txPr>
        <c:crossAx val="161082752"/>
        <c:crosses val="autoZero"/>
        <c:auto val="1"/>
        <c:lblAlgn val="ctr"/>
        <c:lblOffset val="100"/>
        <c:noMultiLvlLbl val="0"/>
      </c:catAx>
      <c:valAx>
        <c:axId val="16108275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1081216"/>
        <c:crosses val="autoZero"/>
        <c:crossBetween val="between"/>
        <c:majorUnit val="4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8742-4CD7-8606-EB5EFAF64ECB}"/>
              </c:ext>
            </c:extLst>
          </c:dPt>
          <c:dPt>
            <c:idx val="1"/>
            <c:bubble3D val="0"/>
            <c:spPr>
              <a:solidFill>
                <a:srgbClr val="EEECE1">
                  <a:lumMod val="50000"/>
                </a:srgbClr>
              </a:solidFill>
            </c:spPr>
            <c:extLst>
              <c:ext xmlns:c16="http://schemas.microsoft.com/office/drawing/2014/chart" uri="{C3380CC4-5D6E-409C-BE32-E72D297353CC}">
                <c16:uniqueId val="{00000003-8742-4CD7-8606-EB5EFAF64ECB}"/>
              </c:ext>
            </c:extLst>
          </c:dPt>
          <c:dPt>
            <c:idx val="2"/>
            <c:bubble3D val="0"/>
            <c:spPr>
              <a:solidFill>
                <a:sysClr val="windowText" lastClr="000000"/>
              </a:solidFill>
            </c:spPr>
            <c:extLst>
              <c:ext xmlns:c16="http://schemas.microsoft.com/office/drawing/2014/chart" uri="{C3380CC4-5D6E-409C-BE32-E72D297353CC}">
                <c16:uniqueId val="{00000005-8742-4CD7-8606-EB5EFAF64ECB}"/>
              </c:ext>
            </c:extLst>
          </c:dPt>
          <c:dPt>
            <c:idx val="5"/>
            <c:bubble3D val="0"/>
            <c:extLst>
              <c:ext xmlns:c16="http://schemas.microsoft.com/office/drawing/2014/chart" uri="{C3380CC4-5D6E-409C-BE32-E72D297353CC}">
                <c16:uniqueId val="{00000006-8742-4CD7-8606-EB5EFAF64ECB}"/>
              </c:ext>
            </c:extLst>
          </c:dPt>
          <c:dPt>
            <c:idx val="6"/>
            <c:bubble3D val="0"/>
            <c:spPr>
              <a:solidFill>
                <a:srgbClr val="6E4932"/>
              </a:solidFill>
            </c:spPr>
            <c:extLst>
              <c:ext xmlns:c16="http://schemas.microsoft.com/office/drawing/2014/chart" uri="{C3380CC4-5D6E-409C-BE32-E72D297353CC}">
                <c16:uniqueId val="{00000008-8742-4CD7-8606-EB5EFAF64ECB}"/>
              </c:ext>
            </c:extLst>
          </c:dPt>
          <c:dPt>
            <c:idx val="7"/>
            <c:bubble3D val="0"/>
            <c:extLst>
              <c:ext xmlns:c16="http://schemas.microsoft.com/office/drawing/2014/chart" uri="{C3380CC4-5D6E-409C-BE32-E72D297353CC}">
                <c16:uniqueId val="{00000009-8742-4CD7-8606-EB5EFAF64ECB}"/>
              </c:ext>
            </c:extLst>
          </c:dPt>
          <c:dPt>
            <c:idx val="15"/>
            <c:bubble3D val="0"/>
            <c:spPr>
              <a:solidFill>
                <a:srgbClr val="EBE600"/>
              </a:solidFill>
            </c:spPr>
            <c:extLst>
              <c:ext xmlns:c16="http://schemas.microsoft.com/office/drawing/2014/chart" uri="{C3380CC4-5D6E-409C-BE32-E72D297353CC}">
                <c16:uniqueId val="{0000000B-8742-4CD7-8606-EB5EFAF64ECB}"/>
              </c:ext>
            </c:extLst>
          </c:dPt>
          <c:cat>
            <c:numRef>
              <c:f>'8.8'!$O$10:$O$25</c:f>
              <c:numCache>
                <c:formatCode>0.0%</c:formatCode>
                <c:ptCount val="16"/>
              </c:numCache>
            </c:numRef>
          </c:cat>
          <c:val>
            <c:numRef>
              <c:f>'8.8'!$J$10:$J$25</c:f>
              <c:numCache>
                <c:formatCode>0.0</c:formatCode>
                <c:ptCount val="16"/>
              </c:numCache>
            </c:numRef>
          </c:val>
          <c:extLst>
            <c:ext xmlns:c16="http://schemas.microsoft.com/office/drawing/2014/chart" uri="{C3380CC4-5D6E-409C-BE32-E72D297353CC}">
              <c16:uniqueId val="{0000000C-8742-4CD7-8606-EB5EFAF64ECB}"/>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099F-4AC2-808A-6108FA4CFA3E}"/>
              </c:ext>
            </c:extLst>
          </c:dPt>
          <c:cat>
            <c:numRef>
              <c:f>'8.8'!$O$27:$O$34</c:f>
              <c:numCache>
                <c:formatCode>#\ ##0.0</c:formatCode>
                <c:ptCount val="8"/>
              </c:numCache>
            </c:numRef>
          </c:cat>
          <c:val>
            <c:numRef>
              <c:f>'8.8'!$J$27:$J$34</c:f>
              <c:numCache>
                <c:formatCode>0.0</c:formatCode>
                <c:ptCount val="8"/>
              </c:numCache>
            </c:numRef>
          </c:val>
          <c:extLst>
            <c:ext xmlns:c16="http://schemas.microsoft.com/office/drawing/2014/chart" uri="{C3380CC4-5D6E-409C-BE32-E72D297353CC}">
              <c16:uniqueId val="{00000001-099F-4AC2-808A-6108FA4CFA3E}"/>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65881753312946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'8.9'!$K$27</c:f>
              <c:strCache>
                <c:ptCount val="1"/>
                <c:pt idx="0">
                  <c:v>Průmysl</c:v>
                </c:pt>
              </c:strCache>
            </c:strRef>
          </c:tx>
          <c:invertIfNegative val="0"/>
          <c:cat>
            <c:strRef>
              <c:f>'8.9'!$L$26:$N$26</c:f>
              <c:strCache>
                <c:ptCount val="3"/>
                <c:pt idx="0">
                  <c:v>Říjen</c:v>
                </c:pt>
                <c:pt idx="1">
                  <c:v>Listopad</c:v>
                </c:pt>
                <c:pt idx="2">
                  <c:v>Prosinec</c:v>
                </c:pt>
              </c:strCache>
            </c:strRef>
          </c:cat>
          <c:val>
            <c:numRef>
              <c:f>'8.9'!$L$27:$N$27</c:f>
              <c:numCache>
                <c:formatCode>#\ ##0.0</c:formatCode>
                <c:ptCount val="3"/>
                <c:pt idx="0">
                  <c:v>52114.698000000004</c:v>
                </c:pt>
                <c:pt idx="1">
                  <c:v>65156.754000000001</c:v>
                </c:pt>
                <c:pt idx="2">
                  <c:v>78928.388999999996</c:v>
                </c:pt>
              </c:numCache>
            </c:numRef>
          </c:val>
          <c:extLst>
            <c:ext xmlns:c16="http://schemas.microsoft.com/office/drawing/2014/chart" uri="{C3380CC4-5D6E-409C-BE32-E72D297353CC}">
              <c16:uniqueId val="{00000000-C6EC-46D0-873B-D4CCE7F37DCF}"/>
            </c:ext>
          </c:extLst>
        </c:ser>
        <c:ser>
          <c:idx val="1"/>
          <c:order val="1"/>
          <c:tx>
            <c:strRef>
              <c:f>'8.9'!$K$28</c:f>
              <c:strCache>
                <c:ptCount val="1"/>
                <c:pt idx="0">
                  <c:v>Energetika</c:v>
                </c:pt>
              </c:strCache>
            </c:strRef>
          </c:tx>
          <c:invertIfNegative val="0"/>
          <c:cat>
            <c:strRef>
              <c:f>'8.9'!$L$26:$N$26</c:f>
              <c:strCache>
                <c:ptCount val="3"/>
                <c:pt idx="0">
                  <c:v>Říjen</c:v>
                </c:pt>
                <c:pt idx="1">
                  <c:v>Listopad</c:v>
                </c:pt>
                <c:pt idx="2">
                  <c:v>Prosinec</c:v>
                </c:pt>
              </c:strCache>
            </c:strRef>
          </c:cat>
          <c:val>
            <c:numRef>
              <c:f>'8.9'!$L$28:$N$28</c:f>
              <c:numCache>
                <c:formatCode>#\ ##0.0</c:formatCode>
                <c:ptCount val="3"/>
                <c:pt idx="0">
                  <c:v>4691.6270000000004</c:v>
                </c:pt>
                <c:pt idx="1">
                  <c:v>7968.2489999999998</c:v>
                </c:pt>
                <c:pt idx="2">
                  <c:v>12518.405999999999</c:v>
                </c:pt>
              </c:numCache>
            </c:numRef>
          </c:val>
          <c:extLst>
            <c:ext xmlns:c16="http://schemas.microsoft.com/office/drawing/2014/chart" uri="{C3380CC4-5D6E-409C-BE32-E72D297353CC}">
              <c16:uniqueId val="{00000001-C6EC-46D0-873B-D4CCE7F37DCF}"/>
            </c:ext>
          </c:extLst>
        </c:ser>
        <c:ser>
          <c:idx val="2"/>
          <c:order val="2"/>
          <c:tx>
            <c:strRef>
              <c:f>'8.9'!$K$29</c:f>
              <c:strCache>
                <c:ptCount val="1"/>
                <c:pt idx="0">
                  <c:v>Doprava</c:v>
                </c:pt>
              </c:strCache>
            </c:strRef>
          </c:tx>
          <c:invertIfNegative val="0"/>
          <c:cat>
            <c:strRef>
              <c:f>'8.9'!$L$26:$N$26</c:f>
              <c:strCache>
                <c:ptCount val="3"/>
                <c:pt idx="0">
                  <c:v>Říjen</c:v>
                </c:pt>
                <c:pt idx="1">
                  <c:v>Listopad</c:v>
                </c:pt>
                <c:pt idx="2">
                  <c:v>Prosinec</c:v>
                </c:pt>
              </c:strCache>
            </c:strRef>
          </c:cat>
          <c:val>
            <c:numRef>
              <c:f>'8.9'!$L$29:$N$29</c:f>
              <c:numCache>
                <c:formatCode>#\ ##0.0</c:formatCode>
                <c:ptCount val="3"/>
                <c:pt idx="0">
                  <c:v>43</c:v>
                </c:pt>
                <c:pt idx="1">
                  <c:v>213.57</c:v>
                </c:pt>
                <c:pt idx="2">
                  <c:v>275.13</c:v>
                </c:pt>
              </c:numCache>
            </c:numRef>
          </c:val>
          <c:extLst>
            <c:ext xmlns:c16="http://schemas.microsoft.com/office/drawing/2014/chart" uri="{C3380CC4-5D6E-409C-BE32-E72D297353CC}">
              <c16:uniqueId val="{00000002-C6EC-46D0-873B-D4CCE7F37DCF}"/>
            </c:ext>
          </c:extLst>
        </c:ser>
        <c:ser>
          <c:idx val="3"/>
          <c:order val="3"/>
          <c:tx>
            <c:strRef>
              <c:f>'8.9'!$K$30</c:f>
              <c:strCache>
                <c:ptCount val="1"/>
                <c:pt idx="0">
                  <c:v>Stavebnictví</c:v>
                </c:pt>
              </c:strCache>
            </c:strRef>
          </c:tx>
          <c:invertIfNegative val="0"/>
          <c:cat>
            <c:strRef>
              <c:f>'8.9'!$L$26:$N$26</c:f>
              <c:strCache>
                <c:ptCount val="3"/>
                <c:pt idx="0">
                  <c:v>Říjen</c:v>
                </c:pt>
                <c:pt idx="1">
                  <c:v>Listopad</c:v>
                </c:pt>
                <c:pt idx="2">
                  <c:v>Prosinec</c:v>
                </c:pt>
              </c:strCache>
            </c:strRef>
          </c:cat>
          <c:val>
            <c:numRef>
              <c:f>'8.9'!$L$30:$N$30</c:f>
              <c:numCache>
                <c:formatCode>#\ ##0.0</c:formatCode>
                <c:ptCount val="3"/>
                <c:pt idx="0">
                  <c:v>987.89699999999993</c:v>
                </c:pt>
                <c:pt idx="1">
                  <c:v>2664.221</c:v>
                </c:pt>
                <c:pt idx="2">
                  <c:v>4607.5860000000002</c:v>
                </c:pt>
              </c:numCache>
            </c:numRef>
          </c:val>
          <c:extLst>
            <c:ext xmlns:c16="http://schemas.microsoft.com/office/drawing/2014/chart" uri="{C3380CC4-5D6E-409C-BE32-E72D297353CC}">
              <c16:uniqueId val="{00000003-C6EC-46D0-873B-D4CCE7F37DCF}"/>
            </c:ext>
          </c:extLst>
        </c:ser>
        <c:ser>
          <c:idx val="4"/>
          <c:order val="4"/>
          <c:tx>
            <c:strRef>
              <c:f>'8.9'!$K$31</c:f>
              <c:strCache>
                <c:ptCount val="1"/>
                <c:pt idx="0">
                  <c:v>Zemědělství a lesnictví</c:v>
                </c:pt>
              </c:strCache>
            </c:strRef>
          </c:tx>
          <c:invertIfNegative val="0"/>
          <c:cat>
            <c:strRef>
              <c:f>'8.9'!$L$26:$N$26</c:f>
              <c:strCache>
                <c:ptCount val="3"/>
                <c:pt idx="0">
                  <c:v>Říjen</c:v>
                </c:pt>
                <c:pt idx="1">
                  <c:v>Listopad</c:v>
                </c:pt>
                <c:pt idx="2">
                  <c:v>Prosinec</c:v>
                </c:pt>
              </c:strCache>
            </c:strRef>
          </c:cat>
          <c:val>
            <c:numRef>
              <c:f>'8.9'!$L$31:$N$31</c:f>
              <c:numCache>
                <c:formatCode>#\ ##0.0</c:formatCode>
                <c:ptCount val="3"/>
                <c:pt idx="0">
                  <c:v>949.98299999999995</c:v>
                </c:pt>
                <c:pt idx="1">
                  <c:v>1029.923</c:v>
                </c:pt>
                <c:pt idx="2">
                  <c:v>1188.6089999999999</c:v>
                </c:pt>
              </c:numCache>
            </c:numRef>
          </c:val>
          <c:extLst>
            <c:ext xmlns:c16="http://schemas.microsoft.com/office/drawing/2014/chart" uri="{C3380CC4-5D6E-409C-BE32-E72D297353CC}">
              <c16:uniqueId val="{00000004-C6EC-46D0-873B-D4CCE7F37DCF}"/>
            </c:ext>
          </c:extLst>
        </c:ser>
        <c:ser>
          <c:idx val="5"/>
          <c:order val="5"/>
          <c:tx>
            <c:strRef>
              <c:f>'8.9'!$K$32</c:f>
              <c:strCache>
                <c:ptCount val="1"/>
                <c:pt idx="0">
                  <c:v>Domácnosti</c:v>
                </c:pt>
              </c:strCache>
            </c:strRef>
          </c:tx>
          <c:invertIfNegative val="0"/>
          <c:cat>
            <c:strRef>
              <c:f>'8.9'!$L$26:$N$26</c:f>
              <c:strCache>
                <c:ptCount val="3"/>
                <c:pt idx="0">
                  <c:v>Říjen</c:v>
                </c:pt>
                <c:pt idx="1">
                  <c:v>Listopad</c:v>
                </c:pt>
                <c:pt idx="2">
                  <c:v>Prosinec</c:v>
                </c:pt>
              </c:strCache>
            </c:strRef>
          </c:cat>
          <c:val>
            <c:numRef>
              <c:f>'8.9'!$L$32:$N$32</c:f>
              <c:numCache>
                <c:formatCode>#\ ##0.0</c:formatCode>
                <c:ptCount val="3"/>
                <c:pt idx="0">
                  <c:v>129330.81999999999</c:v>
                </c:pt>
                <c:pt idx="1">
                  <c:v>175166.02799999996</c:v>
                </c:pt>
                <c:pt idx="2">
                  <c:v>243422.54099999994</c:v>
                </c:pt>
              </c:numCache>
            </c:numRef>
          </c:val>
          <c:extLst>
            <c:ext xmlns:c16="http://schemas.microsoft.com/office/drawing/2014/chart" uri="{C3380CC4-5D6E-409C-BE32-E72D297353CC}">
              <c16:uniqueId val="{00000005-C6EC-46D0-873B-D4CCE7F37DCF}"/>
            </c:ext>
          </c:extLst>
        </c:ser>
        <c:ser>
          <c:idx val="6"/>
          <c:order val="6"/>
          <c:tx>
            <c:strRef>
              <c:f>'8.9'!$K$33</c:f>
              <c:strCache>
                <c:ptCount val="1"/>
                <c:pt idx="0">
                  <c:v>Obchod, služby, školství, zdravotnictví</c:v>
                </c:pt>
              </c:strCache>
            </c:strRef>
          </c:tx>
          <c:invertIfNegative val="0"/>
          <c:cat>
            <c:strRef>
              <c:f>'8.9'!$L$26:$N$26</c:f>
              <c:strCache>
                <c:ptCount val="3"/>
                <c:pt idx="0">
                  <c:v>Říjen</c:v>
                </c:pt>
                <c:pt idx="1">
                  <c:v>Listopad</c:v>
                </c:pt>
                <c:pt idx="2">
                  <c:v>Prosinec</c:v>
                </c:pt>
              </c:strCache>
            </c:strRef>
          </c:cat>
          <c:val>
            <c:numRef>
              <c:f>'8.9'!$L$33:$N$33</c:f>
              <c:numCache>
                <c:formatCode>#\ ##0.0</c:formatCode>
                <c:ptCount val="3"/>
                <c:pt idx="0">
                  <c:v>75318.103000000003</c:v>
                </c:pt>
                <c:pt idx="1">
                  <c:v>104075.05099999998</c:v>
                </c:pt>
                <c:pt idx="2">
                  <c:v>138736.96899999998</c:v>
                </c:pt>
              </c:numCache>
            </c:numRef>
          </c:val>
          <c:extLst>
            <c:ext xmlns:c16="http://schemas.microsoft.com/office/drawing/2014/chart" uri="{C3380CC4-5D6E-409C-BE32-E72D297353CC}">
              <c16:uniqueId val="{00000006-C6EC-46D0-873B-D4CCE7F37DCF}"/>
            </c:ext>
          </c:extLst>
        </c:ser>
        <c:ser>
          <c:idx val="7"/>
          <c:order val="7"/>
          <c:tx>
            <c:strRef>
              <c:f>'8.9'!$K$34</c:f>
              <c:strCache>
                <c:ptCount val="1"/>
                <c:pt idx="0">
                  <c:v>Ostatní</c:v>
                </c:pt>
              </c:strCache>
            </c:strRef>
          </c:tx>
          <c:invertIfNegative val="0"/>
          <c:cat>
            <c:strRef>
              <c:f>'8.9'!$L$26:$N$26</c:f>
              <c:strCache>
                <c:ptCount val="3"/>
                <c:pt idx="0">
                  <c:v>Říjen</c:v>
                </c:pt>
                <c:pt idx="1">
                  <c:v>Listopad</c:v>
                </c:pt>
                <c:pt idx="2">
                  <c:v>Prosinec</c:v>
                </c:pt>
              </c:strCache>
            </c:strRef>
          </c:cat>
          <c:val>
            <c:numRef>
              <c:f>'8.9'!$L$34:$N$34</c:f>
              <c:numCache>
                <c:formatCode>#\ ##0.0</c:formatCode>
                <c:ptCount val="3"/>
                <c:pt idx="0">
                  <c:v>1564.24</c:v>
                </c:pt>
                <c:pt idx="1">
                  <c:v>2031.1100000000001</c:v>
                </c:pt>
                <c:pt idx="2">
                  <c:v>2454.79</c:v>
                </c:pt>
              </c:numCache>
            </c:numRef>
          </c:val>
          <c:extLst>
            <c:ext xmlns:c16="http://schemas.microsoft.com/office/drawing/2014/chart" uri="{C3380CC4-5D6E-409C-BE32-E72D297353CC}">
              <c16:uniqueId val="{00000007-C6EC-46D0-873B-D4CCE7F37DCF}"/>
            </c:ext>
          </c:extLst>
        </c:ser>
        <c:dLbls>
          <c:showLegendKey val="0"/>
          <c:showVal val="0"/>
          <c:showCatName val="0"/>
          <c:showSerName val="0"/>
          <c:showPercent val="0"/>
          <c:showBubbleSize val="0"/>
        </c:dLbls>
        <c:gapWidth val="150"/>
        <c:overlap val="100"/>
        <c:axId val="161630848"/>
        <c:axId val="161640832"/>
      </c:barChart>
      <c:catAx>
        <c:axId val="161630848"/>
        <c:scaling>
          <c:orientation val="minMax"/>
        </c:scaling>
        <c:delete val="0"/>
        <c:axPos val="b"/>
        <c:numFmt formatCode="General" sourceLinked="1"/>
        <c:majorTickMark val="none"/>
        <c:minorTickMark val="none"/>
        <c:tickLblPos val="nextTo"/>
        <c:txPr>
          <a:bodyPr/>
          <a:lstStyle/>
          <a:p>
            <a:pPr>
              <a:defRPr sz="900"/>
            </a:pPr>
            <a:endParaRPr lang="cs-CZ"/>
          </a:p>
        </c:txPr>
        <c:crossAx val="161640832"/>
        <c:crosses val="autoZero"/>
        <c:auto val="1"/>
        <c:lblAlgn val="ctr"/>
        <c:lblOffset val="100"/>
        <c:noMultiLvlLbl val="0"/>
      </c:catAx>
      <c:valAx>
        <c:axId val="16164083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163084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'8.9'!$L$39</c:f>
              <c:strCache>
                <c:ptCount val="1"/>
                <c:pt idx="0">
                  <c:v>Instalovaný výkon</c:v>
                </c:pt>
              </c:strCache>
            </c:strRef>
          </c:tx>
          <c:invertIfNegative val="0"/>
          <c:val>
            <c:numRef>
              <c:f>'8.9'!$M$39</c:f>
              <c:numCache>
                <c:formatCode>0.0%</c:formatCode>
                <c:ptCount val="1"/>
                <c:pt idx="0">
                  <c:v>3.2987244451336786E-2</c:v>
                </c:pt>
              </c:numCache>
            </c:numRef>
          </c:val>
          <c:extLst>
            <c:ext xmlns:c16="http://schemas.microsoft.com/office/drawing/2014/chart" uri="{C3380CC4-5D6E-409C-BE32-E72D297353CC}">
              <c16:uniqueId val="{00000000-E9CE-4C22-90E6-E1F6E53F4EEE}"/>
            </c:ext>
          </c:extLst>
        </c:ser>
        <c:ser>
          <c:idx val="1"/>
          <c:order val="1"/>
          <c:tx>
            <c:strRef>
              <c:f>'8.9'!$L$40</c:f>
              <c:strCache>
                <c:ptCount val="1"/>
                <c:pt idx="0">
                  <c:v>Výroba tepla brutto</c:v>
                </c:pt>
              </c:strCache>
            </c:strRef>
          </c:tx>
          <c:invertIfNegative val="0"/>
          <c:val>
            <c:numRef>
              <c:f>'8.9'!$M$40</c:f>
              <c:numCache>
                <c:formatCode>0.0%</c:formatCode>
                <c:ptCount val="1"/>
                <c:pt idx="0">
                  <c:v>4.6914035759462028E-2</c:v>
                </c:pt>
              </c:numCache>
            </c:numRef>
          </c:val>
          <c:extLst>
            <c:ext xmlns:c16="http://schemas.microsoft.com/office/drawing/2014/chart" uri="{C3380CC4-5D6E-409C-BE32-E72D297353CC}">
              <c16:uniqueId val="{00000001-E9CE-4C22-90E6-E1F6E53F4EEE}"/>
            </c:ext>
          </c:extLst>
        </c:ser>
        <c:ser>
          <c:idx val="2"/>
          <c:order val="2"/>
          <c:tx>
            <c:strRef>
              <c:f>'8.9'!$L$41</c:f>
              <c:strCache>
                <c:ptCount val="1"/>
                <c:pt idx="0">
                  <c:v>Dodávky tepla</c:v>
                </c:pt>
              </c:strCache>
            </c:strRef>
          </c:tx>
          <c:invertIfNegative val="0"/>
          <c:val>
            <c:numRef>
              <c:f>'8.9'!$M$41</c:f>
              <c:numCache>
                <c:formatCode>0.0%</c:formatCode>
                <c:ptCount val="1"/>
                <c:pt idx="0">
                  <c:v>3.9590521300391375E-2</c:v>
                </c:pt>
              </c:numCache>
            </c:numRef>
          </c:val>
          <c:extLst>
            <c:ext xmlns:c16="http://schemas.microsoft.com/office/drawing/2014/chart" uri="{C3380CC4-5D6E-409C-BE32-E72D297353CC}">
              <c16:uniqueId val="{00000002-E9CE-4C22-90E6-E1F6E53F4EEE}"/>
            </c:ext>
          </c:extLst>
        </c:ser>
        <c:dLbls>
          <c:showLegendKey val="0"/>
          <c:showVal val="0"/>
          <c:showCatName val="0"/>
          <c:showSerName val="0"/>
          <c:showPercent val="0"/>
          <c:showBubbleSize val="0"/>
        </c:dLbls>
        <c:gapWidth val="150"/>
        <c:axId val="161659520"/>
        <c:axId val="161284480"/>
      </c:barChart>
      <c:catAx>
        <c:axId val="161659520"/>
        <c:scaling>
          <c:orientation val="maxMin"/>
        </c:scaling>
        <c:delete val="0"/>
        <c:axPos val="l"/>
        <c:numFmt formatCode="General" sourceLinked="1"/>
        <c:majorTickMark val="none"/>
        <c:minorTickMark val="none"/>
        <c:tickLblPos val="none"/>
        <c:crossAx val="161284480"/>
        <c:crosses val="autoZero"/>
        <c:auto val="1"/>
        <c:lblAlgn val="ctr"/>
        <c:lblOffset val="100"/>
        <c:noMultiLvlLbl val="0"/>
      </c:catAx>
      <c:valAx>
        <c:axId val="16128448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61659520"/>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834545967287083"/>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'8.9'!$K$10</c:f>
              <c:strCache>
                <c:ptCount val="1"/>
                <c:pt idx="0">
                  <c:v>Biomasa</c:v>
                </c:pt>
              </c:strCache>
            </c:strRef>
          </c:tx>
          <c:spPr>
            <a:solidFill>
              <a:schemeClr val="accent3">
                <a:lumMod val="75000"/>
              </a:schemeClr>
            </a:solidFill>
          </c:spPr>
          <c:invertIfNegative val="0"/>
          <c:cat>
            <c:strRef>
              <c:f>'8.9'!$L$9:$N$9</c:f>
              <c:strCache>
                <c:ptCount val="3"/>
                <c:pt idx="0">
                  <c:v>Říjen</c:v>
                </c:pt>
                <c:pt idx="1">
                  <c:v>Listopad</c:v>
                </c:pt>
                <c:pt idx="2">
                  <c:v>Prosinec</c:v>
                </c:pt>
              </c:strCache>
            </c:strRef>
          </c:cat>
          <c:val>
            <c:numRef>
              <c:f>'8.9'!$L$10:$N$10</c:f>
              <c:numCache>
                <c:formatCode>#\ ##0.0</c:formatCode>
                <c:ptCount val="3"/>
                <c:pt idx="0">
                  <c:v>20887.309000000001</c:v>
                </c:pt>
                <c:pt idx="1">
                  <c:v>16996.436000000002</c:v>
                </c:pt>
                <c:pt idx="2">
                  <c:v>14241.036999999998</c:v>
                </c:pt>
              </c:numCache>
            </c:numRef>
          </c:val>
          <c:extLst>
            <c:ext xmlns:c16="http://schemas.microsoft.com/office/drawing/2014/chart" uri="{C3380CC4-5D6E-409C-BE32-E72D297353CC}">
              <c16:uniqueId val="{00000000-BAE1-4780-8A60-B24DC0917839}"/>
            </c:ext>
          </c:extLst>
        </c:ser>
        <c:ser>
          <c:idx val="1"/>
          <c:order val="1"/>
          <c:tx>
            <c:strRef>
              <c:f>'8.9'!$K$11</c:f>
              <c:strCache>
                <c:ptCount val="1"/>
                <c:pt idx="0">
                  <c:v>Bioplyn</c:v>
                </c:pt>
              </c:strCache>
            </c:strRef>
          </c:tx>
          <c:spPr>
            <a:solidFill>
              <a:schemeClr val="bg2">
                <a:lumMod val="50000"/>
              </a:schemeClr>
            </a:solidFill>
          </c:spPr>
          <c:invertIfNegative val="0"/>
          <c:cat>
            <c:strRef>
              <c:f>'8.9'!$L$9:$N$9</c:f>
              <c:strCache>
                <c:ptCount val="3"/>
                <c:pt idx="0">
                  <c:v>Říjen</c:v>
                </c:pt>
                <c:pt idx="1">
                  <c:v>Listopad</c:v>
                </c:pt>
                <c:pt idx="2">
                  <c:v>Prosinec</c:v>
                </c:pt>
              </c:strCache>
            </c:strRef>
          </c:cat>
          <c:val>
            <c:numRef>
              <c:f>'8.9'!$L$11:$N$11</c:f>
              <c:numCache>
                <c:formatCode>#\ ##0.0</c:formatCode>
                <c:ptCount val="3"/>
                <c:pt idx="0">
                  <c:v>3272.9690000000001</c:v>
                </c:pt>
                <c:pt idx="1">
                  <c:v>3579.1670000000004</c:v>
                </c:pt>
                <c:pt idx="2">
                  <c:v>3917.8320000000003</c:v>
                </c:pt>
              </c:numCache>
            </c:numRef>
          </c:val>
          <c:extLst>
            <c:ext xmlns:c16="http://schemas.microsoft.com/office/drawing/2014/chart" uri="{C3380CC4-5D6E-409C-BE32-E72D297353CC}">
              <c16:uniqueId val="{00000001-BAE1-4780-8A60-B24DC0917839}"/>
            </c:ext>
          </c:extLst>
        </c:ser>
        <c:ser>
          <c:idx val="2"/>
          <c:order val="2"/>
          <c:tx>
            <c:strRef>
              <c:f>'8.9'!$K$12</c:f>
              <c:strCache>
                <c:ptCount val="1"/>
                <c:pt idx="0">
                  <c:v>Černé uhlí</c:v>
                </c:pt>
              </c:strCache>
            </c:strRef>
          </c:tx>
          <c:spPr>
            <a:solidFill>
              <a:schemeClr val="tx1"/>
            </a:solidFill>
          </c:spPr>
          <c:invertIfNegative val="0"/>
          <c:cat>
            <c:strRef>
              <c:f>'8.9'!$L$9:$N$9</c:f>
              <c:strCache>
                <c:ptCount val="3"/>
                <c:pt idx="0">
                  <c:v>Říjen</c:v>
                </c:pt>
                <c:pt idx="1">
                  <c:v>Listopad</c:v>
                </c:pt>
                <c:pt idx="2">
                  <c:v>Prosinec</c:v>
                </c:pt>
              </c:strCache>
            </c:strRef>
          </c:cat>
          <c:val>
            <c:numRef>
              <c:f>'8.9'!$L$12:$N$12</c:f>
              <c:numCache>
                <c:formatCode>#\ ##0.0</c:formatCode>
                <c:ptCount val="3"/>
                <c:pt idx="0">
                  <c:v>53475.642999999996</c:v>
                </c:pt>
                <c:pt idx="1">
                  <c:v>59282.983999999997</c:v>
                </c:pt>
                <c:pt idx="2">
                  <c:v>71606.22</c:v>
                </c:pt>
              </c:numCache>
            </c:numRef>
          </c:val>
          <c:extLst>
            <c:ext xmlns:c16="http://schemas.microsoft.com/office/drawing/2014/chart" uri="{C3380CC4-5D6E-409C-BE32-E72D297353CC}">
              <c16:uniqueId val="{00000002-BAE1-4780-8A60-B24DC0917839}"/>
            </c:ext>
          </c:extLst>
        </c:ser>
        <c:ser>
          <c:idx val="3"/>
          <c:order val="3"/>
          <c:tx>
            <c:strRef>
              <c:f>'8.9'!$K$13</c:f>
              <c:strCache>
                <c:ptCount val="1"/>
                <c:pt idx="0">
                  <c:v>Elektrická energie</c:v>
                </c:pt>
              </c:strCache>
            </c:strRef>
          </c:tx>
          <c:invertIfNegative val="0"/>
          <c:cat>
            <c:strRef>
              <c:f>'8.9'!$L$9:$N$9</c:f>
              <c:strCache>
                <c:ptCount val="3"/>
                <c:pt idx="0">
                  <c:v>Říjen</c:v>
                </c:pt>
                <c:pt idx="1">
                  <c:v>Listopad</c:v>
                </c:pt>
                <c:pt idx="2">
                  <c:v>Prosinec</c:v>
                </c:pt>
              </c:strCache>
            </c:strRef>
          </c:cat>
          <c:val>
            <c:numRef>
              <c:f>'8.9'!$L$13:$N$13</c:f>
              <c:numCache>
                <c:formatCode>#\ ##0.0</c:formatCode>
                <c:ptCount val="3"/>
                <c:pt idx="0">
                  <c:v>0</c:v>
                </c:pt>
                <c:pt idx="1">
                  <c:v>0</c:v>
                </c:pt>
                <c:pt idx="2">
                  <c:v>0</c:v>
                </c:pt>
              </c:numCache>
            </c:numRef>
          </c:val>
          <c:extLst>
            <c:ext xmlns:c16="http://schemas.microsoft.com/office/drawing/2014/chart" uri="{C3380CC4-5D6E-409C-BE32-E72D297353CC}">
              <c16:uniqueId val="{00000003-BAE1-4780-8A60-B24DC0917839}"/>
            </c:ext>
          </c:extLst>
        </c:ser>
        <c:ser>
          <c:idx val="4"/>
          <c:order val="4"/>
          <c:tx>
            <c:strRef>
              <c:f>'8.9'!$K$14</c:f>
              <c:strCache>
                <c:ptCount val="1"/>
                <c:pt idx="0">
                  <c:v>Energie prostředí (tepelné čerpadlo)</c:v>
                </c:pt>
              </c:strCache>
            </c:strRef>
          </c:tx>
          <c:invertIfNegative val="0"/>
          <c:cat>
            <c:strRef>
              <c:f>'8.9'!$L$9:$N$9</c:f>
              <c:strCache>
                <c:ptCount val="3"/>
                <c:pt idx="0">
                  <c:v>Říjen</c:v>
                </c:pt>
                <c:pt idx="1">
                  <c:v>Listopad</c:v>
                </c:pt>
                <c:pt idx="2">
                  <c:v>Prosinec</c:v>
                </c:pt>
              </c:strCache>
            </c:strRef>
          </c:cat>
          <c:val>
            <c:numRef>
              <c:f>'8.9'!$L$14:$N$14</c:f>
              <c:numCache>
                <c:formatCode>#\ ##0.0</c:formatCode>
                <c:ptCount val="3"/>
                <c:pt idx="0">
                  <c:v>0</c:v>
                </c:pt>
                <c:pt idx="1">
                  <c:v>0</c:v>
                </c:pt>
                <c:pt idx="2">
                  <c:v>0</c:v>
                </c:pt>
              </c:numCache>
            </c:numRef>
          </c:val>
          <c:extLst>
            <c:ext xmlns:c16="http://schemas.microsoft.com/office/drawing/2014/chart" uri="{C3380CC4-5D6E-409C-BE32-E72D297353CC}">
              <c16:uniqueId val="{00000004-BAE1-4780-8A60-B24DC0917839}"/>
            </c:ext>
          </c:extLst>
        </c:ser>
        <c:ser>
          <c:idx val="5"/>
          <c:order val="5"/>
          <c:tx>
            <c:strRef>
              <c:f>'8.9'!$K$15</c:f>
              <c:strCache>
                <c:ptCount val="1"/>
                <c:pt idx="0">
                  <c:v>Energie Slunce (solární kolektor)</c:v>
                </c:pt>
              </c:strCache>
            </c:strRef>
          </c:tx>
          <c:invertIfNegative val="0"/>
          <c:cat>
            <c:strRef>
              <c:f>'8.9'!$L$9:$N$9</c:f>
              <c:strCache>
                <c:ptCount val="3"/>
                <c:pt idx="0">
                  <c:v>Říjen</c:v>
                </c:pt>
                <c:pt idx="1">
                  <c:v>Listopad</c:v>
                </c:pt>
                <c:pt idx="2">
                  <c:v>Prosinec</c:v>
                </c:pt>
              </c:strCache>
            </c:strRef>
          </c:cat>
          <c:val>
            <c:numRef>
              <c:f>'8.9'!$L$15:$N$15</c:f>
              <c:numCache>
                <c:formatCode>#\ ##0.0</c:formatCode>
                <c:ptCount val="3"/>
                <c:pt idx="0">
                  <c:v>0</c:v>
                </c:pt>
                <c:pt idx="1">
                  <c:v>0</c:v>
                </c:pt>
                <c:pt idx="2">
                  <c:v>0</c:v>
                </c:pt>
              </c:numCache>
            </c:numRef>
          </c:val>
          <c:extLst>
            <c:ext xmlns:c16="http://schemas.microsoft.com/office/drawing/2014/chart" uri="{C3380CC4-5D6E-409C-BE32-E72D297353CC}">
              <c16:uniqueId val="{00000005-BAE1-4780-8A60-B24DC0917839}"/>
            </c:ext>
          </c:extLst>
        </c:ser>
        <c:ser>
          <c:idx val="6"/>
          <c:order val="6"/>
          <c:tx>
            <c:strRef>
              <c:f>'8.9'!$K$16</c:f>
              <c:strCache>
                <c:ptCount val="1"/>
                <c:pt idx="0">
                  <c:v>Hnědé uhlí</c:v>
                </c:pt>
              </c:strCache>
            </c:strRef>
          </c:tx>
          <c:spPr>
            <a:solidFill>
              <a:srgbClr val="6E4932"/>
            </a:solidFill>
          </c:spPr>
          <c:invertIfNegative val="0"/>
          <c:cat>
            <c:strRef>
              <c:f>'8.9'!$L$9:$N$9</c:f>
              <c:strCache>
                <c:ptCount val="3"/>
                <c:pt idx="0">
                  <c:v>Říjen</c:v>
                </c:pt>
                <c:pt idx="1">
                  <c:v>Listopad</c:v>
                </c:pt>
                <c:pt idx="2">
                  <c:v>Prosinec</c:v>
                </c:pt>
              </c:strCache>
            </c:strRef>
          </c:cat>
          <c:val>
            <c:numRef>
              <c:f>'8.9'!$L$16:$N$16</c:f>
              <c:numCache>
                <c:formatCode>#\ ##0.0</c:formatCode>
                <c:ptCount val="3"/>
                <c:pt idx="0">
                  <c:v>117498.136</c:v>
                </c:pt>
                <c:pt idx="1">
                  <c:v>152031.22500000001</c:v>
                </c:pt>
                <c:pt idx="2">
                  <c:v>189698.43599999999</c:v>
                </c:pt>
              </c:numCache>
            </c:numRef>
          </c:val>
          <c:extLst>
            <c:ext xmlns:c16="http://schemas.microsoft.com/office/drawing/2014/chart" uri="{C3380CC4-5D6E-409C-BE32-E72D297353CC}">
              <c16:uniqueId val="{00000006-BAE1-4780-8A60-B24DC0917839}"/>
            </c:ext>
          </c:extLst>
        </c:ser>
        <c:ser>
          <c:idx val="7"/>
          <c:order val="7"/>
          <c:tx>
            <c:strRef>
              <c:f>'8.9'!$K$17</c:f>
              <c:strCache>
                <c:ptCount val="1"/>
                <c:pt idx="0">
                  <c:v>Jaderné palivo</c:v>
                </c:pt>
              </c:strCache>
            </c:strRef>
          </c:tx>
          <c:invertIfNegative val="0"/>
          <c:cat>
            <c:strRef>
              <c:f>'8.9'!$L$9:$N$9</c:f>
              <c:strCache>
                <c:ptCount val="3"/>
                <c:pt idx="0">
                  <c:v>Říjen</c:v>
                </c:pt>
                <c:pt idx="1">
                  <c:v>Listopad</c:v>
                </c:pt>
                <c:pt idx="2">
                  <c:v>Prosinec</c:v>
                </c:pt>
              </c:strCache>
            </c:strRef>
          </c:cat>
          <c:val>
            <c:numRef>
              <c:f>'8.9'!$L$17:$N$17</c:f>
              <c:numCache>
                <c:formatCode>#\ ##0.0</c:formatCode>
                <c:ptCount val="3"/>
                <c:pt idx="0">
                  <c:v>0</c:v>
                </c:pt>
                <c:pt idx="1">
                  <c:v>0</c:v>
                </c:pt>
                <c:pt idx="2">
                  <c:v>0</c:v>
                </c:pt>
              </c:numCache>
            </c:numRef>
          </c:val>
          <c:extLst>
            <c:ext xmlns:c16="http://schemas.microsoft.com/office/drawing/2014/chart" uri="{C3380CC4-5D6E-409C-BE32-E72D297353CC}">
              <c16:uniqueId val="{00000007-BAE1-4780-8A60-B24DC0917839}"/>
            </c:ext>
          </c:extLst>
        </c:ser>
        <c:ser>
          <c:idx val="8"/>
          <c:order val="8"/>
          <c:tx>
            <c:strRef>
              <c:f>'8.9'!$K$18</c:f>
              <c:strCache>
                <c:ptCount val="1"/>
                <c:pt idx="0">
                  <c:v>Koks</c:v>
                </c:pt>
              </c:strCache>
            </c:strRef>
          </c:tx>
          <c:invertIfNegative val="0"/>
          <c:cat>
            <c:strRef>
              <c:f>'8.9'!$L$9:$N$9</c:f>
              <c:strCache>
                <c:ptCount val="3"/>
                <c:pt idx="0">
                  <c:v>Říjen</c:v>
                </c:pt>
                <c:pt idx="1">
                  <c:v>Listopad</c:v>
                </c:pt>
                <c:pt idx="2">
                  <c:v>Prosinec</c:v>
                </c:pt>
              </c:strCache>
            </c:strRef>
          </c:cat>
          <c:val>
            <c:numRef>
              <c:f>'8.9'!$L$18:$N$18</c:f>
              <c:numCache>
                <c:formatCode>#\ ##0.0</c:formatCode>
                <c:ptCount val="3"/>
                <c:pt idx="0">
                  <c:v>0</c:v>
                </c:pt>
                <c:pt idx="1">
                  <c:v>0</c:v>
                </c:pt>
                <c:pt idx="2">
                  <c:v>0</c:v>
                </c:pt>
              </c:numCache>
            </c:numRef>
          </c:val>
          <c:extLst>
            <c:ext xmlns:c16="http://schemas.microsoft.com/office/drawing/2014/chart" uri="{C3380CC4-5D6E-409C-BE32-E72D297353CC}">
              <c16:uniqueId val="{00000008-BAE1-4780-8A60-B24DC0917839}"/>
            </c:ext>
          </c:extLst>
        </c:ser>
        <c:ser>
          <c:idx val="9"/>
          <c:order val="9"/>
          <c:tx>
            <c:strRef>
              <c:f>'8.9'!$K$19</c:f>
              <c:strCache>
                <c:ptCount val="1"/>
                <c:pt idx="0">
                  <c:v>Odpadní teplo</c:v>
                </c:pt>
              </c:strCache>
            </c:strRef>
          </c:tx>
          <c:invertIfNegative val="0"/>
          <c:cat>
            <c:strRef>
              <c:f>'8.9'!$L$9:$N$9</c:f>
              <c:strCache>
                <c:ptCount val="3"/>
                <c:pt idx="0">
                  <c:v>Říjen</c:v>
                </c:pt>
                <c:pt idx="1">
                  <c:v>Listopad</c:v>
                </c:pt>
                <c:pt idx="2">
                  <c:v>Prosinec</c:v>
                </c:pt>
              </c:strCache>
            </c:strRef>
          </c:cat>
          <c:val>
            <c:numRef>
              <c:f>'8.9'!$L$19:$N$19</c:f>
              <c:numCache>
                <c:formatCode>#\ ##0.0</c:formatCode>
                <c:ptCount val="3"/>
                <c:pt idx="0">
                  <c:v>0</c:v>
                </c:pt>
                <c:pt idx="1">
                  <c:v>0</c:v>
                </c:pt>
                <c:pt idx="2">
                  <c:v>0</c:v>
                </c:pt>
              </c:numCache>
            </c:numRef>
          </c:val>
          <c:extLst>
            <c:ext xmlns:c16="http://schemas.microsoft.com/office/drawing/2014/chart" uri="{C3380CC4-5D6E-409C-BE32-E72D297353CC}">
              <c16:uniqueId val="{00000009-BAE1-4780-8A60-B24DC0917839}"/>
            </c:ext>
          </c:extLst>
        </c:ser>
        <c:ser>
          <c:idx val="10"/>
          <c:order val="10"/>
          <c:tx>
            <c:strRef>
              <c:f>'8.9'!$K$20</c:f>
              <c:strCache>
                <c:ptCount val="1"/>
                <c:pt idx="0">
                  <c:v>Ostatní kapalná paliva</c:v>
                </c:pt>
              </c:strCache>
            </c:strRef>
          </c:tx>
          <c:invertIfNegative val="0"/>
          <c:cat>
            <c:strRef>
              <c:f>'8.9'!$L$9:$N$9</c:f>
              <c:strCache>
                <c:ptCount val="3"/>
                <c:pt idx="0">
                  <c:v>Říjen</c:v>
                </c:pt>
                <c:pt idx="1">
                  <c:v>Listopad</c:v>
                </c:pt>
                <c:pt idx="2">
                  <c:v>Prosinec</c:v>
                </c:pt>
              </c:strCache>
            </c:strRef>
          </c:cat>
          <c:val>
            <c:numRef>
              <c:f>'8.9'!$L$20:$N$20</c:f>
              <c:numCache>
                <c:formatCode>#\ ##0.0</c:formatCode>
                <c:ptCount val="3"/>
                <c:pt idx="0">
                  <c:v>0</c:v>
                </c:pt>
                <c:pt idx="1">
                  <c:v>0</c:v>
                </c:pt>
                <c:pt idx="2">
                  <c:v>0</c:v>
                </c:pt>
              </c:numCache>
            </c:numRef>
          </c:val>
          <c:extLst>
            <c:ext xmlns:c16="http://schemas.microsoft.com/office/drawing/2014/chart" uri="{C3380CC4-5D6E-409C-BE32-E72D297353CC}">
              <c16:uniqueId val="{0000000A-BAE1-4780-8A60-B24DC0917839}"/>
            </c:ext>
          </c:extLst>
        </c:ser>
        <c:ser>
          <c:idx val="11"/>
          <c:order val="11"/>
          <c:tx>
            <c:strRef>
              <c:f>'8.9'!$K$21</c:f>
              <c:strCache>
                <c:ptCount val="1"/>
                <c:pt idx="0">
                  <c:v>Ostatní pevná paliva</c:v>
                </c:pt>
              </c:strCache>
            </c:strRef>
          </c:tx>
          <c:invertIfNegative val="0"/>
          <c:cat>
            <c:strRef>
              <c:f>'8.9'!$L$9:$N$9</c:f>
              <c:strCache>
                <c:ptCount val="3"/>
                <c:pt idx="0">
                  <c:v>Říjen</c:v>
                </c:pt>
                <c:pt idx="1">
                  <c:v>Listopad</c:v>
                </c:pt>
                <c:pt idx="2">
                  <c:v>Prosinec</c:v>
                </c:pt>
              </c:strCache>
            </c:strRef>
          </c:cat>
          <c:val>
            <c:numRef>
              <c:f>'8.9'!$L$21:$N$21</c:f>
              <c:numCache>
                <c:formatCode>#\ ##0.0</c:formatCode>
                <c:ptCount val="3"/>
                <c:pt idx="0">
                  <c:v>0</c:v>
                </c:pt>
                <c:pt idx="1">
                  <c:v>0</c:v>
                </c:pt>
                <c:pt idx="2">
                  <c:v>0</c:v>
                </c:pt>
              </c:numCache>
            </c:numRef>
          </c:val>
          <c:extLst>
            <c:ext xmlns:c16="http://schemas.microsoft.com/office/drawing/2014/chart" uri="{C3380CC4-5D6E-409C-BE32-E72D297353CC}">
              <c16:uniqueId val="{0000000B-BAE1-4780-8A60-B24DC0917839}"/>
            </c:ext>
          </c:extLst>
        </c:ser>
        <c:ser>
          <c:idx val="12"/>
          <c:order val="12"/>
          <c:tx>
            <c:strRef>
              <c:f>'8.9'!$K$22</c:f>
              <c:strCache>
                <c:ptCount val="1"/>
                <c:pt idx="0">
                  <c:v>Ostatní plyny</c:v>
                </c:pt>
              </c:strCache>
            </c:strRef>
          </c:tx>
          <c:invertIfNegative val="0"/>
          <c:cat>
            <c:strRef>
              <c:f>'8.9'!$L$9:$N$9</c:f>
              <c:strCache>
                <c:ptCount val="3"/>
                <c:pt idx="0">
                  <c:v>Říjen</c:v>
                </c:pt>
                <c:pt idx="1">
                  <c:v>Listopad</c:v>
                </c:pt>
                <c:pt idx="2">
                  <c:v>Prosinec</c:v>
                </c:pt>
              </c:strCache>
            </c:strRef>
          </c:cat>
          <c:val>
            <c:numRef>
              <c:f>'8.9'!$L$22:$N$22</c:f>
              <c:numCache>
                <c:formatCode>#\ ##0.0</c:formatCode>
                <c:ptCount val="3"/>
                <c:pt idx="0">
                  <c:v>0</c:v>
                </c:pt>
                <c:pt idx="1">
                  <c:v>0</c:v>
                </c:pt>
                <c:pt idx="2">
                  <c:v>0</c:v>
                </c:pt>
              </c:numCache>
            </c:numRef>
          </c:val>
          <c:extLst>
            <c:ext xmlns:c16="http://schemas.microsoft.com/office/drawing/2014/chart" uri="{C3380CC4-5D6E-409C-BE32-E72D297353CC}">
              <c16:uniqueId val="{0000000C-BAE1-4780-8A60-B24DC0917839}"/>
            </c:ext>
          </c:extLst>
        </c:ser>
        <c:ser>
          <c:idx val="13"/>
          <c:order val="13"/>
          <c:tx>
            <c:strRef>
              <c:f>'8.9'!$K$23</c:f>
              <c:strCache>
                <c:ptCount val="1"/>
                <c:pt idx="0">
                  <c:v>Ostatní</c:v>
                </c:pt>
              </c:strCache>
            </c:strRef>
          </c:tx>
          <c:invertIfNegative val="0"/>
          <c:cat>
            <c:strRef>
              <c:f>'8.9'!$L$9:$N$9</c:f>
              <c:strCache>
                <c:ptCount val="3"/>
                <c:pt idx="0">
                  <c:v>Říjen</c:v>
                </c:pt>
                <c:pt idx="1">
                  <c:v>Listopad</c:v>
                </c:pt>
                <c:pt idx="2">
                  <c:v>Prosinec</c:v>
                </c:pt>
              </c:strCache>
            </c:strRef>
          </c:cat>
          <c:val>
            <c:numRef>
              <c:f>'8.9'!$L$23:$N$23</c:f>
              <c:numCache>
                <c:formatCode>#\ ##0.0</c:formatCode>
                <c:ptCount val="3"/>
                <c:pt idx="0">
                  <c:v>0</c:v>
                </c:pt>
                <c:pt idx="1">
                  <c:v>0</c:v>
                </c:pt>
                <c:pt idx="2">
                  <c:v>0</c:v>
                </c:pt>
              </c:numCache>
            </c:numRef>
          </c:val>
          <c:extLst>
            <c:ext xmlns:c16="http://schemas.microsoft.com/office/drawing/2014/chart" uri="{C3380CC4-5D6E-409C-BE32-E72D297353CC}">
              <c16:uniqueId val="{0000000D-BAE1-4780-8A60-B24DC0917839}"/>
            </c:ext>
          </c:extLst>
        </c:ser>
        <c:ser>
          <c:idx val="14"/>
          <c:order val="14"/>
          <c:tx>
            <c:strRef>
              <c:f>'8.9'!$K$24</c:f>
              <c:strCache>
                <c:ptCount val="1"/>
                <c:pt idx="0">
                  <c:v>Topné oleje</c:v>
                </c:pt>
              </c:strCache>
            </c:strRef>
          </c:tx>
          <c:invertIfNegative val="0"/>
          <c:cat>
            <c:strRef>
              <c:f>'8.9'!$L$9:$N$9</c:f>
              <c:strCache>
                <c:ptCount val="3"/>
                <c:pt idx="0">
                  <c:v>Říjen</c:v>
                </c:pt>
                <c:pt idx="1">
                  <c:v>Listopad</c:v>
                </c:pt>
                <c:pt idx="2">
                  <c:v>Prosinec</c:v>
                </c:pt>
              </c:strCache>
            </c:strRef>
          </c:cat>
          <c:val>
            <c:numRef>
              <c:f>'8.9'!$L$24:$N$24</c:f>
              <c:numCache>
                <c:formatCode>#\ ##0.0</c:formatCode>
                <c:ptCount val="3"/>
                <c:pt idx="0">
                  <c:v>3929.2489999999998</c:v>
                </c:pt>
                <c:pt idx="1">
                  <c:v>16356.148999999999</c:v>
                </c:pt>
                <c:pt idx="2">
                  <c:v>44129.921999999999</c:v>
                </c:pt>
              </c:numCache>
            </c:numRef>
          </c:val>
          <c:extLst>
            <c:ext xmlns:c16="http://schemas.microsoft.com/office/drawing/2014/chart" uri="{C3380CC4-5D6E-409C-BE32-E72D297353CC}">
              <c16:uniqueId val="{0000000E-BAE1-4780-8A60-B24DC0917839}"/>
            </c:ext>
          </c:extLst>
        </c:ser>
        <c:ser>
          <c:idx val="15"/>
          <c:order val="15"/>
          <c:tx>
            <c:strRef>
              <c:f>'8.9'!$K$25</c:f>
              <c:strCache>
                <c:ptCount val="1"/>
                <c:pt idx="0">
                  <c:v>Zemní plyn</c:v>
                </c:pt>
              </c:strCache>
            </c:strRef>
          </c:tx>
          <c:spPr>
            <a:solidFill>
              <a:srgbClr val="EBE600"/>
            </a:solidFill>
          </c:spPr>
          <c:invertIfNegative val="0"/>
          <c:cat>
            <c:strRef>
              <c:f>'8.9'!$L$9:$N$9</c:f>
              <c:strCache>
                <c:ptCount val="3"/>
                <c:pt idx="0">
                  <c:v>Říjen</c:v>
                </c:pt>
                <c:pt idx="1">
                  <c:v>Listopad</c:v>
                </c:pt>
                <c:pt idx="2">
                  <c:v>Prosinec</c:v>
                </c:pt>
              </c:strCache>
            </c:strRef>
          </c:cat>
          <c:val>
            <c:numRef>
              <c:f>'8.9'!$L$25:$N$25</c:f>
              <c:numCache>
                <c:formatCode>#\ ##0.0</c:formatCode>
                <c:ptCount val="3"/>
                <c:pt idx="0">
                  <c:v>79166.714999999982</c:v>
                </c:pt>
                <c:pt idx="1">
                  <c:v>124134.683</c:v>
                </c:pt>
                <c:pt idx="2">
                  <c:v>173534.18400000001</c:v>
                </c:pt>
              </c:numCache>
            </c:numRef>
          </c:val>
          <c:extLst>
            <c:ext xmlns:c16="http://schemas.microsoft.com/office/drawing/2014/chart" uri="{C3380CC4-5D6E-409C-BE32-E72D297353CC}">
              <c16:uniqueId val="{0000000F-BAE1-4780-8A60-B24DC0917839}"/>
            </c:ext>
          </c:extLst>
        </c:ser>
        <c:dLbls>
          <c:showLegendKey val="0"/>
          <c:showVal val="0"/>
          <c:showCatName val="0"/>
          <c:showSerName val="0"/>
          <c:showPercent val="0"/>
          <c:showBubbleSize val="0"/>
        </c:dLbls>
        <c:gapWidth val="150"/>
        <c:overlap val="100"/>
        <c:axId val="161356416"/>
        <c:axId val="161358208"/>
      </c:barChart>
      <c:catAx>
        <c:axId val="161356416"/>
        <c:scaling>
          <c:orientation val="minMax"/>
        </c:scaling>
        <c:delete val="0"/>
        <c:axPos val="b"/>
        <c:numFmt formatCode="General" sourceLinked="1"/>
        <c:majorTickMark val="none"/>
        <c:minorTickMark val="none"/>
        <c:tickLblPos val="nextTo"/>
        <c:txPr>
          <a:bodyPr/>
          <a:lstStyle/>
          <a:p>
            <a:pPr>
              <a:defRPr sz="900"/>
            </a:pPr>
            <a:endParaRPr lang="cs-CZ"/>
          </a:p>
        </c:txPr>
        <c:crossAx val="161358208"/>
        <c:crosses val="autoZero"/>
        <c:auto val="1"/>
        <c:lblAlgn val="ctr"/>
        <c:lblOffset val="100"/>
        <c:noMultiLvlLbl val="0"/>
      </c:catAx>
      <c:valAx>
        <c:axId val="16135820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135641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CD27-46DD-9E0F-EEA2C600ED16}"/>
              </c:ext>
            </c:extLst>
          </c:dPt>
          <c:dPt>
            <c:idx val="1"/>
            <c:bubble3D val="0"/>
            <c:spPr>
              <a:solidFill>
                <a:srgbClr val="EEECE1">
                  <a:lumMod val="50000"/>
                </a:srgbClr>
              </a:solidFill>
            </c:spPr>
            <c:extLst>
              <c:ext xmlns:c16="http://schemas.microsoft.com/office/drawing/2014/chart" uri="{C3380CC4-5D6E-409C-BE32-E72D297353CC}">
                <c16:uniqueId val="{00000003-CD27-46DD-9E0F-EEA2C600ED16}"/>
              </c:ext>
            </c:extLst>
          </c:dPt>
          <c:dPt>
            <c:idx val="2"/>
            <c:bubble3D val="0"/>
            <c:spPr>
              <a:solidFill>
                <a:sysClr val="windowText" lastClr="000000"/>
              </a:solidFill>
            </c:spPr>
            <c:extLst>
              <c:ext xmlns:c16="http://schemas.microsoft.com/office/drawing/2014/chart" uri="{C3380CC4-5D6E-409C-BE32-E72D297353CC}">
                <c16:uniqueId val="{00000005-CD27-46DD-9E0F-EEA2C600ED16}"/>
              </c:ext>
            </c:extLst>
          </c:dPt>
          <c:dPt>
            <c:idx val="5"/>
            <c:bubble3D val="0"/>
            <c:extLst>
              <c:ext xmlns:c16="http://schemas.microsoft.com/office/drawing/2014/chart" uri="{C3380CC4-5D6E-409C-BE32-E72D297353CC}">
                <c16:uniqueId val="{00000006-CD27-46DD-9E0F-EEA2C600ED16}"/>
              </c:ext>
            </c:extLst>
          </c:dPt>
          <c:dPt>
            <c:idx val="6"/>
            <c:bubble3D val="0"/>
            <c:spPr>
              <a:solidFill>
                <a:srgbClr val="6E4932"/>
              </a:solidFill>
            </c:spPr>
            <c:extLst>
              <c:ext xmlns:c16="http://schemas.microsoft.com/office/drawing/2014/chart" uri="{C3380CC4-5D6E-409C-BE32-E72D297353CC}">
                <c16:uniqueId val="{00000008-CD27-46DD-9E0F-EEA2C600ED16}"/>
              </c:ext>
            </c:extLst>
          </c:dPt>
          <c:dPt>
            <c:idx val="7"/>
            <c:bubble3D val="0"/>
            <c:extLst>
              <c:ext xmlns:c16="http://schemas.microsoft.com/office/drawing/2014/chart" uri="{C3380CC4-5D6E-409C-BE32-E72D297353CC}">
                <c16:uniqueId val="{00000009-CD27-46DD-9E0F-EEA2C600ED16}"/>
              </c:ext>
            </c:extLst>
          </c:dPt>
          <c:dPt>
            <c:idx val="15"/>
            <c:bubble3D val="0"/>
            <c:spPr>
              <a:solidFill>
                <a:srgbClr val="EBE600"/>
              </a:solidFill>
            </c:spPr>
            <c:extLst>
              <c:ext xmlns:c16="http://schemas.microsoft.com/office/drawing/2014/chart" uri="{C3380CC4-5D6E-409C-BE32-E72D297353CC}">
                <c16:uniqueId val="{0000000B-CD27-46DD-9E0F-EEA2C600ED16}"/>
              </c:ext>
            </c:extLst>
          </c:dPt>
          <c:cat>
            <c:numRef>
              <c:f>'8.9'!$O$10:$O$25</c:f>
              <c:numCache>
                <c:formatCode>0.0%</c:formatCode>
                <c:ptCount val="16"/>
              </c:numCache>
            </c:numRef>
          </c:cat>
          <c:val>
            <c:numRef>
              <c:f>'8.9'!$J$10:$J$25</c:f>
              <c:numCache>
                <c:formatCode>0.0</c:formatCode>
                <c:ptCount val="16"/>
              </c:numCache>
            </c:numRef>
          </c:val>
          <c:extLst>
            <c:ext xmlns:c16="http://schemas.microsoft.com/office/drawing/2014/chart" uri="{C3380CC4-5D6E-409C-BE32-E72D297353CC}">
              <c16:uniqueId val="{0000000C-CD27-46DD-9E0F-EEA2C600ED16}"/>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v krajích ČR (TJ)</a:t>
            </a:r>
          </a:p>
        </c:rich>
      </c:tx>
      <c:overlay val="0"/>
    </c:title>
    <c:autoTitleDeleted val="0"/>
    <c:plotArea>
      <c:layout/>
      <c:barChart>
        <c:barDir val="col"/>
        <c:grouping val="stacked"/>
        <c:varyColors val="0"/>
        <c:ser>
          <c:idx val="0"/>
          <c:order val="0"/>
          <c:tx>
            <c:strRef>
              <c:f>'4.2'!$A$7</c:f>
              <c:strCache>
                <c:ptCount val="1"/>
                <c:pt idx="0">
                  <c:v>Hlavní město Praha</c:v>
                </c:pt>
              </c:strCache>
            </c:strRef>
          </c:tx>
          <c:invertIfNegative val="0"/>
          <c:val>
            <c:numRef>
              <c:f>'4.2'!$B$7:$M$7</c:f>
              <c:numCache>
                <c:formatCode>#\ ##0.0</c:formatCode>
                <c:ptCount val="12"/>
                <c:pt idx="0">
                  <c:v>798.8661249999999</c:v>
                </c:pt>
                <c:pt idx="1">
                  <c:v>789.40095099999996</c:v>
                </c:pt>
                <c:pt idx="2">
                  <c:v>631.50905200000022</c:v>
                </c:pt>
                <c:pt idx="3">
                  <c:v>507.79872299999988</c:v>
                </c:pt>
                <c:pt idx="4">
                  <c:v>362.486064</c:v>
                </c:pt>
                <c:pt idx="5">
                  <c:v>213.88426100000004</c:v>
                </c:pt>
                <c:pt idx="6">
                  <c:v>275.49190699999997</c:v>
                </c:pt>
                <c:pt idx="7">
                  <c:v>225.53175200000001</c:v>
                </c:pt>
                <c:pt idx="8">
                  <c:v>245.52622800000003</c:v>
                </c:pt>
                <c:pt idx="9">
                  <c:v>473.01726700000017</c:v>
                </c:pt>
                <c:pt idx="10">
                  <c:v>658.75078600000018</c:v>
                </c:pt>
                <c:pt idx="11">
                  <c:v>689.09256500000004</c:v>
                </c:pt>
              </c:numCache>
            </c:numRef>
          </c:val>
          <c:extLst>
            <c:ext xmlns:c16="http://schemas.microsoft.com/office/drawing/2014/chart" uri="{C3380CC4-5D6E-409C-BE32-E72D297353CC}">
              <c16:uniqueId val="{00000000-00A9-44A8-8B9B-1782D7073DF8}"/>
            </c:ext>
          </c:extLst>
        </c:ser>
        <c:ser>
          <c:idx val="1"/>
          <c:order val="1"/>
          <c:tx>
            <c:strRef>
              <c:f>'4.2'!$A$8</c:f>
              <c:strCache>
                <c:ptCount val="1"/>
                <c:pt idx="0">
                  <c:v>Jihočeský kraj</c:v>
                </c:pt>
              </c:strCache>
            </c:strRef>
          </c:tx>
          <c:invertIfNegative val="0"/>
          <c:val>
            <c:numRef>
              <c:f>'4.2'!$B$8:$M$8</c:f>
              <c:numCache>
                <c:formatCode>#\ ##0.0</c:formatCode>
                <c:ptCount val="12"/>
                <c:pt idx="0">
                  <c:v>1016.981254</c:v>
                </c:pt>
                <c:pt idx="1">
                  <c:v>875.13084000000003</c:v>
                </c:pt>
                <c:pt idx="2">
                  <c:v>867.91603399999974</c:v>
                </c:pt>
                <c:pt idx="3">
                  <c:v>674.62035700000024</c:v>
                </c:pt>
                <c:pt idx="4">
                  <c:v>538.75778100000002</c:v>
                </c:pt>
                <c:pt idx="5">
                  <c:v>335.53609099999989</c:v>
                </c:pt>
                <c:pt idx="6">
                  <c:v>316.17285400000009</c:v>
                </c:pt>
                <c:pt idx="7">
                  <c:v>335.48029299999996</c:v>
                </c:pt>
                <c:pt idx="8">
                  <c:v>374.2863559999999</c:v>
                </c:pt>
                <c:pt idx="9">
                  <c:v>594.22124199999985</c:v>
                </c:pt>
                <c:pt idx="10">
                  <c:v>795.74844499999983</c:v>
                </c:pt>
                <c:pt idx="11">
                  <c:v>934.79245599999967</c:v>
                </c:pt>
              </c:numCache>
            </c:numRef>
          </c:val>
          <c:extLst>
            <c:ext xmlns:c16="http://schemas.microsoft.com/office/drawing/2014/chart" uri="{C3380CC4-5D6E-409C-BE32-E72D297353CC}">
              <c16:uniqueId val="{00000001-00A9-44A8-8B9B-1782D7073DF8}"/>
            </c:ext>
          </c:extLst>
        </c:ser>
        <c:ser>
          <c:idx val="2"/>
          <c:order val="2"/>
          <c:tx>
            <c:strRef>
              <c:f>'4.2'!$A$9</c:f>
              <c:strCache>
                <c:ptCount val="1"/>
                <c:pt idx="0">
                  <c:v>Jihomoravský kraj</c:v>
                </c:pt>
              </c:strCache>
            </c:strRef>
          </c:tx>
          <c:invertIfNegative val="0"/>
          <c:val>
            <c:numRef>
              <c:f>'4.2'!$B$9:$M$9</c:f>
              <c:numCache>
                <c:formatCode>#\ ##0.0</c:formatCode>
                <c:ptCount val="12"/>
                <c:pt idx="0">
                  <c:v>1099.1453860000004</c:v>
                </c:pt>
                <c:pt idx="1">
                  <c:v>1004.4053579999999</c:v>
                </c:pt>
                <c:pt idx="2">
                  <c:v>900.27123199999983</c:v>
                </c:pt>
                <c:pt idx="3">
                  <c:v>701.29514599999948</c:v>
                </c:pt>
                <c:pt idx="4">
                  <c:v>487.59074100000004</c:v>
                </c:pt>
                <c:pt idx="5">
                  <c:v>290.93180499999994</c:v>
                </c:pt>
                <c:pt idx="6">
                  <c:v>266.72009099999997</c:v>
                </c:pt>
                <c:pt idx="7">
                  <c:v>278.618201</c:v>
                </c:pt>
                <c:pt idx="8">
                  <c:v>333.62714500000004</c:v>
                </c:pt>
                <c:pt idx="9">
                  <c:v>692.22993599999984</c:v>
                </c:pt>
                <c:pt idx="10">
                  <c:v>920.16410600000052</c:v>
                </c:pt>
                <c:pt idx="11">
                  <c:v>1123.4300460000002</c:v>
                </c:pt>
              </c:numCache>
            </c:numRef>
          </c:val>
          <c:extLst>
            <c:ext xmlns:c16="http://schemas.microsoft.com/office/drawing/2014/chart" uri="{C3380CC4-5D6E-409C-BE32-E72D297353CC}">
              <c16:uniqueId val="{00000002-00A9-44A8-8B9B-1782D7073DF8}"/>
            </c:ext>
          </c:extLst>
        </c:ser>
        <c:ser>
          <c:idx val="3"/>
          <c:order val="3"/>
          <c:tx>
            <c:strRef>
              <c:f>'4.2'!$A$10</c:f>
              <c:strCache>
                <c:ptCount val="1"/>
                <c:pt idx="0">
                  <c:v>Karlovarský kraj</c:v>
                </c:pt>
              </c:strCache>
            </c:strRef>
          </c:tx>
          <c:invertIfNegative val="0"/>
          <c:val>
            <c:numRef>
              <c:f>'4.2'!$B$10:$M$10</c:f>
              <c:numCache>
                <c:formatCode>#\ ##0.0</c:formatCode>
                <c:ptCount val="12"/>
                <c:pt idx="0">
                  <c:v>938.95045300000015</c:v>
                </c:pt>
                <c:pt idx="1">
                  <c:v>889.26019000000008</c:v>
                </c:pt>
                <c:pt idx="2">
                  <c:v>851.65496899999994</c:v>
                </c:pt>
                <c:pt idx="3">
                  <c:v>719.41788699999984</c:v>
                </c:pt>
                <c:pt idx="4">
                  <c:v>603.9290490000003</c:v>
                </c:pt>
                <c:pt idx="5">
                  <c:v>418.98659400000003</c:v>
                </c:pt>
                <c:pt idx="6">
                  <c:v>416.60297499999996</c:v>
                </c:pt>
                <c:pt idx="7">
                  <c:v>446.31677099999996</c:v>
                </c:pt>
                <c:pt idx="8">
                  <c:v>514.62346300000002</c:v>
                </c:pt>
                <c:pt idx="9">
                  <c:v>698.15146700000003</c:v>
                </c:pt>
                <c:pt idx="10">
                  <c:v>828.78494499999999</c:v>
                </c:pt>
                <c:pt idx="11">
                  <c:v>932.38484499999981</c:v>
                </c:pt>
              </c:numCache>
            </c:numRef>
          </c:val>
          <c:extLst>
            <c:ext xmlns:c16="http://schemas.microsoft.com/office/drawing/2014/chart" uri="{C3380CC4-5D6E-409C-BE32-E72D297353CC}">
              <c16:uniqueId val="{00000003-00A9-44A8-8B9B-1782D7073DF8}"/>
            </c:ext>
          </c:extLst>
        </c:ser>
        <c:ser>
          <c:idx val="4"/>
          <c:order val="4"/>
          <c:tx>
            <c:strRef>
              <c:f>'4.2'!$A$11</c:f>
              <c:strCache>
                <c:ptCount val="1"/>
                <c:pt idx="0">
                  <c:v>Kraj Vysočina</c:v>
                </c:pt>
              </c:strCache>
            </c:strRef>
          </c:tx>
          <c:invertIfNegative val="0"/>
          <c:val>
            <c:numRef>
              <c:f>'4.2'!$B$11:$M$11</c:f>
              <c:numCache>
                <c:formatCode>#\ ##0.0</c:formatCode>
                <c:ptCount val="12"/>
                <c:pt idx="0">
                  <c:v>513.52881150775181</c:v>
                </c:pt>
                <c:pt idx="1">
                  <c:v>454.79387730795315</c:v>
                </c:pt>
                <c:pt idx="2">
                  <c:v>433.39247188317955</c:v>
                </c:pt>
                <c:pt idx="3">
                  <c:v>367.76322786029493</c:v>
                </c:pt>
                <c:pt idx="4">
                  <c:v>287.76376875186645</c:v>
                </c:pt>
                <c:pt idx="5">
                  <c:v>192.87524574332724</c:v>
                </c:pt>
                <c:pt idx="6">
                  <c:v>177.39604739644125</c:v>
                </c:pt>
                <c:pt idx="7">
                  <c:v>185.09672692803926</c:v>
                </c:pt>
                <c:pt idx="8">
                  <c:v>171.71674031058876</c:v>
                </c:pt>
                <c:pt idx="9">
                  <c:v>308.54589099999998</c:v>
                </c:pt>
                <c:pt idx="10">
                  <c:v>388.40084100000001</c:v>
                </c:pt>
                <c:pt idx="11">
                  <c:v>466.70701299999956</c:v>
                </c:pt>
              </c:numCache>
            </c:numRef>
          </c:val>
          <c:extLst>
            <c:ext xmlns:c16="http://schemas.microsoft.com/office/drawing/2014/chart" uri="{C3380CC4-5D6E-409C-BE32-E72D297353CC}">
              <c16:uniqueId val="{00000004-00A9-44A8-8B9B-1782D7073DF8}"/>
            </c:ext>
          </c:extLst>
        </c:ser>
        <c:ser>
          <c:idx val="5"/>
          <c:order val="5"/>
          <c:tx>
            <c:strRef>
              <c:f>'4.2'!$A$12</c:f>
              <c:strCache>
                <c:ptCount val="1"/>
                <c:pt idx="0">
                  <c:v>Královéhradecký kraj</c:v>
                </c:pt>
              </c:strCache>
            </c:strRef>
          </c:tx>
          <c:invertIfNegative val="0"/>
          <c:val>
            <c:numRef>
              <c:f>'4.2'!$B$12:$M$12</c:f>
              <c:numCache>
                <c:formatCode>#\ ##0.0</c:formatCode>
                <c:ptCount val="12"/>
                <c:pt idx="0">
                  <c:v>600.61563020331084</c:v>
                </c:pt>
                <c:pt idx="1">
                  <c:v>503.02979368828778</c:v>
                </c:pt>
                <c:pt idx="2">
                  <c:v>474.33415607483187</c:v>
                </c:pt>
                <c:pt idx="3">
                  <c:v>383.60477921086533</c:v>
                </c:pt>
                <c:pt idx="4">
                  <c:v>301.0415115074855</c:v>
                </c:pt>
                <c:pt idx="5">
                  <c:v>200.12664000000004</c:v>
                </c:pt>
                <c:pt idx="6">
                  <c:v>171.70943400000002</c:v>
                </c:pt>
                <c:pt idx="7">
                  <c:v>178.03767499999995</c:v>
                </c:pt>
                <c:pt idx="8">
                  <c:v>290.19214099999999</c:v>
                </c:pt>
                <c:pt idx="9">
                  <c:v>458.95796200000012</c:v>
                </c:pt>
                <c:pt idx="10">
                  <c:v>526.48752899999999</c:v>
                </c:pt>
                <c:pt idx="11">
                  <c:v>635.87427300000002</c:v>
                </c:pt>
              </c:numCache>
            </c:numRef>
          </c:val>
          <c:extLst>
            <c:ext xmlns:c16="http://schemas.microsoft.com/office/drawing/2014/chart" uri="{C3380CC4-5D6E-409C-BE32-E72D297353CC}">
              <c16:uniqueId val="{00000005-00A9-44A8-8B9B-1782D7073DF8}"/>
            </c:ext>
          </c:extLst>
        </c:ser>
        <c:ser>
          <c:idx val="6"/>
          <c:order val="6"/>
          <c:tx>
            <c:strRef>
              <c:f>'4.2'!$A$13</c:f>
              <c:strCache>
                <c:ptCount val="1"/>
                <c:pt idx="0">
                  <c:v>Liberecký kraj</c:v>
                </c:pt>
              </c:strCache>
            </c:strRef>
          </c:tx>
          <c:invertIfNegative val="0"/>
          <c:val>
            <c:numRef>
              <c:f>'4.2'!$B$13:$M$13</c:f>
              <c:numCache>
                <c:formatCode>#\ ##0.0</c:formatCode>
                <c:ptCount val="12"/>
                <c:pt idx="0">
                  <c:v>356.93551300000001</c:v>
                </c:pt>
                <c:pt idx="1">
                  <c:v>316.17043999999999</c:v>
                </c:pt>
                <c:pt idx="2">
                  <c:v>287.63759800000003</c:v>
                </c:pt>
                <c:pt idx="3">
                  <c:v>244.32764400000002</c:v>
                </c:pt>
                <c:pt idx="4">
                  <c:v>172.76322000000002</c:v>
                </c:pt>
                <c:pt idx="5">
                  <c:v>109.50380899999999</c:v>
                </c:pt>
                <c:pt idx="6">
                  <c:v>101.35225799999999</c:v>
                </c:pt>
                <c:pt idx="7">
                  <c:v>102.54897100000002</c:v>
                </c:pt>
                <c:pt idx="8">
                  <c:v>133.00904399999996</c:v>
                </c:pt>
                <c:pt idx="9">
                  <c:v>208.8202859999999</c:v>
                </c:pt>
                <c:pt idx="10">
                  <c:v>265.75638100000003</c:v>
                </c:pt>
                <c:pt idx="11">
                  <c:v>334.28558199999986</c:v>
                </c:pt>
              </c:numCache>
            </c:numRef>
          </c:val>
          <c:extLst>
            <c:ext xmlns:c16="http://schemas.microsoft.com/office/drawing/2014/chart" uri="{C3380CC4-5D6E-409C-BE32-E72D297353CC}">
              <c16:uniqueId val="{00000006-00A9-44A8-8B9B-1782D7073DF8}"/>
            </c:ext>
          </c:extLst>
        </c:ser>
        <c:ser>
          <c:idx val="7"/>
          <c:order val="7"/>
          <c:tx>
            <c:strRef>
              <c:f>'4.2'!$A$14</c:f>
              <c:strCache>
                <c:ptCount val="1"/>
                <c:pt idx="0">
                  <c:v>Moravskoslezský kraj</c:v>
                </c:pt>
              </c:strCache>
            </c:strRef>
          </c:tx>
          <c:invertIfNegative val="0"/>
          <c:val>
            <c:numRef>
              <c:f>'4.2'!$B$14:$M$14</c:f>
              <c:numCache>
                <c:formatCode>#\ ##0.0</c:formatCode>
                <c:ptCount val="12"/>
                <c:pt idx="0">
                  <c:v>4002.9270730000012</c:v>
                </c:pt>
                <c:pt idx="1">
                  <c:v>3531.4642879999992</c:v>
                </c:pt>
                <c:pt idx="2">
                  <c:v>3302.923495999999</c:v>
                </c:pt>
                <c:pt idx="3">
                  <c:v>2836.9854350000005</c:v>
                </c:pt>
                <c:pt idx="4">
                  <c:v>2325.0596669999991</c:v>
                </c:pt>
                <c:pt idx="5">
                  <c:v>1769.0134219999995</c:v>
                </c:pt>
                <c:pt idx="6">
                  <c:v>1775.109003</c:v>
                </c:pt>
                <c:pt idx="7">
                  <c:v>1780.7711820000002</c:v>
                </c:pt>
                <c:pt idx="8">
                  <c:v>1867.0348280000005</c:v>
                </c:pt>
                <c:pt idx="9">
                  <c:v>2449.8754979999985</c:v>
                </c:pt>
                <c:pt idx="10">
                  <c:v>3019.5773390000004</c:v>
                </c:pt>
                <c:pt idx="11">
                  <c:v>3689.7570309999996</c:v>
                </c:pt>
              </c:numCache>
            </c:numRef>
          </c:val>
          <c:extLst>
            <c:ext xmlns:c16="http://schemas.microsoft.com/office/drawing/2014/chart" uri="{C3380CC4-5D6E-409C-BE32-E72D297353CC}">
              <c16:uniqueId val="{00000007-00A9-44A8-8B9B-1782D7073DF8}"/>
            </c:ext>
          </c:extLst>
        </c:ser>
        <c:ser>
          <c:idx val="8"/>
          <c:order val="8"/>
          <c:tx>
            <c:strRef>
              <c:f>'4.2'!$A$15</c:f>
              <c:strCache>
                <c:ptCount val="1"/>
                <c:pt idx="0">
                  <c:v>Olomoucký kraj</c:v>
                </c:pt>
              </c:strCache>
            </c:strRef>
          </c:tx>
          <c:invertIfNegative val="0"/>
          <c:val>
            <c:numRef>
              <c:f>'4.2'!$B$15:$M$15</c:f>
              <c:numCache>
                <c:formatCode>#\ ##0.0</c:formatCode>
                <c:ptCount val="12"/>
                <c:pt idx="0">
                  <c:v>892.72035100000016</c:v>
                </c:pt>
                <c:pt idx="1">
                  <c:v>753.12047299999961</c:v>
                </c:pt>
                <c:pt idx="2">
                  <c:v>691.41996899999958</c:v>
                </c:pt>
                <c:pt idx="3">
                  <c:v>554.33969400000046</c:v>
                </c:pt>
                <c:pt idx="4">
                  <c:v>421.74279000000001</c:v>
                </c:pt>
                <c:pt idx="5">
                  <c:v>307.21752299999991</c:v>
                </c:pt>
                <c:pt idx="6">
                  <c:v>290.17478700000004</c:v>
                </c:pt>
                <c:pt idx="7">
                  <c:v>297.69330100000002</c:v>
                </c:pt>
                <c:pt idx="8">
                  <c:v>380.61502800000017</c:v>
                </c:pt>
                <c:pt idx="9">
                  <c:v>615.74858800000015</c:v>
                </c:pt>
                <c:pt idx="10">
                  <c:v>744.66970399999957</c:v>
                </c:pt>
                <c:pt idx="11">
                  <c:v>889.84800500000006</c:v>
                </c:pt>
              </c:numCache>
            </c:numRef>
          </c:val>
          <c:extLst>
            <c:ext xmlns:c16="http://schemas.microsoft.com/office/drawing/2014/chart" uri="{C3380CC4-5D6E-409C-BE32-E72D297353CC}">
              <c16:uniqueId val="{00000008-00A9-44A8-8B9B-1782D7073DF8}"/>
            </c:ext>
          </c:extLst>
        </c:ser>
        <c:ser>
          <c:idx val="9"/>
          <c:order val="9"/>
          <c:tx>
            <c:strRef>
              <c:f>'4.2'!$A$16</c:f>
              <c:strCache>
                <c:ptCount val="1"/>
                <c:pt idx="0">
                  <c:v>Pardubický kraj</c:v>
                </c:pt>
              </c:strCache>
            </c:strRef>
          </c:tx>
          <c:invertIfNegative val="0"/>
          <c:val>
            <c:numRef>
              <c:f>'4.2'!$B$16:$M$16</c:f>
              <c:numCache>
                <c:formatCode>#\ ##0.0</c:formatCode>
                <c:ptCount val="12"/>
                <c:pt idx="0">
                  <c:v>962.85070964424597</c:v>
                </c:pt>
                <c:pt idx="1">
                  <c:v>883.96687511293555</c:v>
                </c:pt>
                <c:pt idx="2">
                  <c:v>825.65755536563336</c:v>
                </c:pt>
                <c:pt idx="3">
                  <c:v>662.33561137412869</c:v>
                </c:pt>
                <c:pt idx="4">
                  <c:v>471.04341518055367</c:v>
                </c:pt>
                <c:pt idx="5">
                  <c:v>264.41279733028489</c:v>
                </c:pt>
                <c:pt idx="6">
                  <c:v>246.28961145908539</c:v>
                </c:pt>
                <c:pt idx="7">
                  <c:v>223.1763439264937</c:v>
                </c:pt>
                <c:pt idx="8">
                  <c:v>295.39675675759941</c:v>
                </c:pt>
                <c:pt idx="9">
                  <c:v>559.82718000000011</c:v>
                </c:pt>
                <c:pt idx="10">
                  <c:v>721.94214600000009</c:v>
                </c:pt>
                <c:pt idx="11">
                  <c:v>920.77354100000002</c:v>
                </c:pt>
              </c:numCache>
            </c:numRef>
          </c:val>
          <c:extLst>
            <c:ext xmlns:c16="http://schemas.microsoft.com/office/drawing/2014/chart" uri="{C3380CC4-5D6E-409C-BE32-E72D297353CC}">
              <c16:uniqueId val="{00000009-00A9-44A8-8B9B-1782D7073DF8}"/>
            </c:ext>
          </c:extLst>
        </c:ser>
        <c:ser>
          <c:idx val="10"/>
          <c:order val="10"/>
          <c:tx>
            <c:strRef>
              <c:f>'4.2'!$A$17</c:f>
              <c:strCache>
                <c:ptCount val="1"/>
                <c:pt idx="0">
                  <c:v>Plzeňský kraj</c:v>
                </c:pt>
              </c:strCache>
            </c:strRef>
          </c:tx>
          <c:invertIfNegative val="0"/>
          <c:val>
            <c:numRef>
              <c:f>'4.2'!$B$17:$M$17</c:f>
              <c:numCache>
                <c:formatCode>#\ ##0.0</c:formatCode>
                <c:ptCount val="12"/>
                <c:pt idx="0">
                  <c:v>816.4842729361452</c:v>
                </c:pt>
                <c:pt idx="1">
                  <c:v>728.96227746994214</c:v>
                </c:pt>
                <c:pt idx="2">
                  <c:v>685.70200613401153</c:v>
                </c:pt>
                <c:pt idx="3">
                  <c:v>547.57932613930348</c:v>
                </c:pt>
                <c:pt idx="4">
                  <c:v>405.19295295011847</c:v>
                </c:pt>
                <c:pt idx="5">
                  <c:v>234.08332558742498</c:v>
                </c:pt>
                <c:pt idx="6">
                  <c:v>212.96855501259765</c:v>
                </c:pt>
                <c:pt idx="7">
                  <c:v>212.69715570378887</c:v>
                </c:pt>
                <c:pt idx="8">
                  <c:v>273.30084795279595</c:v>
                </c:pt>
                <c:pt idx="9">
                  <c:v>495.83729400000004</c:v>
                </c:pt>
                <c:pt idx="10">
                  <c:v>669.87692500000003</c:v>
                </c:pt>
                <c:pt idx="11">
                  <c:v>785.98588199999972</c:v>
                </c:pt>
              </c:numCache>
            </c:numRef>
          </c:val>
          <c:extLst>
            <c:ext xmlns:c16="http://schemas.microsoft.com/office/drawing/2014/chart" uri="{C3380CC4-5D6E-409C-BE32-E72D297353CC}">
              <c16:uniqueId val="{0000000A-00A9-44A8-8B9B-1782D7073DF8}"/>
            </c:ext>
          </c:extLst>
        </c:ser>
        <c:ser>
          <c:idx val="11"/>
          <c:order val="11"/>
          <c:tx>
            <c:strRef>
              <c:f>'4.2'!$A$18</c:f>
              <c:strCache>
                <c:ptCount val="1"/>
                <c:pt idx="0">
                  <c:v>Středočeský kraj</c:v>
                </c:pt>
              </c:strCache>
            </c:strRef>
          </c:tx>
          <c:invertIfNegative val="0"/>
          <c:val>
            <c:numRef>
              <c:f>'4.2'!$B$18:$M$18</c:f>
              <c:numCache>
                <c:formatCode>#\ ##0.0</c:formatCode>
                <c:ptCount val="12"/>
                <c:pt idx="0">
                  <c:v>3570.8816720000018</c:v>
                </c:pt>
                <c:pt idx="1">
                  <c:v>3101.1096370000005</c:v>
                </c:pt>
                <c:pt idx="2">
                  <c:v>2985.225758</c:v>
                </c:pt>
                <c:pt idx="3">
                  <c:v>2477.853778874337</c:v>
                </c:pt>
                <c:pt idx="4">
                  <c:v>1973.6798150000004</c:v>
                </c:pt>
                <c:pt idx="5">
                  <c:v>1245.5350129999997</c:v>
                </c:pt>
                <c:pt idx="6">
                  <c:v>1024.791176</c:v>
                </c:pt>
                <c:pt idx="7">
                  <c:v>1245.8873170000004</c:v>
                </c:pt>
                <c:pt idx="8">
                  <c:v>1575.5393590000008</c:v>
                </c:pt>
                <c:pt idx="9">
                  <c:v>2428.0110449999993</c:v>
                </c:pt>
                <c:pt idx="10">
                  <c:v>2924.2829449999995</c:v>
                </c:pt>
                <c:pt idx="11">
                  <c:v>3448.925706999999</c:v>
                </c:pt>
              </c:numCache>
            </c:numRef>
          </c:val>
          <c:extLst>
            <c:ext xmlns:c16="http://schemas.microsoft.com/office/drawing/2014/chart" uri="{C3380CC4-5D6E-409C-BE32-E72D297353CC}">
              <c16:uniqueId val="{0000000B-00A9-44A8-8B9B-1782D7073DF8}"/>
            </c:ext>
          </c:extLst>
        </c:ser>
        <c:ser>
          <c:idx val="12"/>
          <c:order val="12"/>
          <c:tx>
            <c:strRef>
              <c:f>'4.2'!$A$19</c:f>
              <c:strCache>
                <c:ptCount val="1"/>
                <c:pt idx="0">
                  <c:v>Ústecký kraj</c:v>
                </c:pt>
              </c:strCache>
            </c:strRef>
          </c:tx>
          <c:invertIfNegative val="0"/>
          <c:val>
            <c:numRef>
              <c:f>'4.2'!$B$19:$M$19</c:f>
              <c:numCache>
                <c:formatCode>#\ ##0.0</c:formatCode>
                <c:ptCount val="12"/>
                <c:pt idx="0">
                  <c:v>3644.4439340000004</c:v>
                </c:pt>
                <c:pt idx="1">
                  <c:v>3438.155691999998</c:v>
                </c:pt>
                <c:pt idx="2">
                  <c:v>3391.6976909999994</c:v>
                </c:pt>
                <c:pt idx="3">
                  <c:v>2912.2833809999997</c:v>
                </c:pt>
                <c:pt idx="4">
                  <c:v>2648.1633930000007</c:v>
                </c:pt>
                <c:pt idx="5">
                  <c:v>1972.2348929999998</c:v>
                </c:pt>
                <c:pt idx="6">
                  <c:v>1900.7776510000008</c:v>
                </c:pt>
                <c:pt idx="7">
                  <c:v>2006.8268930000006</c:v>
                </c:pt>
                <c:pt idx="8">
                  <c:v>2040.1735020000003</c:v>
                </c:pt>
                <c:pt idx="9">
                  <c:v>2326.0867360000011</c:v>
                </c:pt>
                <c:pt idx="10">
                  <c:v>2928.0952700000021</c:v>
                </c:pt>
                <c:pt idx="11">
                  <c:v>3272.140120999999</c:v>
                </c:pt>
              </c:numCache>
            </c:numRef>
          </c:val>
          <c:extLst>
            <c:ext xmlns:c16="http://schemas.microsoft.com/office/drawing/2014/chart" uri="{C3380CC4-5D6E-409C-BE32-E72D297353CC}">
              <c16:uniqueId val="{0000000C-00A9-44A8-8B9B-1782D7073DF8}"/>
            </c:ext>
          </c:extLst>
        </c:ser>
        <c:ser>
          <c:idx val="13"/>
          <c:order val="13"/>
          <c:tx>
            <c:strRef>
              <c:f>'4.2'!$A$20</c:f>
              <c:strCache>
                <c:ptCount val="1"/>
                <c:pt idx="0">
                  <c:v>Zlínský kraj</c:v>
                </c:pt>
              </c:strCache>
            </c:strRef>
          </c:tx>
          <c:invertIfNegative val="0"/>
          <c:val>
            <c:numRef>
              <c:f>'4.2'!$B$20:$M$20</c:f>
              <c:numCache>
                <c:formatCode>#\ ##0.0</c:formatCode>
                <c:ptCount val="12"/>
                <c:pt idx="0">
                  <c:v>935.83102400000007</c:v>
                </c:pt>
                <c:pt idx="1">
                  <c:v>875.47995400000036</c:v>
                </c:pt>
                <c:pt idx="2">
                  <c:v>854.37117799999999</c:v>
                </c:pt>
                <c:pt idx="3">
                  <c:v>679.64308100000017</c:v>
                </c:pt>
                <c:pt idx="4">
                  <c:v>518.79430600000001</c:v>
                </c:pt>
                <c:pt idx="5">
                  <c:v>401.62643700000012</c:v>
                </c:pt>
                <c:pt idx="6">
                  <c:v>345.21711699999997</c:v>
                </c:pt>
                <c:pt idx="7">
                  <c:v>375.98920199999998</c:v>
                </c:pt>
                <c:pt idx="8">
                  <c:v>452.03942199999983</c:v>
                </c:pt>
                <c:pt idx="9">
                  <c:v>567.97495899999979</c:v>
                </c:pt>
                <c:pt idx="10">
                  <c:v>716.94405899999992</c:v>
                </c:pt>
                <c:pt idx="11">
                  <c:v>854.95307899999966</c:v>
                </c:pt>
              </c:numCache>
            </c:numRef>
          </c:val>
          <c:extLst>
            <c:ext xmlns:c16="http://schemas.microsoft.com/office/drawing/2014/chart" uri="{C3380CC4-5D6E-409C-BE32-E72D297353CC}">
              <c16:uniqueId val="{0000000D-00A9-44A8-8B9B-1782D7073DF8}"/>
            </c:ext>
          </c:extLst>
        </c:ser>
        <c:dLbls>
          <c:showLegendKey val="0"/>
          <c:showVal val="0"/>
          <c:showCatName val="0"/>
          <c:showSerName val="0"/>
          <c:showPercent val="0"/>
          <c:showBubbleSize val="0"/>
        </c:dLbls>
        <c:gapWidth val="104"/>
        <c:overlap val="100"/>
        <c:axId val="197940736"/>
        <c:axId val="197942272"/>
      </c:barChart>
      <c:catAx>
        <c:axId val="197940736"/>
        <c:scaling>
          <c:orientation val="minMax"/>
        </c:scaling>
        <c:delete val="0"/>
        <c:axPos val="b"/>
        <c:majorTickMark val="none"/>
        <c:minorTickMark val="none"/>
        <c:tickLblPos val="nextTo"/>
        <c:txPr>
          <a:bodyPr/>
          <a:lstStyle/>
          <a:p>
            <a:pPr>
              <a:defRPr sz="900"/>
            </a:pPr>
            <a:endParaRPr lang="cs-CZ"/>
          </a:p>
        </c:txPr>
        <c:crossAx val="197942272"/>
        <c:crosses val="autoZero"/>
        <c:auto val="1"/>
        <c:lblAlgn val="ctr"/>
        <c:lblOffset val="100"/>
        <c:noMultiLvlLbl val="0"/>
      </c:catAx>
      <c:valAx>
        <c:axId val="197942272"/>
        <c:scaling>
          <c:orientation val="minMax"/>
          <c:max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1979407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71BC-4051-8BDE-986C4B912E9A}"/>
              </c:ext>
            </c:extLst>
          </c:dPt>
          <c:cat>
            <c:numRef>
              <c:f>'8.9'!$O$27:$O$34</c:f>
              <c:numCache>
                <c:formatCode>#\ ##0.0</c:formatCode>
                <c:ptCount val="8"/>
              </c:numCache>
            </c:numRef>
          </c:cat>
          <c:val>
            <c:numRef>
              <c:f>'8.9'!$J$27:$J$34</c:f>
              <c:numCache>
                <c:formatCode>0.0</c:formatCode>
                <c:ptCount val="8"/>
              </c:numCache>
            </c:numRef>
          </c:val>
          <c:extLst>
            <c:ext xmlns:c16="http://schemas.microsoft.com/office/drawing/2014/chart" uri="{C3380CC4-5D6E-409C-BE32-E72D297353CC}">
              <c16:uniqueId val="{00000001-71BC-4051-8BDE-986C4B912E9A}"/>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335168195718655"/>
          <c:y val="4.3463341004369854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'8.10'!$K$28</c:f>
              <c:strCache>
                <c:ptCount val="1"/>
                <c:pt idx="0">
                  <c:v>Průmysl</c:v>
                </c:pt>
              </c:strCache>
            </c:strRef>
          </c:tx>
          <c:invertIfNegative val="0"/>
          <c:cat>
            <c:strRef>
              <c:f>'8.10'!$L$27:$N$27</c:f>
              <c:strCache>
                <c:ptCount val="3"/>
                <c:pt idx="0">
                  <c:v>Říjen</c:v>
                </c:pt>
                <c:pt idx="1">
                  <c:v>Listopad</c:v>
                </c:pt>
                <c:pt idx="2">
                  <c:v>Prosinec</c:v>
                </c:pt>
              </c:strCache>
            </c:strRef>
          </c:cat>
          <c:val>
            <c:numRef>
              <c:f>'8.10'!$L$28:$N$28</c:f>
              <c:numCache>
                <c:formatCode>#\ ##0.0</c:formatCode>
                <c:ptCount val="3"/>
                <c:pt idx="0">
                  <c:v>33224.350000000006</c:v>
                </c:pt>
                <c:pt idx="1">
                  <c:v>52586.38</c:v>
                </c:pt>
                <c:pt idx="2">
                  <c:v>70816.434999999998</c:v>
                </c:pt>
              </c:numCache>
            </c:numRef>
          </c:val>
          <c:extLst>
            <c:ext xmlns:c16="http://schemas.microsoft.com/office/drawing/2014/chart" uri="{C3380CC4-5D6E-409C-BE32-E72D297353CC}">
              <c16:uniqueId val="{00000000-172C-43C6-AE75-9EB737B7869E}"/>
            </c:ext>
          </c:extLst>
        </c:ser>
        <c:ser>
          <c:idx val="1"/>
          <c:order val="1"/>
          <c:tx>
            <c:strRef>
              <c:f>'8.10'!$K$29</c:f>
              <c:strCache>
                <c:ptCount val="1"/>
                <c:pt idx="0">
                  <c:v>Energetika</c:v>
                </c:pt>
              </c:strCache>
            </c:strRef>
          </c:tx>
          <c:invertIfNegative val="0"/>
          <c:cat>
            <c:strRef>
              <c:f>'8.10'!$L$27:$N$27</c:f>
              <c:strCache>
                <c:ptCount val="3"/>
                <c:pt idx="0">
                  <c:v>Říjen</c:v>
                </c:pt>
                <c:pt idx="1">
                  <c:v>Listopad</c:v>
                </c:pt>
                <c:pt idx="2">
                  <c:v>Prosinec</c:v>
                </c:pt>
              </c:strCache>
            </c:strRef>
          </c:cat>
          <c:val>
            <c:numRef>
              <c:f>'8.10'!$L$29:$N$29</c:f>
              <c:numCache>
                <c:formatCode>#\ ##0.0</c:formatCode>
                <c:ptCount val="3"/>
                <c:pt idx="0">
                  <c:v>1640.4</c:v>
                </c:pt>
                <c:pt idx="1">
                  <c:v>2286.1</c:v>
                </c:pt>
                <c:pt idx="2">
                  <c:v>2504.3670000000002</c:v>
                </c:pt>
              </c:numCache>
            </c:numRef>
          </c:val>
          <c:extLst>
            <c:ext xmlns:c16="http://schemas.microsoft.com/office/drawing/2014/chart" uri="{C3380CC4-5D6E-409C-BE32-E72D297353CC}">
              <c16:uniqueId val="{00000001-172C-43C6-AE75-9EB737B7869E}"/>
            </c:ext>
          </c:extLst>
        </c:ser>
        <c:ser>
          <c:idx val="2"/>
          <c:order val="2"/>
          <c:tx>
            <c:strRef>
              <c:f>'8.10'!$K$30</c:f>
              <c:strCache>
                <c:ptCount val="1"/>
                <c:pt idx="0">
                  <c:v>Doprava</c:v>
                </c:pt>
              </c:strCache>
            </c:strRef>
          </c:tx>
          <c:invertIfNegative val="0"/>
          <c:cat>
            <c:strRef>
              <c:f>'8.10'!$L$27:$N$27</c:f>
              <c:strCache>
                <c:ptCount val="3"/>
                <c:pt idx="0">
                  <c:v>Říjen</c:v>
                </c:pt>
                <c:pt idx="1">
                  <c:v>Listopad</c:v>
                </c:pt>
                <c:pt idx="2">
                  <c:v>Prosinec</c:v>
                </c:pt>
              </c:strCache>
            </c:strRef>
          </c:cat>
          <c:val>
            <c:numRef>
              <c:f>'8.10'!$L$30:$N$30</c:f>
              <c:numCache>
                <c:formatCode>#\ ##0.0</c:formatCode>
                <c:ptCount val="3"/>
                <c:pt idx="0">
                  <c:v>4944</c:v>
                </c:pt>
                <c:pt idx="1">
                  <c:v>7575.8</c:v>
                </c:pt>
                <c:pt idx="2">
                  <c:v>11077.384</c:v>
                </c:pt>
              </c:numCache>
            </c:numRef>
          </c:val>
          <c:extLst>
            <c:ext xmlns:c16="http://schemas.microsoft.com/office/drawing/2014/chart" uri="{C3380CC4-5D6E-409C-BE32-E72D297353CC}">
              <c16:uniqueId val="{00000002-172C-43C6-AE75-9EB737B7869E}"/>
            </c:ext>
          </c:extLst>
        </c:ser>
        <c:ser>
          <c:idx val="3"/>
          <c:order val="3"/>
          <c:tx>
            <c:strRef>
              <c:f>'8.10'!$K$31</c:f>
              <c:strCache>
                <c:ptCount val="1"/>
                <c:pt idx="0">
                  <c:v>Stavebnictví</c:v>
                </c:pt>
              </c:strCache>
            </c:strRef>
          </c:tx>
          <c:invertIfNegative val="0"/>
          <c:cat>
            <c:strRef>
              <c:f>'8.10'!$L$27:$N$27</c:f>
              <c:strCache>
                <c:ptCount val="3"/>
                <c:pt idx="0">
                  <c:v>Říjen</c:v>
                </c:pt>
                <c:pt idx="1">
                  <c:v>Listopad</c:v>
                </c:pt>
                <c:pt idx="2">
                  <c:v>Prosinec</c:v>
                </c:pt>
              </c:strCache>
            </c:strRef>
          </c:cat>
          <c:val>
            <c:numRef>
              <c:f>'8.10'!$L$31:$N$31</c:f>
              <c:numCache>
                <c:formatCode>#\ ##0.0</c:formatCode>
                <c:ptCount val="3"/>
                <c:pt idx="0">
                  <c:v>2038.836</c:v>
                </c:pt>
                <c:pt idx="1">
                  <c:v>2895.5880000000002</c:v>
                </c:pt>
                <c:pt idx="2">
                  <c:v>4751.3429999999998</c:v>
                </c:pt>
              </c:numCache>
            </c:numRef>
          </c:val>
          <c:extLst>
            <c:ext xmlns:c16="http://schemas.microsoft.com/office/drawing/2014/chart" uri="{C3380CC4-5D6E-409C-BE32-E72D297353CC}">
              <c16:uniqueId val="{00000003-172C-43C6-AE75-9EB737B7869E}"/>
            </c:ext>
          </c:extLst>
        </c:ser>
        <c:ser>
          <c:idx val="4"/>
          <c:order val="4"/>
          <c:tx>
            <c:strRef>
              <c:f>'8.10'!$K$32</c:f>
              <c:strCache>
                <c:ptCount val="1"/>
                <c:pt idx="0">
                  <c:v>Zemědělství a lesnictví</c:v>
                </c:pt>
              </c:strCache>
            </c:strRef>
          </c:tx>
          <c:invertIfNegative val="0"/>
          <c:cat>
            <c:strRef>
              <c:f>'8.10'!$L$27:$N$27</c:f>
              <c:strCache>
                <c:ptCount val="3"/>
                <c:pt idx="0">
                  <c:v>Říjen</c:v>
                </c:pt>
                <c:pt idx="1">
                  <c:v>Listopad</c:v>
                </c:pt>
                <c:pt idx="2">
                  <c:v>Prosinec</c:v>
                </c:pt>
              </c:strCache>
            </c:strRef>
          </c:cat>
          <c:val>
            <c:numRef>
              <c:f>'8.10'!$L$32:$N$32</c:f>
              <c:numCache>
                <c:formatCode>#\ ##0.0</c:formatCode>
                <c:ptCount val="3"/>
                <c:pt idx="0">
                  <c:v>5750.82</c:v>
                </c:pt>
                <c:pt idx="1">
                  <c:v>3126.1600000000003</c:v>
                </c:pt>
                <c:pt idx="2">
                  <c:v>4802.6899999999996</c:v>
                </c:pt>
              </c:numCache>
            </c:numRef>
          </c:val>
          <c:extLst>
            <c:ext xmlns:c16="http://schemas.microsoft.com/office/drawing/2014/chart" uri="{C3380CC4-5D6E-409C-BE32-E72D297353CC}">
              <c16:uniqueId val="{00000004-172C-43C6-AE75-9EB737B7869E}"/>
            </c:ext>
          </c:extLst>
        </c:ser>
        <c:ser>
          <c:idx val="5"/>
          <c:order val="5"/>
          <c:tx>
            <c:strRef>
              <c:f>'8.10'!$K$33</c:f>
              <c:strCache>
                <c:ptCount val="1"/>
                <c:pt idx="0">
                  <c:v>Domácnosti</c:v>
                </c:pt>
              </c:strCache>
            </c:strRef>
          </c:tx>
          <c:invertIfNegative val="0"/>
          <c:cat>
            <c:strRef>
              <c:f>'8.10'!$L$27:$N$27</c:f>
              <c:strCache>
                <c:ptCount val="3"/>
                <c:pt idx="0">
                  <c:v>Říjen</c:v>
                </c:pt>
                <c:pt idx="1">
                  <c:v>Listopad</c:v>
                </c:pt>
                <c:pt idx="2">
                  <c:v>Prosinec</c:v>
                </c:pt>
              </c:strCache>
            </c:strRef>
          </c:cat>
          <c:val>
            <c:numRef>
              <c:f>'8.10'!$L$33:$N$33</c:f>
              <c:numCache>
                <c:formatCode>#\ ##0.0</c:formatCode>
                <c:ptCount val="3"/>
                <c:pt idx="0">
                  <c:v>106381.554</c:v>
                </c:pt>
                <c:pt idx="1">
                  <c:v>150933.39999999997</c:v>
                </c:pt>
                <c:pt idx="2">
                  <c:v>198276.894</c:v>
                </c:pt>
              </c:numCache>
            </c:numRef>
          </c:val>
          <c:extLst>
            <c:ext xmlns:c16="http://schemas.microsoft.com/office/drawing/2014/chart" uri="{C3380CC4-5D6E-409C-BE32-E72D297353CC}">
              <c16:uniqueId val="{00000005-172C-43C6-AE75-9EB737B7869E}"/>
            </c:ext>
          </c:extLst>
        </c:ser>
        <c:ser>
          <c:idx val="6"/>
          <c:order val="6"/>
          <c:tx>
            <c:strRef>
              <c:f>'8.10'!$K$34</c:f>
              <c:strCache>
                <c:ptCount val="1"/>
                <c:pt idx="0">
                  <c:v>Obchod, služby, školství, zdravotnictví</c:v>
                </c:pt>
              </c:strCache>
            </c:strRef>
          </c:tx>
          <c:invertIfNegative val="0"/>
          <c:cat>
            <c:strRef>
              <c:f>'8.10'!$L$27:$N$27</c:f>
              <c:strCache>
                <c:ptCount val="3"/>
                <c:pt idx="0">
                  <c:v>Říjen</c:v>
                </c:pt>
                <c:pt idx="1">
                  <c:v>Listopad</c:v>
                </c:pt>
                <c:pt idx="2">
                  <c:v>Prosinec</c:v>
                </c:pt>
              </c:strCache>
            </c:strRef>
          </c:cat>
          <c:val>
            <c:numRef>
              <c:f>'8.10'!$L$34:$N$34</c:f>
              <c:numCache>
                <c:formatCode>#\ ##0.0</c:formatCode>
                <c:ptCount val="3"/>
                <c:pt idx="0">
                  <c:v>65374.541999999987</c:v>
                </c:pt>
                <c:pt idx="1">
                  <c:v>99924.947</c:v>
                </c:pt>
                <c:pt idx="2">
                  <c:v>133701.81299999997</c:v>
                </c:pt>
              </c:numCache>
            </c:numRef>
          </c:val>
          <c:extLst>
            <c:ext xmlns:c16="http://schemas.microsoft.com/office/drawing/2014/chart" uri="{C3380CC4-5D6E-409C-BE32-E72D297353CC}">
              <c16:uniqueId val="{00000006-172C-43C6-AE75-9EB737B7869E}"/>
            </c:ext>
          </c:extLst>
        </c:ser>
        <c:ser>
          <c:idx val="7"/>
          <c:order val="7"/>
          <c:tx>
            <c:strRef>
              <c:f>'8.10'!$K$35</c:f>
              <c:strCache>
                <c:ptCount val="1"/>
                <c:pt idx="0">
                  <c:v>Ostatní</c:v>
                </c:pt>
              </c:strCache>
            </c:strRef>
          </c:tx>
          <c:invertIfNegative val="0"/>
          <c:cat>
            <c:strRef>
              <c:f>'8.10'!$L$27:$N$27</c:f>
              <c:strCache>
                <c:ptCount val="3"/>
                <c:pt idx="0">
                  <c:v>Říjen</c:v>
                </c:pt>
                <c:pt idx="1">
                  <c:v>Listopad</c:v>
                </c:pt>
                <c:pt idx="2">
                  <c:v>Prosinec</c:v>
                </c:pt>
              </c:strCache>
            </c:strRef>
          </c:cat>
          <c:val>
            <c:numRef>
              <c:f>'8.10'!$L$35:$N$35</c:f>
              <c:numCache>
                <c:formatCode>#\ ##0.0</c:formatCode>
                <c:ptCount val="3"/>
                <c:pt idx="0">
                  <c:v>16023.19</c:v>
                </c:pt>
                <c:pt idx="1">
                  <c:v>23070.419000000002</c:v>
                </c:pt>
                <c:pt idx="2">
                  <c:v>36158.371999999996</c:v>
                </c:pt>
              </c:numCache>
            </c:numRef>
          </c:val>
          <c:extLst>
            <c:ext xmlns:c16="http://schemas.microsoft.com/office/drawing/2014/chart" uri="{C3380CC4-5D6E-409C-BE32-E72D297353CC}">
              <c16:uniqueId val="{00000007-172C-43C6-AE75-9EB737B7869E}"/>
            </c:ext>
          </c:extLst>
        </c:ser>
        <c:dLbls>
          <c:showLegendKey val="0"/>
          <c:showVal val="0"/>
          <c:showCatName val="0"/>
          <c:showSerName val="0"/>
          <c:showPercent val="0"/>
          <c:showBubbleSize val="0"/>
        </c:dLbls>
        <c:gapWidth val="150"/>
        <c:overlap val="100"/>
        <c:axId val="161755136"/>
        <c:axId val="161756672"/>
      </c:barChart>
      <c:catAx>
        <c:axId val="161755136"/>
        <c:scaling>
          <c:orientation val="minMax"/>
        </c:scaling>
        <c:delete val="0"/>
        <c:axPos val="b"/>
        <c:numFmt formatCode="General" sourceLinked="1"/>
        <c:majorTickMark val="none"/>
        <c:minorTickMark val="none"/>
        <c:tickLblPos val="nextTo"/>
        <c:txPr>
          <a:bodyPr/>
          <a:lstStyle/>
          <a:p>
            <a:pPr>
              <a:defRPr sz="900"/>
            </a:pPr>
            <a:endParaRPr lang="cs-CZ"/>
          </a:p>
        </c:txPr>
        <c:crossAx val="161756672"/>
        <c:crosses val="autoZero"/>
        <c:auto val="1"/>
        <c:lblAlgn val="ctr"/>
        <c:lblOffset val="100"/>
        <c:noMultiLvlLbl val="0"/>
      </c:catAx>
      <c:valAx>
        <c:axId val="161756672"/>
        <c:scaling>
          <c:orientation val="minMax"/>
          <c:max val="800000"/>
        </c:scaling>
        <c:delete val="0"/>
        <c:axPos val="l"/>
        <c:majorGridlines/>
        <c:numFmt formatCode="#,##0" sourceLinked="0"/>
        <c:majorTickMark val="out"/>
        <c:minorTickMark val="none"/>
        <c:tickLblPos val="nextTo"/>
        <c:spPr>
          <a:ln>
            <a:noFill/>
          </a:ln>
        </c:spPr>
        <c:txPr>
          <a:bodyPr/>
          <a:lstStyle/>
          <a:p>
            <a:pPr>
              <a:defRPr sz="900"/>
            </a:pPr>
            <a:endParaRPr lang="cs-CZ"/>
          </a:p>
        </c:txPr>
        <c:crossAx val="1617551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'8.10'!$L$40</c:f>
              <c:strCache>
                <c:ptCount val="1"/>
                <c:pt idx="0">
                  <c:v>Instalovaný výkon</c:v>
                </c:pt>
              </c:strCache>
            </c:strRef>
          </c:tx>
          <c:invertIfNegative val="0"/>
          <c:val>
            <c:numRef>
              <c:f>'8.10'!$M$40</c:f>
              <c:numCache>
                <c:formatCode>0.0%</c:formatCode>
                <c:ptCount val="1"/>
                <c:pt idx="0">
                  <c:v>9.5477297832580216E-2</c:v>
                </c:pt>
              </c:numCache>
            </c:numRef>
          </c:val>
          <c:extLst>
            <c:ext xmlns:c16="http://schemas.microsoft.com/office/drawing/2014/chart" uri="{C3380CC4-5D6E-409C-BE32-E72D297353CC}">
              <c16:uniqueId val="{00000000-D1D9-4AD0-AEED-983858E08ED1}"/>
            </c:ext>
          </c:extLst>
        </c:ser>
        <c:ser>
          <c:idx val="1"/>
          <c:order val="1"/>
          <c:tx>
            <c:strRef>
              <c:f>'8.10'!$L$41</c:f>
              <c:strCache>
                <c:ptCount val="1"/>
                <c:pt idx="0">
                  <c:v>Výroba tepla brutto</c:v>
                </c:pt>
              </c:strCache>
            </c:strRef>
          </c:tx>
          <c:invertIfNegative val="0"/>
          <c:val>
            <c:numRef>
              <c:f>'8.10'!$M$41</c:f>
              <c:numCache>
                <c:formatCode>0.0%</c:formatCode>
                <c:ptCount val="1"/>
                <c:pt idx="0">
                  <c:v>4.5919087426205207E-2</c:v>
                </c:pt>
              </c:numCache>
            </c:numRef>
          </c:val>
          <c:extLst>
            <c:ext xmlns:c16="http://schemas.microsoft.com/office/drawing/2014/chart" uri="{C3380CC4-5D6E-409C-BE32-E72D297353CC}">
              <c16:uniqueId val="{00000001-D1D9-4AD0-AEED-983858E08ED1}"/>
            </c:ext>
          </c:extLst>
        </c:ser>
        <c:ser>
          <c:idx val="2"/>
          <c:order val="2"/>
          <c:tx>
            <c:strRef>
              <c:f>'8.10'!$L$42</c:f>
              <c:strCache>
                <c:ptCount val="1"/>
                <c:pt idx="0">
                  <c:v>Dodávky tepla</c:v>
                </c:pt>
              </c:strCache>
            </c:strRef>
          </c:tx>
          <c:invertIfNegative val="0"/>
          <c:val>
            <c:numRef>
              <c:f>'8.10'!$M$42</c:f>
              <c:numCache>
                <c:formatCode>0.0%</c:formatCode>
                <c:ptCount val="1"/>
                <c:pt idx="0">
                  <c:v>5.0886496577850222E-2</c:v>
                </c:pt>
              </c:numCache>
            </c:numRef>
          </c:val>
          <c:extLst>
            <c:ext xmlns:c16="http://schemas.microsoft.com/office/drawing/2014/chart" uri="{C3380CC4-5D6E-409C-BE32-E72D297353CC}">
              <c16:uniqueId val="{00000002-D1D9-4AD0-AEED-983858E08ED1}"/>
            </c:ext>
          </c:extLst>
        </c:ser>
        <c:dLbls>
          <c:showLegendKey val="0"/>
          <c:showVal val="0"/>
          <c:showCatName val="0"/>
          <c:showSerName val="0"/>
          <c:showPercent val="0"/>
          <c:showBubbleSize val="0"/>
        </c:dLbls>
        <c:gapWidth val="150"/>
        <c:axId val="161787904"/>
        <c:axId val="161789440"/>
      </c:barChart>
      <c:catAx>
        <c:axId val="161787904"/>
        <c:scaling>
          <c:orientation val="maxMin"/>
        </c:scaling>
        <c:delete val="0"/>
        <c:axPos val="l"/>
        <c:numFmt formatCode="General" sourceLinked="1"/>
        <c:majorTickMark val="none"/>
        <c:minorTickMark val="none"/>
        <c:tickLblPos val="none"/>
        <c:crossAx val="161789440"/>
        <c:crosses val="autoZero"/>
        <c:auto val="1"/>
        <c:lblAlgn val="ctr"/>
        <c:lblOffset val="100"/>
        <c:noMultiLvlLbl val="0"/>
      </c:catAx>
      <c:valAx>
        <c:axId val="16178944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61787904"/>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118245910885502"/>
          <c:y val="4.3823147941167283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'8.10'!$K$10</c:f>
              <c:strCache>
                <c:ptCount val="1"/>
                <c:pt idx="0">
                  <c:v>Biomasa</c:v>
                </c:pt>
              </c:strCache>
            </c:strRef>
          </c:tx>
          <c:spPr>
            <a:solidFill>
              <a:schemeClr val="accent3">
                <a:lumMod val="75000"/>
              </a:schemeClr>
            </a:solidFill>
          </c:spPr>
          <c:invertIfNegative val="0"/>
          <c:cat>
            <c:strRef>
              <c:f>'8.10'!$L$9:$N$9</c:f>
              <c:strCache>
                <c:ptCount val="3"/>
                <c:pt idx="0">
                  <c:v>Říjen</c:v>
                </c:pt>
                <c:pt idx="1">
                  <c:v>Listopad</c:v>
                </c:pt>
                <c:pt idx="2">
                  <c:v>Prosinec</c:v>
                </c:pt>
              </c:strCache>
            </c:strRef>
          </c:cat>
          <c:val>
            <c:numRef>
              <c:f>'8.10'!$L$10:$N$10</c:f>
              <c:numCache>
                <c:formatCode>#\ ##0.0</c:formatCode>
                <c:ptCount val="3"/>
                <c:pt idx="0">
                  <c:v>3645.9360000000001</c:v>
                </c:pt>
                <c:pt idx="1">
                  <c:v>5000.9129999999996</c:v>
                </c:pt>
                <c:pt idx="2">
                  <c:v>6760.67</c:v>
                </c:pt>
              </c:numCache>
            </c:numRef>
          </c:val>
          <c:extLst>
            <c:ext xmlns:c16="http://schemas.microsoft.com/office/drawing/2014/chart" uri="{C3380CC4-5D6E-409C-BE32-E72D297353CC}">
              <c16:uniqueId val="{00000000-A644-48B4-A2CA-3709D0E96D14}"/>
            </c:ext>
          </c:extLst>
        </c:ser>
        <c:ser>
          <c:idx val="1"/>
          <c:order val="1"/>
          <c:tx>
            <c:strRef>
              <c:f>'8.10'!$K$11</c:f>
              <c:strCache>
                <c:ptCount val="1"/>
                <c:pt idx="0">
                  <c:v>Bioplyn</c:v>
                </c:pt>
              </c:strCache>
            </c:strRef>
          </c:tx>
          <c:spPr>
            <a:solidFill>
              <a:schemeClr val="bg2">
                <a:lumMod val="50000"/>
              </a:schemeClr>
            </a:solidFill>
          </c:spPr>
          <c:invertIfNegative val="0"/>
          <c:cat>
            <c:strRef>
              <c:f>'8.10'!$L$9:$N$9</c:f>
              <c:strCache>
                <c:ptCount val="3"/>
                <c:pt idx="0">
                  <c:v>Říjen</c:v>
                </c:pt>
                <c:pt idx="1">
                  <c:v>Listopad</c:v>
                </c:pt>
                <c:pt idx="2">
                  <c:v>Prosinec</c:v>
                </c:pt>
              </c:strCache>
            </c:strRef>
          </c:cat>
          <c:val>
            <c:numRef>
              <c:f>'8.10'!$L$11:$N$11</c:f>
              <c:numCache>
                <c:formatCode>#\ ##0.0</c:formatCode>
                <c:ptCount val="3"/>
                <c:pt idx="0">
                  <c:v>6018.0370000000003</c:v>
                </c:pt>
                <c:pt idx="1">
                  <c:v>3450.924</c:v>
                </c:pt>
                <c:pt idx="2">
                  <c:v>5249.277000000001</c:v>
                </c:pt>
              </c:numCache>
            </c:numRef>
          </c:val>
          <c:extLst>
            <c:ext xmlns:c16="http://schemas.microsoft.com/office/drawing/2014/chart" uri="{C3380CC4-5D6E-409C-BE32-E72D297353CC}">
              <c16:uniqueId val="{00000001-A644-48B4-A2CA-3709D0E96D14}"/>
            </c:ext>
          </c:extLst>
        </c:ser>
        <c:ser>
          <c:idx val="2"/>
          <c:order val="2"/>
          <c:tx>
            <c:strRef>
              <c:f>'8.10'!$K$12</c:f>
              <c:strCache>
                <c:ptCount val="1"/>
                <c:pt idx="0">
                  <c:v>Černé uhlí</c:v>
                </c:pt>
              </c:strCache>
            </c:strRef>
          </c:tx>
          <c:spPr>
            <a:solidFill>
              <a:schemeClr val="tx1"/>
            </a:solidFill>
          </c:spPr>
          <c:invertIfNegative val="0"/>
          <c:cat>
            <c:strRef>
              <c:f>'8.10'!$L$9:$N$9</c:f>
              <c:strCache>
                <c:ptCount val="3"/>
                <c:pt idx="0">
                  <c:v>Říjen</c:v>
                </c:pt>
                <c:pt idx="1">
                  <c:v>Listopad</c:v>
                </c:pt>
                <c:pt idx="2">
                  <c:v>Prosinec</c:v>
                </c:pt>
              </c:strCache>
            </c:strRef>
          </c:cat>
          <c:val>
            <c:numRef>
              <c:f>'8.10'!$L$12:$N$12</c:f>
              <c:numCache>
                <c:formatCode>#\ ##0.0</c:formatCode>
                <c:ptCount val="3"/>
                <c:pt idx="0">
                  <c:v>154</c:v>
                </c:pt>
                <c:pt idx="1">
                  <c:v>848</c:v>
                </c:pt>
                <c:pt idx="2">
                  <c:v>0</c:v>
                </c:pt>
              </c:numCache>
            </c:numRef>
          </c:val>
          <c:extLst>
            <c:ext xmlns:c16="http://schemas.microsoft.com/office/drawing/2014/chart" uri="{C3380CC4-5D6E-409C-BE32-E72D297353CC}">
              <c16:uniqueId val="{00000002-A644-48B4-A2CA-3709D0E96D14}"/>
            </c:ext>
          </c:extLst>
        </c:ser>
        <c:ser>
          <c:idx val="3"/>
          <c:order val="3"/>
          <c:tx>
            <c:strRef>
              <c:f>'8.10'!$K$13</c:f>
              <c:strCache>
                <c:ptCount val="1"/>
                <c:pt idx="0">
                  <c:v>Elektrická energie</c:v>
                </c:pt>
              </c:strCache>
            </c:strRef>
          </c:tx>
          <c:invertIfNegative val="0"/>
          <c:cat>
            <c:strRef>
              <c:f>'8.10'!$L$9:$N$9</c:f>
              <c:strCache>
                <c:ptCount val="3"/>
                <c:pt idx="0">
                  <c:v>Říjen</c:v>
                </c:pt>
                <c:pt idx="1">
                  <c:v>Listopad</c:v>
                </c:pt>
                <c:pt idx="2">
                  <c:v>Prosinec</c:v>
                </c:pt>
              </c:strCache>
            </c:strRef>
          </c:cat>
          <c:val>
            <c:numRef>
              <c:f>'8.10'!$L$13:$N$13</c:f>
              <c:numCache>
                <c:formatCode>#\ ##0.0</c:formatCode>
                <c:ptCount val="3"/>
                <c:pt idx="0">
                  <c:v>2538</c:v>
                </c:pt>
                <c:pt idx="1">
                  <c:v>1595</c:v>
                </c:pt>
                <c:pt idx="2">
                  <c:v>1716</c:v>
                </c:pt>
              </c:numCache>
            </c:numRef>
          </c:val>
          <c:extLst>
            <c:ext xmlns:c16="http://schemas.microsoft.com/office/drawing/2014/chart" uri="{C3380CC4-5D6E-409C-BE32-E72D297353CC}">
              <c16:uniqueId val="{00000003-A644-48B4-A2CA-3709D0E96D14}"/>
            </c:ext>
          </c:extLst>
        </c:ser>
        <c:ser>
          <c:idx val="4"/>
          <c:order val="4"/>
          <c:tx>
            <c:strRef>
              <c:f>'8.10'!$K$14</c:f>
              <c:strCache>
                <c:ptCount val="1"/>
                <c:pt idx="0">
                  <c:v>Energie prostředí (tepelné čerpadlo)</c:v>
                </c:pt>
              </c:strCache>
            </c:strRef>
          </c:tx>
          <c:invertIfNegative val="0"/>
          <c:cat>
            <c:strRef>
              <c:f>'8.10'!$L$9:$N$9</c:f>
              <c:strCache>
                <c:ptCount val="3"/>
                <c:pt idx="0">
                  <c:v>Říjen</c:v>
                </c:pt>
                <c:pt idx="1">
                  <c:v>Listopad</c:v>
                </c:pt>
                <c:pt idx="2">
                  <c:v>Prosinec</c:v>
                </c:pt>
              </c:strCache>
            </c:strRef>
          </c:cat>
          <c:val>
            <c:numRef>
              <c:f>'8.10'!$L$14:$N$14</c:f>
              <c:numCache>
                <c:formatCode>#\ ##0.0</c:formatCode>
                <c:ptCount val="3"/>
                <c:pt idx="0">
                  <c:v>0</c:v>
                </c:pt>
                <c:pt idx="1">
                  <c:v>0</c:v>
                </c:pt>
                <c:pt idx="2">
                  <c:v>0</c:v>
                </c:pt>
              </c:numCache>
            </c:numRef>
          </c:val>
          <c:extLst>
            <c:ext xmlns:c16="http://schemas.microsoft.com/office/drawing/2014/chart" uri="{C3380CC4-5D6E-409C-BE32-E72D297353CC}">
              <c16:uniqueId val="{00000004-A644-48B4-A2CA-3709D0E96D14}"/>
            </c:ext>
          </c:extLst>
        </c:ser>
        <c:ser>
          <c:idx val="5"/>
          <c:order val="5"/>
          <c:tx>
            <c:strRef>
              <c:f>'8.10'!$K$15</c:f>
              <c:strCache>
                <c:ptCount val="1"/>
                <c:pt idx="0">
                  <c:v>Energie Slunce (solární kolektor)</c:v>
                </c:pt>
              </c:strCache>
            </c:strRef>
          </c:tx>
          <c:invertIfNegative val="0"/>
          <c:cat>
            <c:strRef>
              <c:f>'8.10'!$L$9:$N$9</c:f>
              <c:strCache>
                <c:ptCount val="3"/>
                <c:pt idx="0">
                  <c:v>Říjen</c:v>
                </c:pt>
                <c:pt idx="1">
                  <c:v>Listopad</c:v>
                </c:pt>
                <c:pt idx="2">
                  <c:v>Prosinec</c:v>
                </c:pt>
              </c:strCache>
            </c:strRef>
          </c:cat>
          <c:val>
            <c:numRef>
              <c:f>'8.10'!$L$15:$N$15</c:f>
              <c:numCache>
                <c:formatCode>#\ ##0.0</c:formatCode>
                <c:ptCount val="3"/>
                <c:pt idx="0">
                  <c:v>0</c:v>
                </c:pt>
                <c:pt idx="1">
                  <c:v>0</c:v>
                </c:pt>
                <c:pt idx="2">
                  <c:v>0</c:v>
                </c:pt>
              </c:numCache>
            </c:numRef>
          </c:val>
          <c:extLst>
            <c:ext xmlns:c16="http://schemas.microsoft.com/office/drawing/2014/chart" uri="{C3380CC4-5D6E-409C-BE32-E72D297353CC}">
              <c16:uniqueId val="{00000005-A644-48B4-A2CA-3709D0E96D14}"/>
            </c:ext>
          </c:extLst>
        </c:ser>
        <c:ser>
          <c:idx val="6"/>
          <c:order val="6"/>
          <c:tx>
            <c:strRef>
              <c:f>'8.10'!$K$16</c:f>
              <c:strCache>
                <c:ptCount val="1"/>
                <c:pt idx="0">
                  <c:v>Hnědé uhlí</c:v>
                </c:pt>
              </c:strCache>
            </c:strRef>
          </c:tx>
          <c:spPr>
            <a:solidFill>
              <a:srgbClr val="6E4932"/>
            </a:solidFill>
          </c:spPr>
          <c:invertIfNegative val="0"/>
          <c:cat>
            <c:strRef>
              <c:f>'8.10'!$L$9:$N$9</c:f>
              <c:strCache>
                <c:ptCount val="3"/>
                <c:pt idx="0">
                  <c:v>Říjen</c:v>
                </c:pt>
                <c:pt idx="1">
                  <c:v>Listopad</c:v>
                </c:pt>
                <c:pt idx="2">
                  <c:v>Prosinec</c:v>
                </c:pt>
              </c:strCache>
            </c:strRef>
          </c:cat>
          <c:val>
            <c:numRef>
              <c:f>'8.10'!$L$16:$N$16</c:f>
              <c:numCache>
                <c:formatCode>#\ ##0.0</c:formatCode>
                <c:ptCount val="3"/>
                <c:pt idx="0">
                  <c:v>289242.94699999999</c:v>
                </c:pt>
                <c:pt idx="1">
                  <c:v>422309.35800000001</c:v>
                </c:pt>
                <c:pt idx="2">
                  <c:v>577331.87899999996</c:v>
                </c:pt>
              </c:numCache>
            </c:numRef>
          </c:val>
          <c:extLst>
            <c:ext xmlns:c16="http://schemas.microsoft.com/office/drawing/2014/chart" uri="{C3380CC4-5D6E-409C-BE32-E72D297353CC}">
              <c16:uniqueId val="{00000006-A644-48B4-A2CA-3709D0E96D14}"/>
            </c:ext>
          </c:extLst>
        </c:ser>
        <c:ser>
          <c:idx val="7"/>
          <c:order val="7"/>
          <c:tx>
            <c:strRef>
              <c:f>'8.10'!$K$17</c:f>
              <c:strCache>
                <c:ptCount val="1"/>
                <c:pt idx="0">
                  <c:v>Jaderné palivo</c:v>
                </c:pt>
              </c:strCache>
            </c:strRef>
          </c:tx>
          <c:invertIfNegative val="0"/>
          <c:cat>
            <c:strRef>
              <c:f>'8.10'!$L$9:$N$9</c:f>
              <c:strCache>
                <c:ptCount val="3"/>
                <c:pt idx="0">
                  <c:v>Říjen</c:v>
                </c:pt>
                <c:pt idx="1">
                  <c:v>Listopad</c:v>
                </c:pt>
                <c:pt idx="2">
                  <c:v>Prosinec</c:v>
                </c:pt>
              </c:strCache>
            </c:strRef>
          </c:cat>
          <c:val>
            <c:numRef>
              <c:f>'8.10'!$L$17:$N$17</c:f>
              <c:numCache>
                <c:formatCode>#\ ##0.0</c:formatCode>
                <c:ptCount val="3"/>
                <c:pt idx="0">
                  <c:v>0</c:v>
                </c:pt>
                <c:pt idx="1">
                  <c:v>0</c:v>
                </c:pt>
                <c:pt idx="2">
                  <c:v>0</c:v>
                </c:pt>
              </c:numCache>
            </c:numRef>
          </c:val>
          <c:extLst>
            <c:ext xmlns:c16="http://schemas.microsoft.com/office/drawing/2014/chart" uri="{C3380CC4-5D6E-409C-BE32-E72D297353CC}">
              <c16:uniqueId val="{00000007-A644-48B4-A2CA-3709D0E96D14}"/>
            </c:ext>
          </c:extLst>
        </c:ser>
        <c:ser>
          <c:idx val="8"/>
          <c:order val="8"/>
          <c:tx>
            <c:strRef>
              <c:f>'8.10'!$K$18</c:f>
              <c:strCache>
                <c:ptCount val="1"/>
                <c:pt idx="0">
                  <c:v>Koks</c:v>
                </c:pt>
              </c:strCache>
            </c:strRef>
          </c:tx>
          <c:invertIfNegative val="0"/>
          <c:cat>
            <c:strRef>
              <c:f>'8.10'!$L$9:$N$9</c:f>
              <c:strCache>
                <c:ptCount val="3"/>
                <c:pt idx="0">
                  <c:v>Říjen</c:v>
                </c:pt>
                <c:pt idx="1">
                  <c:v>Listopad</c:v>
                </c:pt>
                <c:pt idx="2">
                  <c:v>Prosinec</c:v>
                </c:pt>
              </c:strCache>
            </c:strRef>
          </c:cat>
          <c:val>
            <c:numRef>
              <c:f>'8.10'!$L$18:$N$18</c:f>
              <c:numCache>
                <c:formatCode>#\ ##0.0</c:formatCode>
                <c:ptCount val="3"/>
                <c:pt idx="0">
                  <c:v>0</c:v>
                </c:pt>
                <c:pt idx="1">
                  <c:v>0</c:v>
                </c:pt>
                <c:pt idx="2">
                  <c:v>0</c:v>
                </c:pt>
              </c:numCache>
            </c:numRef>
          </c:val>
          <c:extLst>
            <c:ext xmlns:c16="http://schemas.microsoft.com/office/drawing/2014/chart" uri="{C3380CC4-5D6E-409C-BE32-E72D297353CC}">
              <c16:uniqueId val="{00000008-A644-48B4-A2CA-3709D0E96D14}"/>
            </c:ext>
          </c:extLst>
        </c:ser>
        <c:ser>
          <c:idx val="9"/>
          <c:order val="9"/>
          <c:tx>
            <c:strRef>
              <c:f>'8.10'!$K$19</c:f>
              <c:strCache>
                <c:ptCount val="1"/>
                <c:pt idx="0">
                  <c:v>Odpadní teplo</c:v>
                </c:pt>
              </c:strCache>
            </c:strRef>
          </c:tx>
          <c:invertIfNegative val="0"/>
          <c:cat>
            <c:strRef>
              <c:f>'8.10'!$L$9:$N$9</c:f>
              <c:strCache>
                <c:ptCount val="3"/>
                <c:pt idx="0">
                  <c:v>Říjen</c:v>
                </c:pt>
                <c:pt idx="1">
                  <c:v>Listopad</c:v>
                </c:pt>
                <c:pt idx="2">
                  <c:v>Prosinec</c:v>
                </c:pt>
              </c:strCache>
            </c:strRef>
          </c:cat>
          <c:val>
            <c:numRef>
              <c:f>'8.10'!$L$19:$N$19</c:f>
              <c:numCache>
                <c:formatCode>#\ ##0.0</c:formatCode>
                <c:ptCount val="3"/>
                <c:pt idx="0">
                  <c:v>2252</c:v>
                </c:pt>
                <c:pt idx="1">
                  <c:v>2420</c:v>
                </c:pt>
                <c:pt idx="2">
                  <c:v>3493</c:v>
                </c:pt>
              </c:numCache>
            </c:numRef>
          </c:val>
          <c:extLst>
            <c:ext xmlns:c16="http://schemas.microsoft.com/office/drawing/2014/chart" uri="{C3380CC4-5D6E-409C-BE32-E72D297353CC}">
              <c16:uniqueId val="{00000009-A644-48B4-A2CA-3709D0E96D14}"/>
            </c:ext>
          </c:extLst>
        </c:ser>
        <c:ser>
          <c:idx val="10"/>
          <c:order val="10"/>
          <c:tx>
            <c:strRef>
              <c:f>'8.10'!$K$20</c:f>
              <c:strCache>
                <c:ptCount val="1"/>
                <c:pt idx="0">
                  <c:v>Ostatní kapalná paliva</c:v>
                </c:pt>
              </c:strCache>
            </c:strRef>
          </c:tx>
          <c:invertIfNegative val="0"/>
          <c:cat>
            <c:strRef>
              <c:f>'8.10'!$L$9:$N$9</c:f>
              <c:strCache>
                <c:ptCount val="3"/>
                <c:pt idx="0">
                  <c:v>Říjen</c:v>
                </c:pt>
                <c:pt idx="1">
                  <c:v>Listopad</c:v>
                </c:pt>
                <c:pt idx="2">
                  <c:v>Prosinec</c:v>
                </c:pt>
              </c:strCache>
            </c:strRef>
          </c:cat>
          <c:val>
            <c:numRef>
              <c:f>'8.10'!$L$20:$N$20</c:f>
              <c:numCache>
                <c:formatCode>#\ ##0.0</c:formatCode>
                <c:ptCount val="3"/>
                <c:pt idx="0">
                  <c:v>0</c:v>
                </c:pt>
                <c:pt idx="1">
                  <c:v>0</c:v>
                </c:pt>
                <c:pt idx="2">
                  <c:v>0</c:v>
                </c:pt>
              </c:numCache>
            </c:numRef>
          </c:val>
          <c:extLst>
            <c:ext xmlns:c16="http://schemas.microsoft.com/office/drawing/2014/chart" uri="{C3380CC4-5D6E-409C-BE32-E72D297353CC}">
              <c16:uniqueId val="{0000000A-A644-48B4-A2CA-3709D0E96D14}"/>
            </c:ext>
          </c:extLst>
        </c:ser>
        <c:ser>
          <c:idx val="11"/>
          <c:order val="11"/>
          <c:tx>
            <c:strRef>
              <c:f>'8.10'!$K$21</c:f>
              <c:strCache>
                <c:ptCount val="1"/>
                <c:pt idx="0">
                  <c:v>Ostatní pevná paliva</c:v>
                </c:pt>
              </c:strCache>
            </c:strRef>
          </c:tx>
          <c:invertIfNegative val="0"/>
          <c:cat>
            <c:strRef>
              <c:f>'8.10'!$L$9:$N$9</c:f>
              <c:strCache>
                <c:ptCount val="3"/>
                <c:pt idx="0">
                  <c:v>Říjen</c:v>
                </c:pt>
                <c:pt idx="1">
                  <c:v>Listopad</c:v>
                </c:pt>
                <c:pt idx="2">
                  <c:v>Prosinec</c:v>
                </c:pt>
              </c:strCache>
            </c:strRef>
          </c:cat>
          <c:val>
            <c:numRef>
              <c:f>'8.10'!$L$21:$N$21</c:f>
              <c:numCache>
                <c:formatCode>#\ ##0.0</c:formatCode>
                <c:ptCount val="3"/>
                <c:pt idx="0">
                  <c:v>0</c:v>
                </c:pt>
                <c:pt idx="1">
                  <c:v>0</c:v>
                </c:pt>
                <c:pt idx="2">
                  <c:v>0</c:v>
                </c:pt>
              </c:numCache>
            </c:numRef>
          </c:val>
          <c:extLst>
            <c:ext xmlns:c16="http://schemas.microsoft.com/office/drawing/2014/chart" uri="{C3380CC4-5D6E-409C-BE32-E72D297353CC}">
              <c16:uniqueId val="{0000000B-A644-48B4-A2CA-3709D0E96D14}"/>
            </c:ext>
          </c:extLst>
        </c:ser>
        <c:ser>
          <c:idx val="12"/>
          <c:order val="12"/>
          <c:tx>
            <c:strRef>
              <c:f>'8.10'!$K$22</c:f>
              <c:strCache>
                <c:ptCount val="1"/>
                <c:pt idx="0">
                  <c:v>Ostatní plyny</c:v>
                </c:pt>
              </c:strCache>
            </c:strRef>
          </c:tx>
          <c:invertIfNegative val="0"/>
          <c:cat>
            <c:strRef>
              <c:f>'8.10'!$L$9:$N$9</c:f>
              <c:strCache>
                <c:ptCount val="3"/>
                <c:pt idx="0">
                  <c:v>Říjen</c:v>
                </c:pt>
                <c:pt idx="1">
                  <c:v>Listopad</c:v>
                </c:pt>
                <c:pt idx="2">
                  <c:v>Prosinec</c:v>
                </c:pt>
              </c:strCache>
            </c:strRef>
          </c:cat>
          <c:val>
            <c:numRef>
              <c:f>'8.10'!$L$22:$N$22</c:f>
              <c:numCache>
                <c:formatCode>#\ ##0.0</c:formatCode>
                <c:ptCount val="3"/>
                <c:pt idx="0">
                  <c:v>0</c:v>
                </c:pt>
                <c:pt idx="1">
                  <c:v>0</c:v>
                </c:pt>
                <c:pt idx="2">
                  <c:v>0</c:v>
                </c:pt>
              </c:numCache>
            </c:numRef>
          </c:val>
          <c:extLst>
            <c:ext xmlns:c16="http://schemas.microsoft.com/office/drawing/2014/chart" uri="{C3380CC4-5D6E-409C-BE32-E72D297353CC}">
              <c16:uniqueId val="{0000000C-A644-48B4-A2CA-3709D0E96D14}"/>
            </c:ext>
          </c:extLst>
        </c:ser>
        <c:ser>
          <c:idx val="13"/>
          <c:order val="13"/>
          <c:tx>
            <c:strRef>
              <c:f>'8.10'!$K$23</c:f>
              <c:strCache>
                <c:ptCount val="1"/>
                <c:pt idx="0">
                  <c:v>Ostatní</c:v>
                </c:pt>
              </c:strCache>
            </c:strRef>
          </c:tx>
          <c:invertIfNegative val="0"/>
          <c:cat>
            <c:strRef>
              <c:f>'8.10'!$L$9:$N$9</c:f>
              <c:strCache>
                <c:ptCount val="3"/>
                <c:pt idx="0">
                  <c:v>Říjen</c:v>
                </c:pt>
                <c:pt idx="1">
                  <c:v>Listopad</c:v>
                </c:pt>
                <c:pt idx="2">
                  <c:v>Prosinec</c:v>
                </c:pt>
              </c:strCache>
            </c:strRef>
          </c:cat>
          <c:val>
            <c:numRef>
              <c:f>'8.10'!$L$23:$N$23</c:f>
              <c:numCache>
                <c:formatCode>#\ ##0.0</c:formatCode>
                <c:ptCount val="3"/>
                <c:pt idx="0">
                  <c:v>0</c:v>
                </c:pt>
                <c:pt idx="1">
                  <c:v>0</c:v>
                </c:pt>
                <c:pt idx="2">
                  <c:v>0</c:v>
                </c:pt>
              </c:numCache>
            </c:numRef>
          </c:val>
          <c:extLst>
            <c:ext xmlns:c16="http://schemas.microsoft.com/office/drawing/2014/chart" uri="{C3380CC4-5D6E-409C-BE32-E72D297353CC}">
              <c16:uniqueId val="{0000000D-A644-48B4-A2CA-3709D0E96D14}"/>
            </c:ext>
          </c:extLst>
        </c:ser>
        <c:ser>
          <c:idx val="14"/>
          <c:order val="14"/>
          <c:tx>
            <c:strRef>
              <c:f>'8.10'!$K$24</c:f>
              <c:strCache>
                <c:ptCount val="1"/>
                <c:pt idx="0">
                  <c:v>Topné oleje</c:v>
                </c:pt>
              </c:strCache>
            </c:strRef>
          </c:tx>
          <c:invertIfNegative val="0"/>
          <c:cat>
            <c:strRef>
              <c:f>'8.10'!$L$9:$N$9</c:f>
              <c:strCache>
                <c:ptCount val="3"/>
                <c:pt idx="0">
                  <c:v>Říjen</c:v>
                </c:pt>
                <c:pt idx="1">
                  <c:v>Listopad</c:v>
                </c:pt>
                <c:pt idx="2">
                  <c:v>Prosinec</c:v>
                </c:pt>
              </c:strCache>
            </c:strRef>
          </c:cat>
          <c:val>
            <c:numRef>
              <c:f>'8.10'!$L$24:$N$24</c:f>
              <c:numCache>
                <c:formatCode>#\ ##0.0</c:formatCode>
                <c:ptCount val="3"/>
                <c:pt idx="0">
                  <c:v>0</c:v>
                </c:pt>
                <c:pt idx="1">
                  <c:v>0</c:v>
                </c:pt>
                <c:pt idx="2">
                  <c:v>0</c:v>
                </c:pt>
              </c:numCache>
            </c:numRef>
          </c:val>
          <c:extLst>
            <c:ext xmlns:c16="http://schemas.microsoft.com/office/drawing/2014/chart" uri="{C3380CC4-5D6E-409C-BE32-E72D297353CC}">
              <c16:uniqueId val="{0000000E-A644-48B4-A2CA-3709D0E96D14}"/>
            </c:ext>
          </c:extLst>
        </c:ser>
        <c:ser>
          <c:idx val="15"/>
          <c:order val="15"/>
          <c:tx>
            <c:strRef>
              <c:f>'8.10'!$K$25</c:f>
              <c:strCache>
                <c:ptCount val="1"/>
                <c:pt idx="0">
                  <c:v>Zemní plyn</c:v>
                </c:pt>
              </c:strCache>
            </c:strRef>
          </c:tx>
          <c:spPr>
            <a:solidFill>
              <a:srgbClr val="EBE600"/>
            </a:solidFill>
          </c:spPr>
          <c:invertIfNegative val="0"/>
          <c:cat>
            <c:strRef>
              <c:f>'8.10'!$L$9:$N$9</c:f>
              <c:strCache>
                <c:ptCount val="3"/>
                <c:pt idx="0">
                  <c:v>Říjen</c:v>
                </c:pt>
                <c:pt idx="1">
                  <c:v>Listopad</c:v>
                </c:pt>
                <c:pt idx="2">
                  <c:v>Prosinec</c:v>
                </c:pt>
              </c:strCache>
            </c:strRef>
          </c:cat>
          <c:val>
            <c:numRef>
              <c:f>'8.10'!$L$25:$N$25</c:f>
              <c:numCache>
                <c:formatCode>#\ ##0.0</c:formatCode>
                <c:ptCount val="3"/>
                <c:pt idx="0">
                  <c:v>35052.01200000001</c:v>
                </c:pt>
                <c:pt idx="1">
                  <c:v>48350.909</c:v>
                </c:pt>
                <c:pt idx="2">
                  <c:v>57782.349000000009</c:v>
                </c:pt>
              </c:numCache>
            </c:numRef>
          </c:val>
          <c:extLst>
            <c:ext xmlns:c16="http://schemas.microsoft.com/office/drawing/2014/chart" uri="{C3380CC4-5D6E-409C-BE32-E72D297353CC}">
              <c16:uniqueId val="{0000000F-A644-48B4-A2CA-3709D0E96D14}"/>
            </c:ext>
          </c:extLst>
        </c:ser>
        <c:dLbls>
          <c:showLegendKey val="0"/>
          <c:showVal val="0"/>
          <c:showCatName val="0"/>
          <c:showSerName val="0"/>
          <c:showPercent val="0"/>
          <c:showBubbleSize val="0"/>
        </c:dLbls>
        <c:gapWidth val="150"/>
        <c:overlap val="100"/>
        <c:axId val="163266560"/>
        <c:axId val="163268096"/>
      </c:barChart>
      <c:catAx>
        <c:axId val="163266560"/>
        <c:scaling>
          <c:orientation val="minMax"/>
        </c:scaling>
        <c:delete val="0"/>
        <c:axPos val="b"/>
        <c:numFmt formatCode="General" sourceLinked="1"/>
        <c:majorTickMark val="none"/>
        <c:minorTickMark val="none"/>
        <c:tickLblPos val="nextTo"/>
        <c:txPr>
          <a:bodyPr/>
          <a:lstStyle/>
          <a:p>
            <a:pPr>
              <a:defRPr sz="900"/>
            </a:pPr>
            <a:endParaRPr lang="cs-CZ"/>
          </a:p>
        </c:txPr>
        <c:crossAx val="163268096"/>
        <c:crosses val="autoZero"/>
        <c:auto val="1"/>
        <c:lblAlgn val="ctr"/>
        <c:lblOffset val="100"/>
        <c:noMultiLvlLbl val="0"/>
      </c:catAx>
      <c:valAx>
        <c:axId val="16326809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326656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8AF6-4E31-8F67-0E7731A8B3C6}"/>
              </c:ext>
            </c:extLst>
          </c:dPt>
          <c:cat>
            <c:numRef>
              <c:f>'8.10'!$O$28:$O$35</c:f>
              <c:numCache>
                <c:formatCode>#\ ##0.0</c:formatCode>
                <c:ptCount val="8"/>
              </c:numCache>
            </c:numRef>
          </c:cat>
          <c:val>
            <c:numRef>
              <c:f>'8.10'!$J$28:$J$35</c:f>
              <c:numCache>
                <c:formatCode>0.0</c:formatCode>
                <c:ptCount val="8"/>
              </c:numCache>
            </c:numRef>
          </c:val>
          <c:extLst>
            <c:ext xmlns:c16="http://schemas.microsoft.com/office/drawing/2014/chart" uri="{C3380CC4-5D6E-409C-BE32-E72D297353CC}">
              <c16:uniqueId val="{00000001-8AF6-4E31-8F67-0E7731A8B3C6}"/>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C0D5-433C-8B6A-A1598AA9F7D0}"/>
              </c:ext>
            </c:extLst>
          </c:dPt>
          <c:dPt>
            <c:idx val="1"/>
            <c:bubble3D val="0"/>
            <c:spPr>
              <a:solidFill>
                <a:srgbClr val="EEECE1">
                  <a:lumMod val="50000"/>
                </a:srgbClr>
              </a:solidFill>
            </c:spPr>
            <c:extLst>
              <c:ext xmlns:c16="http://schemas.microsoft.com/office/drawing/2014/chart" uri="{C3380CC4-5D6E-409C-BE32-E72D297353CC}">
                <c16:uniqueId val="{00000003-C0D5-433C-8B6A-A1598AA9F7D0}"/>
              </c:ext>
            </c:extLst>
          </c:dPt>
          <c:dPt>
            <c:idx val="2"/>
            <c:bubble3D val="0"/>
            <c:spPr>
              <a:solidFill>
                <a:sysClr val="windowText" lastClr="000000"/>
              </a:solidFill>
            </c:spPr>
            <c:extLst>
              <c:ext xmlns:c16="http://schemas.microsoft.com/office/drawing/2014/chart" uri="{C3380CC4-5D6E-409C-BE32-E72D297353CC}">
                <c16:uniqueId val="{00000005-C0D5-433C-8B6A-A1598AA9F7D0}"/>
              </c:ext>
            </c:extLst>
          </c:dPt>
          <c:dPt>
            <c:idx val="5"/>
            <c:bubble3D val="0"/>
            <c:extLst>
              <c:ext xmlns:c16="http://schemas.microsoft.com/office/drawing/2014/chart" uri="{C3380CC4-5D6E-409C-BE32-E72D297353CC}">
                <c16:uniqueId val="{00000006-C0D5-433C-8B6A-A1598AA9F7D0}"/>
              </c:ext>
            </c:extLst>
          </c:dPt>
          <c:dPt>
            <c:idx val="6"/>
            <c:bubble3D val="0"/>
            <c:spPr>
              <a:solidFill>
                <a:srgbClr val="6E4932"/>
              </a:solidFill>
            </c:spPr>
            <c:extLst>
              <c:ext xmlns:c16="http://schemas.microsoft.com/office/drawing/2014/chart" uri="{C3380CC4-5D6E-409C-BE32-E72D297353CC}">
                <c16:uniqueId val="{00000008-C0D5-433C-8B6A-A1598AA9F7D0}"/>
              </c:ext>
            </c:extLst>
          </c:dPt>
          <c:dPt>
            <c:idx val="7"/>
            <c:bubble3D val="0"/>
            <c:extLst>
              <c:ext xmlns:c16="http://schemas.microsoft.com/office/drawing/2014/chart" uri="{C3380CC4-5D6E-409C-BE32-E72D297353CC}">
                <c16:uniqueId val="{00000009-C0D5-433C-8B6A-A1598AA9F7D0}"/>
              </c:ext>
            </c:extLst>
          </c:dPt>
          <c:dPt>
            <c:idx val="15"/>
            <c:bubble3D val="0"/>
            <c:spPr>
              <a:solidFill>
                <a:srgbClr val="EBE600"/>
              </a:solidFill>
            </c:spPr>
            <c:extLst>
              <c:ext xmlns:c16="http://schemas.microsoft.com/office/drawing/2014/chart" uri="{C3380CC4-5D6E-409C-BE32-E72D297353CC}">
                <c16:uniqueId val="{0000000B-C0D5-433C-8B6A-A1598AA9F7D0}"/>
              </c:ext>
            </c:extLst>
          </c:dPt>
          <c:cat>
            <c:numRef>
              <c:f>'8.13'!$O$10:$O$25</c:f>
              <c:numCache>
                <c:formatCode>0.0%</c:formatCode>
                <c:ptCount val="16"/>
              </c:numCache>
            </c:numRef>
          </c:cat>
          <c:val>
            <c:numRef>
              <c:f>'8.13'!$J$10:$J$25</c:f>
              <c:numCache>
                <c:formatCode>0.0</c:formatCode>
                <c:ptCount val="16"/>
              </c:numCache>
            </c:numRef>
          </c:val>
          <c:extLst>
            <c:ext xmlns:c16="http://schemas.microsoft.com/office/drawing/2014/chart" uri="{C3380CC4-5D6E-409C-BE32-E72D297353CC}">
              <c16:uniqueId val="{0000000C-C0D5-433C-8B6A-A1598AA9F7D0}"/>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65881753312946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'8.11'!$K$27</c:f>
              <c:strCache>
                <c:ptCount val="1"/>
                <c:pt idx="0">
                  <c:v>Průmysl</c:v>
                </c:pt>
              </c:strCache>
            </c:strRef>
          </c:tx>
          <c:invertIfNegative val="0"/>
          <c:cat>
            <c:strRef>
              <c:f>'8.11'!$L$26:$N$26</c:f>
              <c:strCache>
                <c:ptCount val="3"/>
                <c:pt idx="0">
                  <c:v>Říjen</c:v>
                </c:pt>
                <c:pt idx="1">
                  <c:v>Listopad</c:v>
                </c:pt>
                <c:pt idx="2">
                  <c:v>Prosinec</c:v>
                </c:pt>
              </c:strCache>
            </c:strRef>
          </c:cat>
          <c:val>
            <c:numRef>
              <c:f>'8.11'!$L$27:$N$27</c:f>
              <c:numCache>
                <c:formatCode>#\ ##0.0</c:formatCode>
                <c:ptCount val="3"/>
                <c:pt idx="0">
                  <c:v>70691.191000000006</c:v>
                </c:pt>
                <c:pt idx="1">
                  <c:v>94458.215999999986</c:v>
                </c:pt>
                <c:pt idx="2">
                  <c:v>101377.88800000001</c:v>
                </c:pt>
              </c:numCache>
            </c:numRef>
          </c:val>
          <c:extLst>
            <c:ext xmlns:c16="http://schemas.microsoft.com/office/drawing/2014/chart" uri="{C3380CC4-5D6E-409C-BE32-E72D297353CC}">
              <c16:uniqueId val="{00000000-0849-4BCF-8A1A-3DCA75ECB5FF}"/>
            </c:ext>
          </c:extLst>
        </c:ser>
        <c:ser>
          <c:idx val="1"/>
          <c:order val="1"/>
          <c:tx>
            <c:strRef>
              <c:f>'8.11'!$K$28</c:f>
              <c:strCache>
                <c:ptCount val="1"/>
                <c:pt idx="0">
                  <c:v>Energetika</c:v>
                </c:pt>
              </c:strCache>
            </c:strRef>
          </c:tx>
          <c:invertIfNegative val="0"/>
          <c:cat>
            <c:strRef>
              <c:f>'8.11'!$L$26:$N$26</c:f>
              <c:strCache>
                <c:ptCount val="3"/>
                <c:pt idx="0">
                  <c:v>Říjen</c:v>
                </c:pt>
                <c:pt idx="1">
                  <c:v>Listopad</c:v>
                </c:pt>
                <c:pt idx="2">
                  <c:v>Prosinec</c:v>
                </c:pt>
              </c:strCache>
            </c:strRef>
          </c:cat>
          <c:val>
            <c:numRef>
              <c:f>'8.11'!$L$28:$N$28</c:f>
              <c:numCache>
                <c:formatCode>#\ ##0.0</c:formatCode>
                <c:ptCount val="3"/>
                <c:pt idx="0">
                  <c:v>260.82</c:v>
                </c:pt>
                <c:pt idx="1">
                  <c:v>244.64</c:v>
                </c:pt>
                <c:pt idx="2">
                  <c:v>249.53</c:v>
                </c:pt>
              </c:numCache>
            </c:numRef>
          </c:val>
          <c:extLst>
            <c:ext xmlns:c16="http://schemas.microsoft.com/office/drawing/2014/chart" uri="{C3380CC4-5D6E-409C-BE32-E72D297353CC}">
              <c16:uniqueId val="{00000001-0849-4BCF-8A1A-3DCA75ECB5FF}"/>
            </c:ext>
          </c:extLst>
        </c:ser>
        <c:ser>
          <c:idx val="2"/>
          <c:order val="2"/>
          <c:tx>
            <c:strRef>
              <c:f>'8.11'!$K$29</c:f>
              <c:strCache>
                <c:ptCount val="1"/>
                <c:pt idx="0">
                  <c:v>Doprava</c:v>
                </c:pt>
              </c:strCache>
            </c:strRef>
          </c:tx>
          <c:invertIfNegative val="0"/>
          <c:cat>
            <c:strRef>
              <c:f>'8.11'!$L$26:$N$26</c:f>
              <c:strCache>
                <c:ptCount val="3"/>
                <c:pt idx="0">
                  <c:v>Říjen</c:v>
                </c:pt>
                <c:pt idx="1">
                  <c:v>Listopad</c:v>
                </c:pt>
                <c:pt idx="2">
                  <c:v>Prosinec</c:v>
                </c:pt>
              </c:strCache>
            </c:strRef>
          </c:cat>
          <c:val>
            <c:numRef>
              <c:f>'8.11'!$L$29:$N$29</c:f>
              <c:numCache>
                <c:formatCode>#\ ##0.0</c:formatCode>
                <c:ptCount val="3"/>
                <c:pt idx="0">
                  <c:v>2463.71</c:v>
                </c:pt>
                <c:pt idx="1">
                  <c:v>4633.18</c:v>
                </c:pt>
                <c:pt idx="2">
                  <c:v>5600.98</c:v>
                </c:pt>
              </c:numCache>
            </c:numRef>
          </c:val>
          <c:extLst>
            <c:ext xmlns:c16="http://schemas.microsoft.com/office/drawing/2014/chart" uri="{C3380CC4-5D6E-409C-BE32-E72D297353CC}">
              <c16:uniqueId val="{00000002-0849-4BCF-8A1A-3DCA75ECB5FF}"/>
            </c:ext>
          </c:extLst>
        </c:ser>
        <c:ser>
          <c:idx val="3"/>
          <c:order val="3"/>
          <c:tx>
            <c:strRef>
              <c:f>'8.11'!$K$30</c:f>
              <c:strCache>
                <c:ptCount val="1"/>
                <c:pt idx="0">
                  <c:v>Stavebnictví</c:v>
                </c:pt>
              </c:strCache>
            </c:strRef>
          </c:tx>
          <c:invertIfNegative val="0"/>
          <c:cat>
            <c:strRef>
              <c:f>'8.11'!$L$26:$N$26</c:f>
              <c:strCache>
                <c:ptCount val="3"/>
                <c:pt idx="0">
                  <c:v>Říjen</c:v>
                </c:pt>
                <c:pt idx="1">
                  <c:v>Listopad</c:v>
                </c:pt>
                <c:pt idx="2">
                  <c:v>Prosinec</c:v>
                </c:pt>
              </c:strCache>
            </c:strRef>
          </c:cat>
          <c:val>
            <c:numRef>
              <c:f>'8.11'!$L$30:$N$30</c:f>
              <c:numCache>
                <c:formatCode>#\ ##0.0</c:formatCode>
                <c:ptCount val="3"/>
                <c:pt idx="0">
                  <c:v>226.529</c:v>
                </c:pt>
                <c:pt idx="1">
                  <c:v>447.00900000000001</c:v>
                </c:pt>
                <c:pt idx="2">
                  <c:v>1831.566</c:v>
                </c:pt>
              </c:numCache>
            </c:numRef>
          </c:val>
          <c:extLst>
            <c:ext xmlns:c16="http://schemas.microsoft.com/office/drawing/2014/chart" uri="{C3380CC4-5D6E-409C-BE32-E72D297353CC}">
              <c16:uniqueId val="{00000003-0849-4BCF-8A1A-3DCA75ECB5FF}"/>
            </c:ext>
          </c:extLst>
        </c:ser>
        <c:ser>
          <c:idx val="4"/>
          <c:order val="4"/>
          <c:tx>
            <c:strRef>
              <c:f>'8.11'!$K$31</c:f>
              <c:strCache>
                <c:ptCount val="1"/>
                <c:pt idx="0">
                  <c:v>Zemědělství a lesnictví</c:v>
                </c:pt>
              </c:strCache>
            </c:strRef>
          </c:tx>
          <c:invertIfNegative val="0"/>
          <c:cat>
            <c:strRef>
              <c:f>'8.11'!$L$26:$N$26</c:f>
              <c:strCache>
                <c:ptCount val="3"/>
                <c:pt idx="0">
                  <c:v>Říjen</c:v>
                </c:pt>
                <c:pt idx="1">
                  <c:v>Listopad</c:v>
                </c:pt>
                <c:pt idx="2">
                  <c:v>Prosinec</c:v>
                </c:pt>
              </c:strCache>
            </c:strRef>
          </c:cat>
          <c:val>
            <c:numRef>
              <c:f>'8.11'!$L$31:$N$31</c:f>
              <c:numCache>
                <c:formatCode>#\ ##0.0</c:formatCode>
                <c:ptCount val="3"/>
                <c:pt idx="0">
                  <c:v>3253.0799999999995</c:v>
                </c:pt>
                <c:pt idx="1">
                  <c:v>4395.97</c:v>
                </c:pt>
                <c:pt idx="2">
                  <c:v>5051.9799999999996</c:v>
                </c:pt>
              </c:numCache>
            </c:numRef>
          </c:val>
          <c:extLst>
            <c:ext xmlns:c16="http://schemas.microsoft.com/office/drawing/2014/chart" uri="{C3380CC4-5D6E-409C-BE32-E72D297353CC}">
              <c16:uniqueId val="{00000004-0849-4BCF-8A1A-3DCA75ECB5FF}"/>
            </c:ext>
          </c:extLst>
        </c:ser>
        <c:ser>
          <c:idx val="5"/>
          <c:order val="5"/>
          <c:tx>
            <c:strRef>
              <c:f>'8.11'!$K$32</c:f>
              <c:strCache>
                <c:ptCount val="1"/>
                <c:pt idx="0">
                  <c:v>Domácnosti</c:v>
                </c:pt>
              </c:strCache>
            </c:strRef>
          </c:tx>
          <c:invertIfNegative val="0"/>
          <c:cat>
            <c:strRef>
              <c:f>'8.11'!$L$26:$N$26</c:f>
              <c:strCache>
                <c:ptCount val="3"/>
                <c:pt idx="0">
                  <c:v>Říjen</c:v>
                </c:pt>
                <c:pt idx="1">
                  <c:v>Listopad</c:v>
                </c:pt>
                <c:pt idx="2">
                  <c:v>Prosinec</c:v>
                </c:pt>
              </c:strCache>
            </c:strRef>
          </c:cat>
          <c:val>
            <c:numRef>
              <c:f>'8.11'!$L$32:$N$32</c:f>
              <c:numCache>
                <c:formatCode>#\ ##0.0</c:formatCode>
                <c:ptCount val="3"/>
                <c:pt idx="0">
                  <c:v>158368.52299999999</c:v>
                </c:pt>
                <c:pt idx="1">
                  <c:v>248020.35500000007</c:v>
                </c:pt>
                <c:pt idx="2">
                  <c:v>308785.43799999991</c:v>
                </c:pt>
              </c:numCache>
            </c:numRef>
          </c:val>
          <c:extLst>
            <c:ext xmlns:c16="http://schemas.microsoft.com/office/drawing/2014/chart" uri="{C3380CC4-5D6E-409C-BE32-E72D297353CC}">
              <c16:uniqueId val="{00000005-0849-4BCF-8A1A-3DCA75ECB5FF}"/>
            </c:ext>
          </c:extLst>
        </c:ser>
        <c:ser>
          <c:idx val="6"/>
          <c:order val="6"/>
          <c:tx>
            <c:strRef>
              <c:f>'8.11'!$K$33</c:f>
              <c:strCache>
                <c:ptCount val="1"/>
                <c:pt idx="0">
                  <c:v>Obchod, služby, školství, zdravotnictví</c:v>
                </c:pt>
              </c:strCache>
            </c:strRef>
          </c:tx>
          <c:invertIfNegative val="0"/>
          <c:cat>
            <c:strRef>
              <c:f>'8.11'!$L$26:$N$26</c:f>
              <c:strCache>
                <c:ptCount val="3"/>
                <c:pt idx="0">
                  <c:v>Říjen</c:v>
                </c:pt>
                <c:pt idx="1">
                  <c:v>Listopad</c:v>
                </c:pt>
                <c:pt idx="2">
                  <c:v>Prosinec</c:v>
                </c:pt>
              </c:strCache>
            </c:strRef>
          </c:cat>
          <c:val>
            <c:numRef>
              <c:f>'8.11'!$L$33:$N$33</c:f>
              <c:numCache>
                <c:formatCode>#\ ##0.0</c:formatCode>
                <c:ptCount val="3"/>
                <c:pt idx="0">
                  <c:v>86511.014999999985</c:v>
                </c:pt>
                <c:pt idx="1">
                  <c:v>149207.82200000001</c:v>
                </c:pt>
                <c:pt idx="2">
                  <c:v>175659.54899999997</c:v>
                </c:pt>
              </c:numCache>
            </c:numRef>
          </c:val>
          <c:extLst>
            <c:ext xmlns:c16="http://schemas.microsoft.com/office/drawing/2014/chart" uri="{C3380CC4-5D6E-409C-BE32-E72D297353CC}">
              <c16:uniqueId val="{00000006-0849-4BCF-8A1A-3DCA75ECB5FF}"/>
            </c:ext>
          </c:extLst>
        </c:ser>
        <c:ser>
          <c:idx val="7"/>
          <c:order val="7"/>
          <c:tx>
            <c:strRef>
              <c:f>'8.11'!$K$34</c:f>
              <c:strCache>
                <c:ptCount val="1"/>
                <c:pt idx="0">
                  <c:v>Ostatní</c:v>
                </c:pt>
              </c:strCache>
            </c:strRef>
          </c:tx>
          <c:invertIfNegative val="0"/>
          <c:cat>
            <c:strRef>
              <c:f>'8.11'!$L$26:$N$26</c:f>
              <c:strCache>
                <c:ptCount val="3"/>
                <c:pt idx="0">
                  <c:v>Říjen</c:v>
                </c:pt>
                <c:pt idx="1">
                  <c:v>Listopad</c:v>
                </c:pt>
                <c:pt idx="2">
                  <c:v>Prosinec</c:v>
                </c:pt>
              </c:strCache>
            </c:strRef>
          </c:cat>
          <c:val>
            <c:numRef>
              <c:f>'8.11'!$L$34:$N$34</c:f>
              <c:numCache>
                <c:formatCode>#\ ##0.0</c:formatCode>
                <c:ptCount val="3"/>
                <c:pt idx="0">
                  <c:v>5006.2999999999993</c:v>
                </c:pt>
                <c:pt idx="1">
                  <c:v>6931.88</c:v>
                </c:pt>
                <c:pt idx="2">
                  <c:v>8096.51</c:v>
                </c:pt>
              </c:numCache>
            </c:numRef>
          </c:val>
          <c:extLst>
            <c:ext xmlns:c16="http://schemas.microsoft.com/office/drawing/2014/chart" uri="{C3380CC4-5D6E-409C-BE32-E72D297353CC}">
              <c16:uniqueId val="{00000007-0849-4BCF-8A1A-3DCA75ECB5FF}"/>
            </c:ext>
          </c:extLst>
        </c:ser>
        <c:dLbls>
          <c:showLegendKey val="0"/>
          <c:showVal val="0"/>
          <c:showCatName val="0"/>
          <c:showSerName val="0"/>
          <c:showPercent val="0"/>
          <c:showBubbleSize val="0"/>
        </c:dLbls>
        <c:gapWidth val="150"/>
        <c:overlap val="100"/>
        <c:axId val="137335936"/>
        <c:axId val="137337472"/>
      </c:barChart>
      <c:catAx>
        <c:axId val="137335936"/>
        <c:scaling>
          <c:orientation val="minMax"/>
        </c:scaling>
        <c:delete val="0"/>
        <c:axPos val="b"/>
        <c:numFmt formatCode="General" sourceLinked="1"/>
        <c:majorTickMark val="none"/>
        <c:minorTickMark val="none"/>
        <c:tickLblPos val="nextTo"/>
        <c:txPr>
          <a:bodyPr/>
          <a:lstStyle/>
          <a:p>
            <a:pPr>
              <a:defRPr sz="900"/>
            </a:pPr>
            <a:endParaRPr lang="cs-CZ"/>
          </a:p>
        </c:txPr>
        <c:crossAx val="137337472"/>
        <c:crosses val="autoZero"/>
        <c:auto val="1"/>
        <c:lblAlgn val="ctr"/>
        <c:lblOffset val="100"/>
        <c:noMultiLvlLbl val="0"/>
      </c:catAx>
      <c:valAx>
        <c:axId val="13733747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373359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'8.11'!$L$39</c:f>
              <c:strCache>
                <c:ptCount val="1"/>
                <c:pt idx="0">
                  <c:v>Instalovaný výkon</c:v>
                </c:pt>
              </c:strCache>
            </c:strRef>
          </c:tx>
          <c:invertIfNegative val="0"/>
          <c:val>
            <c:numRef>
              <c:f>'8.11'!$M$39</c:f>
              <c:numCache>
                <c:formatCode>0.0%</c:formatCode>
                <c:ptCount val="1"/>
                <c:pt idx="0">
                  <c:v>2.745994811170141E-2</c:v>
                </c:pt>
              </c:numCache>
            </c:numRef>
          </c:val>
          <c:extLst>
            <c:ext xmlns:c16="http://schemas.microsoft.com/office/drawing/2014/chart" uri="{C3380CC4-5D6E-409C-BE32-E72D297353CC}">
              <c16:uniqueId val="{00000000-6B73-4049-9456-7B2C4355A611}"/>
            </c:ext>
          </c:extLst>
        </c:ser>
        <c:ser>
          <c:idx val="1"/>
          <c:order val="1"/>
          <c:tx>
            <c:strRef>
              <c:f>'8.11'!$L$40</c:f>
              <c:strCache>
                <c:ptCount val="1"/>
                <c:pt idx="0">
                  <c:v>Výroba tepla brutto</c:v>
                </c:pt>
              </c:strCache>
            </c:strRef>
          </c:tx>
          <c:invertIfNegative val="0"/>
          <c:val>
            <c:numRef>
              <c:f>'8.11'!$M$40</c:f>
              <c:numCache>
                <c:formatCode>0.0%</c:formatCode>
                <c:ptCount val="1"/>
                <c:pt idx="0">
                  <c:v>4.0689463488000524E-2</c:v>
                </c:pt>
              </c:numCache>
            </c:numRef>
          </c:val>
          <c:extLst>
            <c:ext xmlns:c16="http://schemas.microsoft.com/office/drawing/2014/chart" uri="{C3380CC4-5D6E-409C-BE32-E72D297353CC}">
              <c16:uniqueId val="{00000001-6B73-4049-9456-7B2C4355A611}"/>
            </c:ext>
          </c:extLst>
        </c:ser>
        <c:ser>
          <c:idx val="2"/>
          <c:order val="2"/>
          <c:tx>
            <c:strRef>
              <c:f>'8.11'!$L$41</c:f>
              <c:strCache>
                <c:ptCount val="1"/>
                <c:pt idx="0">
                  <c:v>Dodávky tepla</c:v>
                </c:pt>
              </c:strCache>
            </c:strRef>
          </c:tx>
          <c:invertIfNegative val="0"/>
          <c:val>
            <c:numRef>
              <c:f>'8.11'!$M$41</c:f>
              <c:numCache>
                <c:formatCode>0.0%</c:formatCode>
                <c:ptCount val="1"/>
                <c:pt idx="0">
                  <c:v>4.9840860665701432E-2</c:v>
                </c:pt>
              </c:numCache>
            </c:numRef>
          </c:val>
          <c:extLst>
            <c:ext xmlns:c16="http://schemas.microsoft.com/office/drawing/2014/chart" uri="{C3380CC4-5D6E-409C-BE32-E72D297353CC}">
              <c16:uniqueId val="{00000002-6B73-4049-9456-7B2C4355A611}"/>
            </c:ext>
          </c:extLst>
        </c:ser>
        <c:dLbls>
          <c:showLegendKey val="0"/>
          <c:showVal val="0"/>
          <c:showCatName val="0"/>
          <c:showSerName val="0"/>
          <c:showPercent val="0"/>
          <c:showBubbleSize val="0"/>
        </c:dLbls>
        <c:gapWidth val="150"/>
        <c:axId val="163718272"/>
        <c:axId val="163719808"/>
      </c:barChart>
      <c:catAx>
        <c:axId val="163718272"/>
        <c:scaling>
          <c:orientation val="maxMin"/>
        </c:scaling>
        <c:delete val="0"/>
        <c:axPos val="l"/>
        <c:numFmt formatCode="General" sourceLinked="1"/>
        <c:majorTickMark val="none"/>
        <c:minorTickMark val="none"/>
        <c:tickLblPos val="none"/>
        <c:crossAx val="163719808"/>
        <c:crosses val="autoZero"/>
        <c:auto val="1"/>
        <c:lblAlgn val="ctr"/>
        <c:lblOffset val="100"/>
        <c:noMultiLvlLbl val="0"/>
      </c:catAx>
      <c:valAx>
        <c:axId val="16371980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63718272"/>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476395939086295"/>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'8.11'!$K$10</c:f>
              <c:strCache>
                <c:ptCount val="1"/>
                <c:pt idx="0">
                  <c:v>Biomasa</c:v>
                </c:pt>
              </c:strCache>
            </c:strRef>
          </c:tx>
          <c:spPr>
            <a:solidFill>
              <a:schemeClr val="accent3">
                <a:lumMod val="75000"/>
              </a:schemeClr>
            </a:solidFill>
          </c:spPr>
          <c:invertIfNegative val="0"/>
          <c:cat>
            <c:strRef>
              <c:f>'8.11'!$L$9:$N$9</c:f>
              <c:strCache>
                <c:ptCount val="3"/>
                <c:pt idx="0">
                  <c:v>Říjen</c:v>
                </c:pt>
                <c:pt idx="1">
                  <c:v>Listopad</c:v>
                </c:pt>
                <c:pt idx="2">
                  <c:v>Prosinec</c:v>
                </c:pt>
              </c:strCache>
            </c:strRef>
          </c:cat>
          <c:val>
            <c:numRef>
              <c:f>'8.11'!$L$10:$N$10</c:f>
              <c:numCache>
                <c:formatCode>#\ ##0.0</c:formatCode>
                <c:ptCount val="3"/>
                <c:pt idx="0">
                  <c:v>67541.563999999998</c:v>
                </c:pt>
                <c:pt idx="1">
                  <c:v>91677.855999999985</c:v>
                </c:pt>
                <c:pt idx="2">
                  <c:v>111446.522</c:v>
                </c:pt>
              </c:numCache>
            </c:numRef>
          </c:val>
          <c:extLst>
            <c:ext xmlns:c16="http://schemas.microsoft.com/office/drawing/2014/chart" uri="{C3380CC4-5D6E-409C-BE32-E72D297353CC}">
              <c16:uniqueId val="{00000000-7F2F-48B4-8D50-B6642759EFBD}"/>
            </c:ext>
          </c:extLst>
        </c:ser>
        <c:ser>
          <c:idx val="1"/>
          <c:order val="1"/>
          <c:tx>
            <c:strRef>
              <c:f>'8.11'!$K$11</c:f>
              <c:strCache>
                <c:ptCount val="1"/>
                <c:pt idx="0">
                  <c:v>Bioplyn</c:v>
                </c:pt>
              </c:strCache>
            </c:strRef>
          </c:tx>
          <c:spPr>
            <a:solidFill>
              <a:schemeClr val="bg2">
                <a:lumMod val="50000"/>
              </a:schemeClr>
            </a:solidFill>
          </c:spPr>
          <c:invertIfNegative val="0"/>
          <c:cat>
            <c:strRef>
              <c:f>'8.11'!$L$9:$N$9</c:f>
              <c:strCache>
                <c:ptCount val="3"/>
                <c:pt idx="0">
                  <c:v>Říjen</c:v>
                </c:pt>
                <c:pt idx="1">
                  <c:v>Listopad</c:v>
                </c:pt>
                <c:pt idx="2">
                  <c:v>Prosinec</c:v>
                </c:pt>
              </c:strCache>
            </c:strRef>
          </c:cat>
          <c:val>
            <c:numRef>
              <c:f>'8.11'!$L$11:$N$11</c:f>
              <c:numCache>
                <c:formatCode>#\ ##0.0</c:formatCode>
                <c:ptCount val="3"/>
                <c:pt idx="0">
                  <c:v>6036.41</c:v>
                </c:pt>
                <c:pt idx="1">
                  <c:v>7552.42</c:v>
                </c:pt>
                <c:pt idx="2">
                  <c:v>8079.7000000000007</c:v>
                </c:pt>
              </c:numCache>
            </c:numRef>
          </c:val>
          <c:extLst>
            <c:ext xmlns:c16="http://schemas.microsoft.com/office/drawing/2014/chart" uri="{C3380CC4-5D6E-409C-BE32-E72D297353CC}">
              <c16:uniqueId val="{00000001-7F2F-48B4-8D50-B6642759EFBD}"/>
            </c:ext>
          </c:extLst>
        </c:ser>
        <c:ser>
          <c:idx val="2"/>
          <c:order val="2"/>
          <c:tx>
            <c:strRef>
              <c:f>'8.11'!$K$12</c:f>
              <c:strCache>
                <c:ptCount val="1"/>
                <c:pt idx="0">
                  <c:v>Černé uhlí</c:v>
                </c:pt>
              </c:strCache>
            </c:strRef>
          </c:tx>
          <c:spPr>
            <a:solidFill>
              <a:schemeClr val="tx1"/>
            </a:solidFill>
          </c:spPr>
          <c:invertIfNegative val="0"/>
          <c:cat>
            <c:strRef>
              <c:f>'8.11'!$L$9:$N$9</c:f>
              <c:strCache>
                <c:ptCount val="3"/>
                <c:pt idx="0">
                  <c:v>Říjen</c:v>
                </c:pt>
                <c:pt idx="1">
                  <c:v>Listopad</c:v>
                </c:pt>
                <c:pt idx="2">
                  <c:v>Prosinec</c:v>
                </c:pt>
              </c:strCache>
            </c:strRef>
          </c:cat>
          <c:val>
            <c:numRef>
              <c:f>'8.11'!$L$12:$N$12</c:f>
              <c:numCache>
                <c:formatCode>#\ ##0.0</c:formatCode>
                <c:ptCount val="3"/>
                <c:pt idx="0">
                  <c:v>0</c:v>
                </c:pt>
                <c:pt idx="1">
                  <c:v>0</c:v>
                </c:pt>
                <c:pt idx="2">
                  <c:v>0</c:v>
                </c:pt>
              </c:numCache>
            </c:numRef>
          </c:val>
          <c:extLst>
            <c:ext xmlns:c16="http://schemas.microsoft.com/office/drawing/2014/chart" uri="{C3380CC4-5D6E-409C-BE32-E72D297353CC}">
              <c16:uniqueId val="{00000002-7F2F-48B4-8D50-B6642759EFBD}"/>
            </c:ext>
          </c:extLst>
        </c:ser>
        <c:ser>
          <c:idx val="3"/>
          <c:order val="3"/>
          <c:tx>
            <c:strRef>
              <c:f>'8.11'!$K$13</c:f>
              <c:strCache>
                <c:ptCount val="1"/>
                <c:pt idx="0">
                  <c:v>Elektrická energie</c:v>
                </c:pt>
              </c:strCache>
            </c:strRef>
          </c:tx>
          <c:invertIfNegative val="0"/>
          <c:cat>
            <c:strRef>
              <c:f>'8.11'!$L$9:$N$9</c:f>
              <c:strCache>
                <c:ptCount val="3"/>
                <c:pt idx="0">
                  <c:v>Říjen</c:v>
                </c:pt>
                <c:pt idx="1">
                  <c:v>Listopad</c:v>
                </c:pt>
                <c:pt idx="2">
                  <c:v>Prosinec</c:v>
                </c:pt>
              </c:strCache>
            </c:strRef>
          </c:cat>
          <c:val>
            <c:numRef>
              <c:f>'8.11'!$L$13:$N$13</c:f>
              <c:numCache>
                <c:formatCode>#\ ##0.0</c:formatCode>
                <c:ptCount val="3"/>
                <c:pt idx="0">
                  <c:v>172.95</c:v>
                </c:pt>
                <c:pt idx="1">
                  <c:v>201.67</c:v>
                </c:pt>
                <c:pt idx="2">
                  <c:v>224.97</c:v>
                </c:pt>
              </c:numCache>
            </c:numRef>
          </c:val>
          <c:extLst>
            <c:ext xmlns:c16="http://schemas.microsoft.com/office/drawing/2014/chart" uri="{C3380CC4-5D6E-409C-BE32-E72D297353CC}">
              <c16:uniqueId val="{00000003-7F2F-48B4-8D50-B6642759EFBD}"/>
            </c:ext>
          </c:extLst>
        </c:ser>
        <c:ser>
          <c:idx val="4"/>
          <c:order val="4"/>
          <c:tx>
            <c:strRef>
              <c:f>'8.11'!$K$14</c:f>
              <c:strCache>
                <c:ptCount val="1"/>
                <c:pt idx="0">
                  <c:v>Energie prostředí (tepelné čerpadlo)</c:v>
                </c:pt>
              </c:strCache>
            </c:strRef>
          </c:tx>
          <c:invertIfNegative val="0"/>
          <c:cat>
            <c:strRef>
              <c:f>'8.11'!$L$9:$N$9</c:f>
              <c:strCache>
                <c:ptCount val="3"/>
                <c:pt idx="0">
                  <c:v>Říjen</c:v>
                </c:pt>
                <c:pt idx="1">
                  <c:v>Listopad</c:v>
                </c:pt>
                <c:pt idx="2">
                  <c:v>Prosinec</c:v>
                </c:pt>
              </c:strCache>
            </c:strRef>
          </c:cat>
          <c:val>
            <c:numRef>
              <c:f>'8.11'!$L$14:$N$14</c:f>
              <c:numCache>
                <c:formatCode>#\ ##0.0</c:formatCode>
                <c:ptCount val="3"/>
                <c:pt idx="0">
                  <c:v>0</c:v>
                </c:pt>
                <c:pt idx="1">
                  <c:v>0</c:v>
                </c:pt>
                <c:pt idx="2">
                  <c:v>0</c:v>
                </c:pt>
              </c:numCache>
            </c:numRef>
          </c:val>
          <c:extLst>
            <c:ext xmlns:c16="http://schemas.microsoft.com/office/drawing/2014/chart" uri="{C3380CC4-5D6E-409C-BE32-E72D297353CC}">
              <c16:uniqueId val="{00000004-7F2F-48B4-8D50-B6642759EFBD}"/>
            </c:ext>
          </c:extLst>
        </c:ser>
        <c:ser>
          <c:idx val="5"/>
          <c:order val="5"/>
          <c:tx>
            <c:strRef>
              <c:f>'8.11'!$K$15</c:f>
              <c:strCache>
                <c:ptCount val="1"/>
                <c:pt idx="0">
                  <c:v>Energie Slunce (solární kolektor)</c:v>
                </c:pt>
              </c:strCache>
            </c:strRef>
          </c:tx>
          <c:invertIfNegative val="0"/>
          <c:cat>
            <c:strRef>
              <c:f>'8.11'!$L$9:$N$9</c:f>
              <c:strCache>
                <c:ptCount val="3"/>
                <c:pt idx="0">
                  <c:v>Říjen</c:v>
                </c:pt>
                <c:pt idx="1">
                  <c:v>Listopad</c:v>
                </c:pt>
                <c:pt idx="2">
                  <c:v>Prosinec</c:v>
                </c:pt>
              </c:strCache>
            </c:strRef>
          </c:cat>
          <c:val>
            <c:numRef>
              <c:f>'8.11'!$L$15:$N$15</c:f>
              <c:numCache>
                <c:formatCode>#\ ##0.0</c:formatCode>
                <c:ptCount val="3"/>
                <c:pt idx="0">
                  <c:v>0</c:v>
                </c:pt>
                <c:pt idx="1">
                  <c:v>0</c:v>
                </c:pt>
                <c:pt idx="2">
                  <c:v>0</c:v>
                </c:pt>
              </c:numCache>
            </c:numRef>
          </c:val>
          <c:extLst>
            <c:ext xmlns:c16="http://schemas.microsoft.com/office/drawing/2014/chart" uri="{C3380CC4-5D6E-409C-BE32-E72D297353CC}">
              <c16:uniqueId val="{00000005-7F2F-48B4-8D50-B6642759EFBD}"/>
            </c:ext>
          </c:extLst>
        </c:ser>
        <c:ser>
          <c:idx val="6"/>
          <c:order val="6"/>
          <c:tx>
            <c:strRef>
              <c:f>'8.11'!$K$16</c:f>
              <c:strCache>
                <c:ptCount val="1"/>
                <c:pt idx="0">
                  <c:v>Hnědé uhlí</c:v>
                </c:pt>
              </c:strCache>
            </c:strRef>
          </c:tx>
          <c:spPr>
            <a:solidFill>
              <a:srgbClr val="6E4932"/>
            </a:solidFill>
          </c:spPr>
          <c:invertIfNegative val="0"/>
          <c:cat>
            <c:strRef>
              <c:f>'8.11'!$L$9:$N$9</c:f>
              <c:strCache>
                <c:ptCount val="3"/>
                <c:pt idx="0">
                  <c:v>Říjen</c:v>
                </c:pt>
                <c:pt idx="1">
                  <c:v>Listopad</c:v>
                </c:pt>
                <c:pt idx="2">
                  <c:v>Prosinec</c:v>
                </c:pt>
              </c:strCache>
            </c:strRef>
          </c:cat>
          <c:val>
            <c:numRef>
              <c:f>'8.11'!$L$16:$N$16</c:f>
              <c:numCache>
                <c:formatCode>#\ ##0.0</c:formatCode>
                <c:ptCount val="3"/>
                <c:pt idx="0">
                  <c:v>189172.43299999999</c:v>
                </c:pt>
                <c:pt idx="1">
                  <c:v>298192.73</c:v>
                </c:pt>
                <c:pt idx="2">
                  <c:v>365201.25800000003</c:v>
                </c:pt>
              </c:numCache>
            </c:numRef>
          </c:val>
          <c:extLst>
            <c:ext xmlns:c16="http://schemas.microsoft.com/office/drawing/2014/chart" uri="{C3380CC4-5D6E-409C-BE32-E72D297353CC}">
              <c16:uniqueId val="{00000006-7F2F-48B4-8D50-B6642759EFBD}"/>
            </c:ext>
          </c:extLst>
        </c:ser>
        <c:ser>
          <c:idx val="7"/>
          <c:order val="7"/>
          <c:tx>
            <c:strRef>
              <c:f>'8.11'!$K$17</c:f>
              <c:strCache>
                <c:ptCount val="1"/>
                <c:pt idx="0">
                  <c:v>Jaderné palivo</c:v>
                </c:pt>
              </c:strCache>
            </c:strRef>
          </c:tx>
          <c:invertIfNegative val="0"/>
          <c:cat>
            <c:strRef>
              <c:f>'8.11'!$L$9:$N$9</c:f>
              <c:strCache>
                <c:ptCount val="3"/>
                <c:pt idx="0">
                  <c:v>Říjen</c:v>
                </c:pt>
                <c:pt idx="1">
                  <c:v>Listopad</c:v>
                </c:pt>
                <c:pt idx="2">
                  <c:v>Prosinec</c:v>
                </c:pt>
              </c:strCache>
            </c:strRef>
          </c:cat>
          <c:val>
            <c:numRef>
              <c:f>'8.11'!$L$17:$N$17</c:f>
              <c:numCache>
                <c:formatCode>#\ ##0.0</c:formatCode>
                <c:ptCount val="3"/>
                <c:pt idx="0">
                  <c:v>0</c:v>
                </c:pt>
                <c:pt idx="1">
                  <c:v>0</c:v>
                </c:pt>
                <c:pt idx="2">
                  <c:v>0</c:v>
                </c:pt>
              </c:numCache>
            </c:numRef>
          </c:val>
          <c:extLst>
            <c:ext xmlns:c16="http://schemas.microsoft.com/office/drawing/2014/chart" uri="{C3380CC4-5D6E-409C-BE32-E72D297353CC}">
              <c16:uniqueId val="{00000007-7F2F-48B4-8D50-B6642759EFBD}"/>
            </c:ext>
          </c:extLst>
        </c:ser>
        <c:ser>
          <c:idx val="8"/>
          <c:order val="8"/>
          <c:tx>
            <c:strRef>
              <c:f>'8.11'!$K$18</c:f>
              <c:strCache>
                <c:ptCount val="1"/>
                <c:pt idx="0">
                  <c:v>Koks</c:v>
                </c:pt>
              </c:strCache>
            </c:strRef>
          </c:tx>
          <c:invertIfNegative val="0"/>
          <c:cat>
            <c:strRef>
              <c:f>'8.11'!$L$9:$N$9</c:f>
              <c:strCache>
                <c:ptCount val="3"/>
                <c:pt idx="0">
                  <c:v>Říjen</c:v>
                </c:pt>
                <c:pt idx="1">
                  <c:v>Listopad</c:v>
                </c:pt>
                <c:pt idx="2">
                  <c:v>Prosinec</c:v>
                </c:pt>
              </c:strCache>
            </c:strRef>
          </c:cat>
          <c:val>
            <c:numRef>
              <c:f>'8.11'!$L$18:$N$18</c:f>
              <c:numCache>
                <c:formatCode>#\ ##0.0</c:formatCode>
                <c:ptCount val="3"/>
                <c:pt idx="0">
                  <c:v>0</c:v>
                </c:pt>
                <c:pt idx="1">
                  <c:v>0</c:v>
                </c:pt>
                <c:pt idx="2">
                  <c:v>0</c:v>
                </c:pt>
              </c:numCache>
            </c:numRef>
          </c:val>
          <c:extLst>
            <c:ext xmlns:c16="http://schemas.microsoft.com/office/drawing/2014/chart" uri="{C3380CC4-5D6E-409C-BE32-E72D297353CC}">
              <c16:uniqueId val="{00000008-7F2F-48B4-8D50-B6642759EFBD}"/>
            </c:ext>
          </c:extLst>
        </c:ser>
        <c:ser>
          <c:idx val="9"/>
          <c:order val="9"/>
          <c:tx>
            <c:strRef>
              <c:f>'8.11'!$K$19</c:f>
              <c:strCache>
                <c:ptCount val="1"/>
                <c:pt idx="0">
                  <c:v>Odpadní teplo</c:v>
                </c:pt>
              </c:strCache>
            </c:strRef>
          </c:tx>
          <c:invertIfNegative val="0"/>
          <c:cat>
            <c:strRef>
              <c:f>'8.11'!$L$9:$N$9</c:f>
              <c:strCache>
                <c:ptCount val="3"/>
                <c:pt idx="0">
                  <c:v>Říjen</c:v>
                </c:pt>
                <c:pt idx="1">
                  <c:v>Listopad</c:v>
                </c:pt>
                <c:pt idx="2">
                  <c:v>Prosinec</c:v>
                </c:pt>
              </c:strCache>
            </c:strRef>
          </c:cat>
          <c:val>
            <c:numRef>
              <c:f>'8.11'!$L$19:$N$19</c:f>
              <c:numCache>
                <c:formatCode>#\ ##0.0</c:formatCode>
                <c:ptCount val="3"/>
                <c:pt idx="0">
                  <c:v>0</c:v>
                </c:pt>
                <c:pt idx="1">
                  <c:v>0</c:v>
                </c:pt>
                <c:pt idx="2">
                  <c:v>0</c:v>
                </c:pt>
              </c:numCache>
            </c:numRef>
          </c:val>
          <c:extLst>
            <c:ext xmlns:c16="http://schemas.microsoft.com/office/drawing/2014/chart" uri="{C3380CC4-5D6E-409C-BE32-E72D297353CC}">
              <c16:uniqueId val="{00000009-7F2F-48B4-8D50-B6642759EFBD}"/>
            </c:ext>
          </c:extLst>
        </c:ser>
        <c:ser>
          <c:idx val="10"/>
          <c:order val="10"/>
          <c:tx>
            <c:strRef>
              <c:f>'8.11'!$K$20</c:f>
              <c:strCache>
                <c:ptCount val="1"/>
                <c:pt idx="0">
                  <c:v>Ostatní kapalná paliva</c:v>
                </c:pt>
              </c:strCache>
            </c:strRef>
          </c:tx>
          <c:invertIfNegative val="0"/>
          <c:cat>
            <c:strRef>
              <c:f>'8.11'!$L$9:$N$9</c:f>
              <c:strCache>
                <c:ptCount val="3"/>
                <c:pt idx="0">
                  <c:v>Říjen</c:v>
                </c:pt>
                <c:pt idx="1">
                  <c:v>Listopad</c:v>
                </c:pt>
                <c:pt idx="2">
                  <c:v>Prosinec</c:v>
                </c:pt>
              </c:strCache>
            </c:strRef>
          </c:cat>
          <c:val>
            <c:numRef>
              <c:f>'8.11'!$L$20:$N$20</c:f>
              <c:numCache>
                <c:formatCode>#\ ##0.0</c:formatCode>
                <c:ptCount val="3"/>
                <c:pt idx="0">
                  <c:v>0</c:v>
                </c:pt>
                <c:pt idx="1">
                  <c:v>0</c:v>
                </c:pt>
                <c:pt idx="2">
                  <c:v>0</c:v>
                </c:pt>
              </c:numCache>
            </c:numRef>
          </c:val>
          <c:extLst>
            <c:ext xmlns:c16="http://schemas.microsoft.com/office/drawing/2014/chart" uri="{C3380CC4-5D6E-409C-BE32-E72D297353CC}">
              <c16:uniqueId val="{0000000A-7F2F-48B4-8D50-B6642759EFBD}"/>
            </c:ext>
          </c:extLst>
        </c:ser>
        <c:ser>
          <c:idx val="11"/>
          <c:order val="11"/>
          <c:tx>
            <c:strRef>
              <c:f>'8.11'!$K$21</c:f>
              <c:strCache>
                <c:ptCount val="1"/>
                <c:pt idx="0">
                  <c:v>Ostatní pevná paliva</c:v>
                </c:pt>
              </c:strCache>
            </c:strRef>
          </c:tx>
          <c:invertIfNegative val="0"/>
          <c:cat>
            <c:strRef>
              <c:f>'8.11'!$L$9:$N$9</c:f>
              <c:strCache>
                <c:ptCount val="3"/>
                <c:pt idx="0">
                  <c:v>Říjen</c:v>
                </c:pt>
                <c:pt idx="1">
                  <c:v>Listopad</c:v>
                </c:pt>
                <c:pt idx="2">
                  <c:v>Prosinec</c:v>
                </c:pt>
              </c:strCache>
            </c:strRef>
          </c:cat>
          <c:val>
            <c:numRef>
              <c:f>'8.11'!$L$21:$N$21</c:f>
              <c:numCache>
                <c:formatCode>#\ ##0.0</c:formatCode>
                <c:ptCount val="3"/>
                <c:pt idx="0">
                  <c:v>1409</c:v>
                </c:pt>
                <c:pt idx="1">
                  <c:v>26866.199000000001</c:v>
                </c:pt>
                <c:pt idx="2">
                  <c:v>26579.487000000001</c:v>
                </c:pt>
              </c:numCache>
            </c:numRef>
          </c:val>
          <c:extLst>
            <c:ext xmlns:c16="http://schemas.microsoft.com/office/drawing/2014/chart" uri="{C3380CC4-5D6E-409C-BE32-E72D297353CC}">
              <c16:uniqueId val="{0000000B-7F2F-48B4-8D50-B6642759EFBD}"/>
            </c:ext>
          </c:extLst>
        </c:ser>
        <c:ser>
          <c:idx val="12"/>
          <c:order val="12"/>
          <c:tx>
            <c:strRef>
              <c:f>'8.11'!$K$22</c:f>
              <c:strCache>
                <c:ptCount val="1"/>
                <c:pt idx="0">
                  <c:v>Ostatní plyny</c:v>
                </c:pt>
              </c:strCache>
            </c:strRef>
          </c:tx>
          <c:invertIfNegative val="0"/>
          <c:cat>
            <c:strRef>
              <c:f>'8.11'!$L$9:$N$9</c:f>
              <c:strCache>
                <c:ptCount val="3"/>
                <c:pt idx="0">
                  <c:v>Říjen</c:v>
                </c:pt>
                <c:pt idx="1">
                  <c:v>Listopad</c:v>
                </c:pt>
                <c:pt idx="2">
                  <c:v>Prosinec</c:v>
                </c:pt>
              </c:strCache>
            </c:strRef>
          </c:cat>
          <c:val>
            <c:numRef>
              <c:f>'8.11'!$L$22:$N$22</c:f>
              <c:numCache>
                <c:formatCode>#\ ##0.0</c:formatCode>
                <c:ptCount val="3"/>
                <c:pt idx="0">
                  <c:v>30</c:v>
                </c:pt>
                <c:pt idx="1">
                  <c:v>60</c:v>
                </c:pt>
                <c:pt idx="2">
                  <c:v>80</c:v>
                </c:pt>
              </c:numCache>
            </c:numRef>
          </c:val>
          <c:extLst>
            <c:ext xmlns:c16="http://schemas.microsoft.com/office/drawing/2014/chart" uri="{C3380CC4-5D6E-409C-BE32-E72D297353CC}">
              <c16:uniqueId val="{0000000C-7F2F-48B4-8D50-B6642759EFBD}"/>
            </c:ext>
          </c:extLst>
        </c:ser>
        <c:ser>
          <c:idx val="13"/>
          <c:order val="13"/>
          <c:tx>
            <c:strRef>
              <c:f>'8.11'!$K$23</c:f>
              <c:strCache>
                <c:ptCount val="1"/>
                <c:pt idx="0">
                  <c:v>Ostatní</c:v>
                </c:pt>
              </c:strCache>
            </c:strRef>
          </c:tx>
          <c:invertIfNegative val="0"/>
          <c:cat>
            <c:strRef>
              <c:f>'8.11'!$L$9:$N$9</c:f>
              <c:strCache>
                <c:ptCount val="3"/>
                <c:pt idx="0">
                  <c:v>Říjen</c:v>
                </c:pt>
                <c:pt idx="1">
                  <c:v>Listopad</c:v>
                </c:pt>
                <c:pt idx="2">
                  <c:v>Prosinec</c:v>
                </c:pt>
              </c:strCache>
            </c:strRef>
          </c:cat>
          <c:val>
            <c:numRef>
              <c:f>'8.11'!$L$23:$N$23</c:f>
              <c:numCache>
                <c:formatCode>#\ ##0.0</c:formatCode>
                <c:ptCount val="3"/>
                <c:pt idx="0">
                  <c:v>0</c:v>
                </c:pt>
                <c:pt idx="1">
                  <c:v>0</c:v>
                </c:pt>
                <c:pt idx="2">
                  <c:v>0</c:v>
                </c:pt>
              </c:numCache>
            </c:numRef>
          </c:val>
          <c:extLst>
            <c:ext xmlns:c16="http://schemas.microsoft.com/office/drawing/2014/chart" uri="{C3380CC4-5D6E-409C-BE32-E72D297353CC}">
              <c16:uniqueId val="{0000000D-7F2F-48B4-8D50-B6642759EFBD}"/>
            </c:ext>
          </c:extLst>
        </c:ser>
        <c:ser>
          <c:idx val="14"/>
          <c:order val="14"/>
          <c:tx>
            <c:strRef>
              <c:f>'8.11'!$K$24</c:f>
              <c:strCache>
                <c:ptCount val="1"/>
                <c:pt idx="0">
                  <c:v>Topné oleje</c:v>
                </c:pt>
              </c:strCache>
            </c:strRef>
          </c:tx>
          <c:invertIfNegative val="0"/>
          <c:cat>
            <c:strRef>
              <c:f>'8.11'!$L$9:$N$9</c:f>
              <c:strCache>
                <c:ptCount val="3"/>
                <c:pt idx="0">
                  <c:v>Říjen</c:v>
                </c:pt>
                <c:pt idx="1">
                  <c:v>Listopad</c:v>
                </c:pt>
                <c:pt idx="2">
                  <c:v>Prosinec</c:v>
                </c:pt>
              </c:strCache>
            </c:strRef>
          </c:cat>
          <c:val>
            <c:numRef>
              <c:f>'8.11'!$L$24:$N$24</c:f>
              <c:numCache>
                <c:formatCode>#\ ##0.0</c:formatCode>
                <c:ptCount val="3"/>
                <c:pt idx="0">
                  <c:v>1654</c:v>
                </c:pt>
                <c:pt idx="1">
                  <c:v>1271.8009999999999</c:v>
                </c:pt>
                <c:pt idx="2">
                  <c:v>16.513000000000002</c:v>
                </c:pt>
              </c:numCache>
            </c:numRef>
          </c:val>
          <c:extLst>
            <c:ext xmlns:c16="http://schemas.microsoft.com/office/drawing/2014/chart" uri="{C3380CC4-5D6E-409C-BE32-E72D297353CC}">
              <c16:uniqueId val="{0000000E-7F2F-48B4-8D50-B6642759EFBD}"/>
            </c:ext>
          </c:extLst>
        </c:ser>
        <c:ser>
          <c:idx val="15"/>
          <c:order val="15"/>
          <c:tx>
            <c:strRef>
              <c:f>'8.11'!$K$25</c:f>
              <c:strCache>
                <c:ptCount val="1"/>
                <c:pt idx="0">
                  <c:v>Zemní plyn</c:v>
                </c:pt>
              </c:strCache>
            </c:strRef>
          </c:tx>
          <c:spPr>
            <a:solidFill>
              <a:srgbClr val="EBE600"/>
            </a:solidFill>
          </c:spPr>
          <c:invertIfNegative val="0"/>
          <c:cat>
            <c:strRef>
              <c:f>'8.11'!$L$9:$N$9</c:f>
              <c:strCache>
                <c:ptCount val="3"/>
                <c:pt idx="0">
                  <c:v>Říjen</c:v>
                </c:pt>
                <c:pt idx="1">
                  <c:v>Listopad</c:v>
                </c:pt>
                <c:pt idx="2">
                  <c:v>Prosinec</c:v>
                </c:pt>
              </c:strCache>
            </c:strRef>
          </c:cat>
          <c:val>
            <c:numRef>
              <c:f>'8.11'!$L$25:$N$25</c:f>
              <c:numCache>
                <c:formatCode>#\ ##0.0</c:formatCode>
                <c:ptCount val="3"/>
                <c:pt idx="0">
                  <c:v>60862.070999999996</c:v>
                </c:pt>
                <c:pt idx="1">
                  <c:v>83220.991999999998</c:v>
                </c:pt>
                <c:pt idx="2">
                  <c:v>97347.44</c:v>
                </c:pt>
              </c:numCache>
            </c:numRef>
          </c:val>
          <c:extLst>
            <c:ext xmlns:c16="http://schemas.microsoft.com/office/drawing/2014/chart" uri="{C3380CC4-5D6E-409C-BE32-E72D297353CC}">
              <c16:uniqueId val="{0000000F-7F2F-48B4-8D50-B6642759EFBD}"/>
            </c:ext>
          </c:extLst>
        </c:ser>
        <c:dLbls>
          <c:showLegendKey val="0"/>
          <c:showVal val="0"/>
          <c:showCatName val="0"/>
          <c:showSerName val="0"/>
          <c:showPercent val="0"/>
          <c:showBubbleSize val="0"/>
        </c:dLbls>
        <c:gapWidth val="150"/>
        <c:overlap val="100"/>
        <c:axId val="144753792"/>
        <c:axId val="144755328"/>
      </c:barChart>
      <c:catAx>
        <c:axId val="144753792"/>
        <c:scaling>
          <c:orientation val="minMax"/>
        </c:scaling>
        <c:delete val="0"/>
        <c:axPos val="b"/>
        <c:numFmt formatCode="General" sourceLinked="1"/>
        <c:majorTickMark val="none"/>
        <c:minorTickMark val="none"/>
        <c:tickLblPos val="nextTo"/>
        <c:txPr>
          <a:bodyPr/>
          <a:lstStyle/>
          <a:p>
            <a:pPr>
              <a:defRPr sz="900"/>
            </a:pPr>
            <a:endParaRPr lang="cs-CZ"/>
          </a:p>
        </c:txPr>
        <c:crossAx val="144755328"/>
        <c:crosses val="autoZero"/>
        <c:auto val="1"/>
        <c:lblAlgn val="ctr"/>
        <c:lblOffset val="100"/>
        <c:noMultiLvlLbl val="0"/>
      </c:catAx>
      <c:valAx>
        <c:axId val="14475532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4475379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3E27-49A3-973F-5AE82D86D262}"/>
              </c:ext>
            </c:extLst>
          </c:dPt>
          <c:dPt>
            <c:idx val="1"/>
            <c:bubble3D val="0"/>
            <c:spPr>
              <a:solidFill>
                <a:srgbClr val="EEECE1">
                  <a:lumMod val="50000"/>
                </a:srgbClr>
              </a:solidFill>
            </c:spPr>
            <c:extLst>
              <c:ext xmlns:c16="http://schemas.microsoft.com/office/drawing/2014/chart" uri="{C3380CC4-5D6E-409C-BE32-E72D297353CC}">
                <c16:uniqueId val="{00000003-3E27-49A3-973F-5AE82D86D262}"/>
              </c:ext>
            </c:extLst>
          </c:dPt>
          <c:dPt>
            <c:idx val="2"/>
            <c:bubble3D val="0"/>
            <c:spPr>
              <a:solidFill>
                <a:sysClr val="windowText" lastClr="000000"/>
              </a:solidFill>
            </c:spPr>
            <c:extLst>
              <c:ext xmlns:c16="http://schemas.microsoft.com/office/drawing/2014/chart" uri="{C3380CC4-5D6E-409C-BE32-E72D297353CC}">
                <c16:uniqueId val="{00000005-3E27-49A3-973F-5AE82D86D262}"/>
              </c:ext>
            </c:extLst>
          </c:dPt>
          <c:dPt>
            <c:idx val="5"/>
            <c:bubble3D val="0"/>
            <c:extLst>
              <c:ext xmlns:c16="http://schemas.microsoft.com/office/drawing/2014/chart" uri="{C3380CC4-5D6E-409C-BE32-E72D297353CC}">
                <c16:uniqueId val="{00000006-3E27-49A3-973F-5AE82D86D262}"/>
              </c:ext>
            </c:extLst>
          </c:dPt>
          <c:dPt>
            <c:idx val="6"/>
            <c:bubble3D val="0"/>
            <c:spPr>
              <a:solidFill>
                <a:srgbClr val="6E4932"/>
              </a:solidFill>
            </c:spPr>
            <c:extLst>
              <c:ext xmlns:c16="http://schemas.microsoft.com/office/drawing/2014/chart" uri="{C3380CC4-5D6E-409C-BE32-E72D297353CC}">
                <c16:uniqueId val="{00000008-3E27-49A3-973F-5AE82D86D262}"/>
              </c:ext>
            </c:extLst>
          </c:dPt>
          <c:dPt>
            <c:idx val="7"/>
            <c:bubble3D val="0"/>
            <c:extLst>
              <c:ext xmlns:c16="http://schemas.microsoft.com/office/drawing/2014/chart" uri="{C3380CC4-5D6E-409C-BE32-E72D297353CC}">
                <c16:uniqueId val="{00000009-3E27-49A3-973F-5AE82D86D262}"/>
              </c:ext>
            </c:extLst>
          </c:dPt>
          <c:dPt>
            <c:idx val="15"/>
            <c:bubble3D val="0"/>
            <c:spPr>
              <a:solidFill>
                <a:srgbClr val="EBE600"/>
              </a:solidFill>
            </c:spPr>
            <c:extLst>
              <c:ext xmlns:c16="http://schemas.microsoft.com/office/drawing/2014/chart" uri="{C3380CC4-5D6E-409C-BE32-E72D297353CC}">
                <c16:uniqueId val="{0000000B-3E27-49A3-973F-5AE82D86D262}"/>
              </c:ext>
            </c:extLst>
          </c:dPt>
          <c:cat>
            <c:numRef>
              <c:f>'8.11'!$O$10:$O$25</c:f>
              <c:numCache>
                <c:formatCode>0.0%</c:formatCode>
                <c:ptCount val="16"/>
              </c:numCache>
            </c:numRef>
          </c:cat>
          <c:val>
            <c:numRef>
              <c:f>'8.11'!$J$10:$J$25</c:f>
              <c:numCache>
                <c:formatCode>0.0</c:formatCode>
                <c:ptCount val="16"/>
              </c:numCache>
            </c:numRef>
          </c:val>
          <c:extLst>
            <c:ext xmlns:c16="http://schemas.microsoft.com/office/drawing/2014/chart" uri="{C3380CC4-5D6E-409C-BE32-E72D297353CC}">
              <c16:uniqueId val="{0000000C-3E27-49A3-973F-5AE82D86D262}"/>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v krajích ČR </a:t>
            </a:r>
            <a:r>
              <a:rPr lang="en-US" sz="1000"/>
              <a:t>(</a:t>
            </a:r>
            <a:r>
              <a:rPr lang="cs-CZ" sz="1000"/>
              <a:t>TJ</a:t>
            </a:r>
            <a:r>
              <a:rPr lang="en-US" sz="1000"/>
              <a:t>)</a:t>
            </a:r>
          </a:p>
        </c:rich>
      </c:tx>
      <c:overlay val="0"/>
    </c:title>
    <c:autoTitleDeleted val="0"/>
    <c:plotArea>
      <c:layout>
        <c:manualLayout>
          <c:layoutTarget val="inner"/>
          <c:xMode val="edge"/>
          <c:yMode val="edge"/>
          <c:x val="5.1838093547854083E-2"/>
          <c:y val="0.12187734508007306"/>
          <c:w val="0.93541618173979413"/>
          <c:h val="0.78496549808149885"/>
        </c:manualLayout>
      </c:layout>
      <c:barChart>
        <c:barDir val="col"/>
        <c:grouping val="stacked"/>
        <c:varyColors val="0"/>
        <c:ser>
          <c:idx val="0"/>
          <c:order val="0"/>
          <c:tx>
            <c:strRef>
              <c:f>'4.3'!$A$5</c:f>
              <c:strCache>
                <c:ptCount val="1"/>
                <c:pt idx="0">
                  <c:v>Biomasa</c:v>
                </c:pt>
              </c:strCache>
            </c:strRef>
          </c:tx>
          <c:spPr>
            <a:solidFill>
              <a:schemeClr val="accent3">
                <a:lumMod val="75000"/>
              </a:schemeClr>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'4.3'!$B$5:$O$5</c:f>
              <c:numCache>
                <c:formatCode>#\ ##0.0</c:formatCode>
                <c:ptCount val="14"/>
                <c:pt idx="0">
                  <c:v>0</c:v>
                </c:pt>
                <c:pt idx="1">
                  <c:v>543.43167399999993</c:v>
                </c:pt>
                <c:pt idx="2">
                  <c:v>163.37803999999997</c:v>
                </c:pt>
                <c:pt idx="3">
                  <c:v>143.55486199999999</c:v>
                </c:pt>
                <c:pt idx="4">
                  <c:v>424.42873900000006</c:v>
                </c:pt>
                <c:pt idx="5">
                  <c:v>228.03308099999995</c:v>
                </c:pt>
                <c:pt idx="6">
                  <c:v>2.1344319999999999</c:v>
                </c:pt>
                <c:pt idx="7">
                  <c:v>1608.7772009999999</c:v>
                </c:pt>
                <c:pt idx="8">
                  <c:v>61.935736000000006</c:v>
                </c:pt>
                <c:pt idx="9">
                  <c:v>25.880561</c:v>
                </c:pt>
                <c:pt idx="10">
                  <c:v>407.17320999999998</c:v>
                </c:pt>
                <c:pt idx="11">
                  <c:v>431.73277200000001</c:v>
                </c:pt>
                <c:pt idx="12">
                  <c:v>2031.3519910000002</c:v>
                </c:pt>
                <c:pt idx="13">
                  <c:v>140.23008999999999</c:v>
                </c:pt>
              </c:numCache>
            </c:numRef>
          </c:val>
          <c:extLst>
            <c:ext xmlns:c16="http://schemas.microsoft.com/office/drawing/2014/chart" uri="{C3380CC4-5D6E-409C-BE32-E72D297353CC}">
              <c16:uniqueId val="{00000000-3D7F-459E-9273-050ECD600410}"/>
            </c:ext>
          </c:extLst>
        </c:ser>
        <c:ser>
          <c:idx val="1"/>
          <c:order val="1"/>
          <c:tx>
            <c:strRef>
              <c:f>'4.3'!$A$6</c:f>
              <c:strCache>
                <c:ptCount val="1"/>
                <c:pt idx="0">
                  <c:v>Bioplyn</c:v>
                </c:pt>
              </c:strCache>
            </c:strRef>
          </c:tx>
          <c:spPr>
            <a:solidFill>
              <a:schemeClr val="bg2">
                <a:lumMod val="50000"/>
              </a:schemeClr>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'4.3'!$B$6:$O$6</c:f>
              <c:numCache>
                <c:formatCode>#\ ##0.0</c:formatCode>
                <c:ptCount val="14"/>
                <c:pt idx="0">
                  <c:v>41.36</c:v>
                </c:pt>
                <c:pt idx="1">
                  <c:v>112.04294</c:v>
                </c:pt>
                <c:pt idx="2">
                  <c:v>91.770723999999987</c:v>
                </c:pt>
                <c:pt idx="3">
                  <c:v>18.724379000000003</c:v>
                </c:pt>
                <c:pt idx="4">
                  <c:v>169.98425100000009</c:v>
                </c:pt>
                <c:pt idx="5">
                  <c:v>105.71710899999998</c:v>
                </c:pt>
                <c:pt idx="6">
                  <c:v>10.256542999999999</c:v>
                </c:pt>
                <c:pt idx="7">
                  <c:v>98.394872000000035</c:v>
                </c:pt>
                <c:pt idx="8">
                  <c:v>107.12062400000001</c:v>
                </c:pt>
                <c:pt idx="9">
                  <c:v>108.86840699999995</c:v>
                </c:pt>
                <c:pt idx="10">
                  <c:v>104.88868700000002</c:v>
                </c:pt>
                <c:pt idx="11">
                  <c:v>133.72719400000005</c:v>
                </c:pt>
                <c:pt idx="12">
                  <c:v>31.123226000000003</c:v>
                </c:pt>
                <c:pt idx="13">
                  <c:v>34.555885000000011</c:v>
                </c:pt>
              </c:numCache>
            </c:numRef>
          </c:val>
          <c:extLst>
            <c:ext xmlns:c16="http://schemas.microsoft.com/office/drawing/2014/chart" uri="{C3380CC4-5D6E-409C-BE32-E72D297353CC}">
              <c16:uniqueId val="{00000001-3D7F-459E-9273-050ECD600410}"/>
            </c:ext>
          </c:extLst>
        </c:ser>
        <c:ser>
          <c:idx val="2"/>
          <c:order val="2"/>
          <c:tx>
            <c:strRef>
              <c:f>'4.3'!$A$7</c:f>
              <c:strCache>
                <c:ptCount val="1"/>
                <c:pt idx="0">
                  <c:v>Černé uhlí</c:v>
                </c:pt>
              </c:strCache>
            </c:strRef>
          </c:tx>
          <c:spPr>
            <a:solidFill>
              <a:schemeClr val="tx1"/>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'4.3'!$B$7:$O$7</c:f>
              <c:numCache>
                <c:formatCode>#\ ##0.0</c:formatCode>
                <c:ptCount val="14"/>
                <c:pt idx="0">
                  <c:v>0</c:v>
                </c:pt>
                <c:pt idx="1">
                  <c:v>0</c:v>
                </c:pt>
                <c:pt idx="2">
                  <c:v>1.6739999999999998E-2</c:v>
                </c:pt>
                <c:pt idx="3">
                  <c:v>0</c:v>
                </c:pt>
                <c:pt idx="4">
                  <c:v>0</c:v>
                </c:pt>
                <c:pt idx="5">
                  <c:v>21.680859999999999</c:v>
                </c:pt>
                <c:pt idx="6">
                  <c:v>0</c:v>
                </c:pt>
                <c:pt idx="7">
                  <c:v>4346.8243350000012</c:v>
                </c:pt>
                <c:pt idx="8">
                  <c:v>229.26415700000001</c:v>
                </c:pt>
                <c:pt idx="9">
                  <c:v>6.6059999999999999</c:v>
                </c:pt>
                <c:pt idx="10">
                  <c:v>0</c:v>
                </c:pt>
                <c:pt idx="11">
                  <c:v>0.13500000000000001</c:v>
                </c:pt>
                <c:pt idx="12">
                  <c:v>3.2395300000000002</c:v>
                </c:pt>
                <c:pt idx="13">
                  <c:v>44.947000000000003</c:v>
                </c:pt>
              </c:numCache>
            </c:numRef>
          </c:val>
          <c:extLst>
            <c:ext xmlns:c16="http://schemas.microsoft.com/office/drawing/2014/chart" uri="{C3380CC4-5D6E-409C-BE32-E72D297353CC}">
              <c16:uniqueId val="{00000002-3D7F-459E-9273-050ECD600410}"/>
            </c:ext>
          </c:extLst>
        </c:ser>
        <c:ser>
          <c:idx val="3"/>
          <c:order val="3"/>
          <c:tx>
            <c:strRef>
              <c:f>'4.3'!$A$8</c:f>
              <c:strCache>
                <c:ptCount val="1"/>
                <c:pt idx="0">
                  <c:v>Elektrická energie</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'4.3'!$B$8:$O$8</c:f>
              <c:numCache>
                <c:formatCode>#\ ##0.0</c:formatCode>
                <c:ptCount val="14"/>
                <c:pt idx="0">
                  <c:v>0</c:v>
                </c:pt>
                <c:pt idx="1">
                  <c:v>0</c:v>
                </c:pt>
                <c:pt idx="2">
                  <c:v>1.226</c:v>
                </c:pt>
                <c:pt idx="3">
                  <c:v>0</c:v>
                </c:pt>
                <c:pt idx="4">
                  <c:v>3.0000000000000001E-3</c:v>
                </c:pt>
                <c:pt idx="5">
                  <c:v>0</c:v>
                </c:pt>
                <c:pt idx="6">
                  <c:v>0</c:v>
                </c:pt>
                <c:pt idx="7">
                  <c:v>0.51800000000000002</c:v>
                </c:pt>
                <c:pt idx="8">
                  <c:v>0</c:v>
                </c:pt>
                <c:pt idx="9">
                  <c:v>6.2826199999999996</c:v>
                </c:pt>
                <c:pt idx="10">
                  <c:v>1.0814300000000001</c:v>
                </c:pt>
                <c:pt idx="11">
                  <c:v>0</c:v>
                </c:pt>
                <c:pt idx="12">
                  <c:v>0</c:v>
                </c:pt>
                <c:pt idx="13">
                  <c:v>5.4000000000000003E-3</c:v>
                </c:pt>
              </c:numCache>
            </c:numRef>
          </c:val>
          <c:extLst>
            <c:ext xmlns:c16="http://schemas.microsoft.com/office/drawing/2014/chart" uri="{C3380CC4-5D6E-409C-BE32-E72D297353CC}">
              <c16:uniqueId val="{00000003-3D7F-459E-9273-050ECD600410}"/>
            </c:ext>
          </c:extLst>
        </c:ser>
        <c:ser>
          <c:idx val="4"/>
          <c:order val="4"/>
          <c:tx>
            <c:strRef>
              <c:f>'4.3'!$A$9</c:f>
              <c:strCache>
                <c:ptCount val="1"/>
                <c:pt idx="0">
                  <c:v>Energie prostředí (tepelné čerpadlo)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'4.3'!$B$9:$O$9</c:f>
              <c:numCache>
                <c:formatCode>#\ ##0.0</c:formatCode>
                <c:ptCount val="14"/>
                <c:pt idx="0">
                  <c:v>3.1019999999999999</c:v>
                </c:pt>
                <c:pt idx="1">
                  <c:v>0</c:v>
                </c:pt>
                <c:pt idx="2">
                  <c:v>0.251</c:v>
                </c:pt>
                <c:pt idx="3">
                  <c:v>0.98150000000000004</c:v>
                </c:pt>
                <c:pt idx="4">
                  <c:v>0</c:v>
                </c:pt>
                <c:pt idx="5">
                  <c:v>0</c:v>
                </c:pt>
                <c:pt idx="6">
                  <c:v>0</c:v>
                </c:pt>
                <c:pt idx="7">
                  <c:v>0</c:v>
                </c:pt>
                <c:pt idx="8">
                  <c:v>0</c:v>
                </c:pt>
                <c:pt idx="9">
                  <c:v>0</c:v>
                </c:pt>
                <c:pt idx="10">
                  <c:v>0</c:v>
                </c:pt>
                <c:pt idx="11">
                  <c:v>0</c:v>
                </c:pt>
                <c:pt idx="12">
                  <c:v>27.234473970034902</c:v>
                </c:pt>
                <c:pt idx="13">
                  <c:v>0</c:v>
                </c:pt>
              </c:numCache>
            </c:numRef>
          </c:val>
          <c:extLst>
            <c:ext xmlns:c16="http://schemas.microsoft.com/office/drawing/2014/chart" uri="{C3380CC4-5D6E-409C-BE32-E72D297353CC}">
              <c16:uniqueId val="{00000004-3D7F-459E-9273-050ECD600410}"/>
            </c:ext>
          </c:extLst>
        </c:ser>
        <c:ser>
          <c:idx val="5"/>
          <c:order val="5"/>
          <c:tx>
            <c:strRef>
              <c:f>'4.3'!$A$10</c:f>
              <c:strCache>
                <c:ptCount val="1"/>
                <c:pt idx="0">
                  <c:v>Energie Slunce (solární kolektor)</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'4.3'!$B$10:$O$10</c:f>
              <c:numCache>
                <c:formatCode>#\ ##0.0</c:formatCode>
                <c:ptCount val="14"/>
                <c:pt idx="0">
                  <c:v>0</c:v>
                </c:pt>
                <c:pt idx="1">
                  <c:v>0</c:v>
                </c:pt>
                <c:pt idx="2">
                  <c:v>2.7E-2</c:v>
                </c:pt>
                <c:pt idx="3">
                  <c:v>2.1649999999999999E-2</c:v>
                </c:pt>
                <c:pt idx="4">
                  <c:v>1.9199999999999998E-2</c:v>
                </c:pt>
                <c:pt idx="5">
                  <c:v>1.4290000000000001E-3</c:v>
                </c:pt>
                <c:pt idx="6">
                  <c:v>0</c:v>
                </c:pt>
                <c:pt idx="7">
                  <c:v>0</c:v>
                </c:pt>
                <c:pt idx="8">
                  <c:v>0</c:v>
                </c:pt>
                <c:pt idx="9">
                  <c:v>0</c:v>
                </c:pt>
                <c:pt idx="10">
                  <c:v>0</c:v>
                </c:pt>
                <c:pt idx="11">
                  <c:v>0</c:v>
                </c:pt>
                <c:pt idx="12">
                  <c:v>0.01</c:v>
                </c:pt>
                <c:pt idx="13">
                  <c:v>0</c:v>
                </c:pt>
              </c:numCache>
            </c:numRef>
          </c:val>
          <c:extLst>
            <c:ext xmlns:c16="http://schemas.microsoft.com/office/drawing/2014/chart" uri="{C3380CC4-5D6E-409C-BE32-E72D297353CC}">
              <c16:uniqueId val="{00000005-3D7F-459E-9273-050ECD600410}"/>
            </c:ext>
          </c:extLst>
        </c:ser>
        <c:ser>
          <c:idx val="6"/>
          <c:order val="6"/>
          <c:tx>
            <c:strRef>
              <c:f>'4.3'!$A$11</c:f>
              <c:strCache>
                <c:ptCount val="1"/>
                <c:pt idx="0">
                  <c:v>Hnědé uhlí</c:v>
                </c:pt>
              </c:strCache>
            </c:strRef>
          </c:tx>
          <c:spPr>
            <a:solidFill>
              <a:srgbClr val="6E4932"/>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'4.3'!$B$11:$O$11</c:f>
              <c:numCache>
                <c:formatCode>#\ ##0.0</c:formatCode>
                <c:ptCount val="14"/>
                <c:pt idx="0">
                  <c:v>0</c:v>
                </c:pt>
                <c:pt idx="1">
                  <c:v>1192.7880420000001</c:v>
                </c:pt>
                <c:pt idx="2">
                  <c:v>12.1577</c:v>
                </c:pt>
                <c:pt idx="3">
                  <c:v>1854.2912009999998</c:v>
                </c:pt>
                <c:pt idx="4">
                  <c:v>158.69188199999999</c:v>
                </c:pt>
                <c:pt idx="5">
                  <c:v>801.17095999999992</c:v>
                </c:pt>
                <c:pt idx="6">
                  <c:v>33.296413000000001</c:v>
                </c:pt>
                <c:pt idx="7">
                  <c:v>200.68290400000001</c:v>
                </c:pt>
                <c:pt idx="8">
                  <c:v>791.64533600000004</c:v>
                </c:pt>
                <c:pt idx="9">
                  <c:v>1838.6057349999999</c:v>
                </c:pt>
                <c:pt idx="10">
                  <c:v>1025.2447850000001</c:v>
                </c:pt>
                <c:pt idx="11">
                  <c:v>4595.9167049999978</c:v>
                </c:pt>
                <c:pt idx="12">
                  <c:v>5280.3825339999994</c:v>
                </c:pt>
                <c:pt idx="13">
                  <c:v>979.27650799999992</c:v>
                </c:pt>
              </c:numCache>
            </c:numRef>
          </c:val>
          <c:extLst>
            <c:ext xmlns:c16="http://schemas.microsoft.com/office/drawing/2014/chart" uri="{C3380CC4-5D6E-409C-BE32-E72D297353CC}">
              <c16:uniqueId val="{00000006-3D7F-459E-9273-050ECD600410}"/>
            </c:ext>
          </c:extLst>
        </c:ser>
        <c:ser>
          <c:idx val="7"/>
          <c:order val="7"/>
          <c:tx>
            <c:strRef>
              <c:f>'4.3'!$A$12</c:f>
              <c:strCache>
                <c:ptCount val="1"/>
                <c:pt idx="0">
                  <c:v>Jaderné palivo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'4.3'!$B$12:$O$12</c:f>
              <c:numCache>
                <c:formatCode>#\ ##0.0</c:formatCode>
                <c:ptCount val="14"/>
                <c:pt idx="0">
                  <c:v>0</c:v>
                </c:pt>
                <c:pt idx="1">
                  <c:v>181.613</c:v>
                </c:pt>
                <c:pt idx="2">
                  <c:v>0</c:v>
                </c:pt>
                <c:pt idx="3">
                  <c:v>0</c:v>
                </c:pt>
                <c:pt idx="4">
                  <c:v>133.792</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7-3D7F-459E-9273-050ECD600410}"/>
            </c:ext>
          </c:extLst>
        </c:ser>
        <c:ser>
          <c:idx val="8"/>
          <c:order val="8"/>
          <c:tx>
            <c:strRef>
              <c:f>'4.3'!$A$13</c:f>
              <c:strCache>
                <c:ptCount val="1"/>
                <c:pt idx="0">
                  <c:v>Koks</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'4.3'!$B$13:$O$13</c:f>
              <c:numCache>
                <c:formatCode>#\ ##0.0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8-3D7F-459E-9273-050ECD600410}"/>
            </c:ext>
          </c:extLst>
        </c:ser>
        <c:ser>
          <c:idx val="9"/>
          <c:order val="9"/>
          <c:tx>
            <c:strRef>
              <c:f>'4.3'!$A$14</c:f>
              <c:strCache>
                <c:ptCount val="1"/>
                <c:pt idx="0">
                  <c:v>Odpadní teplo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'4.3'!$B$14:$O$14</c:f>
              <c:numCache>
                <c:formatCode>#\ ##0.0</c:formatCode>
                <c:ptCount val="14"/>
                <c:pt idx="0">
                  <c:v>0</c:v>
                </c:pt>
                <c:pt idx="1">
                  <c:v>0</c:v>
                </c:pt>
                <c:pt idx="2">
                  <c:v>29.252549999999999</c:v>
                </c:pt>
                <c:pt idx="3">
                  <c:v>2.1313999999999997</c:v>
                </c:pt>
                <c:pt idx="4">
                  <c:v>10.018000000000001</c:v>
                </c:pt>
                <c:pt idx="5">
                  <c:v>0.88045000000000007</c:v>
                </c:pt>
                <c:pt idx="6">
                  <c:v>1.004</c:v>
                </c:pt>
                <c:pt idx="7">
                  <c:v>483.27945</c:v>
                </c:pt>
                <c:pt idx="8">
                  <c:v>137.13085800000002</c:v>
                </c:pt>
                <c:pt idx="9">
                  <c:v>52.360999999999997</c:v>
                </c:pt>
                <c:pt idx="10">
                  <c:v>0</c:v>
                </c:pt>
                <c:pt idx="11">
                  <c:v>938.26509999999996</c:v>
                </c:pt>
                <c:pt idx="12">
                  <c:v>408.226</c:v>
                </c:pt>
                <c:pt idx="13">
                  <c:v>8.6530000000000005</c:v>
                </c:pt>
              </c:numCache>
            </c:numRef>
          </c:val>
          <c:extLst>
            <c:ext xmlns:c16="http://schemas.microsoft.com/office/drawing/2014/chart" uri="{C3380CC4-5D6E-409C-BE32-E72D297353CC}">
              <c16:uniqueId val="{00000009-3D7F-459E-9273-050ECD600410}"/>
            </c:ext>
          </c:extLst>
        </c:ser>
        <c:ser>
          <c:idx val="10"/>
          <c:order val="10"/>
          <c:tx>
            <c:strRef>
              <c:f>'4.3'!$A$15</c:f>
              <c:strCache>
                <c:ptCount val="1"/>
                <c:pt idx="0">
                  <c:v>Ostatní kapalná paliva</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'4.3'!$B$15:$O$15</c:f>
              <c:numCache>
                <c:formatCode>#\ ##0.0</c:formatCode>
                <c:ptCount val="14"/>
                <c:pt idx="0">
                  <c:v>0</c:v>
                </c:pt>
                <c:pt idx="1">
                  <c:v>14.494875</c:v>
                </c:pt>
                <c:pt idx="2">
                  <c:v>0</c:v>
                </c:pt>
                <c:pt idx="3">
                  <c:v>0</c:v>
                </c:pt>
                <c:pt idx="4">
                  <c:v>0</c:v>
                </c:pt>
                <c:pt idx="5">
                  <c:v>0</c:v>
                </c:pt>
                <c:pt idx="6">
                  <c:v>0</c:v>
                </c:pt>
                <c:pt idx="7">
                  <c:v>0</c:v>
                </c:pt>
                <c:pt idx="8">
                  <c:v>0</c:v>
                </c:pt>
                <c:pt idx="9">
                  <c:v>0</c:v>
                </c:pt>
                <c:pt idx="10">
                  <c:v>0</c:v>
                </c:pt>
                <c:pt idx="11">
                  <c:v>11.478215000000001</c:v>
                </c:pt>
                <c:pt idx="12">
                  <c:v>0</c:v>
                </c:pt>
                <c:pt idx="13">
                  <c:v>52.875</c:v>
                </c:pt>
              </c:numCache>
            </c:numRef>
          </c:val>
          <c:extLst>
            <c:ext xmlns:c16="http://schemas.microsoft.com/office/drawing/2014/chart" uri="{C3380CC4-5D6E-409C-BE32-E72D297353CC}">
              <c16:uniqueId val="{0000000A-3D7F-459E-9273-050ECD600410}"/>
            </c:ext>
          </c:extLst>
        </c:ser>
        <c:ser>
          <c:idx val="11"/>
          <c:order val="11"/>
          <c:tx>
            <c:strRef>
              <c:f>'4.3'!$A$16</c:f>
              <c:strCache>
                <c:ptCount val="1"/>
                <c:pt idx="0">
                  <c:v>Ostatní pevná paliva</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'4.3'!$B$16:$O$16</c:f>
              <c:numCache>
                <c:formatCode>#\ ##0.0</c:formatCode>
                <c:ptCount val="14"/>
                <c:pt idx="0">
                  <c:v>407.87160999999998</c:v>
                </c:pt>
                <c:pt idx="1">
                  <c:v>1.775013</c:v>
                </c:pt>
                <c:pt idx="2">
                  <c:v>366.56200000000001</c:v>
                </c:pt>
                <c:pt idx="3">
                  <c:v>0</c:v>
                </c:pt>
                <c:pt idx="4">
                  <c:v>4.1457230000000003</c:v>
                </c:pt>
                <c:pt idx="5">
                  <c:v>0</c:v>
                </c:pt>
                <c:pt idx="6">
                  <c:v>212.97399999999999</c:v>
                </c:pt>
                <c:pt idx="7">
                  <c:v>45.393307999999998</c:v>
                </c:pt>
                <c:pt idx="8">
                  <c:v>0</c:v>
                </c:pt>
                <c:pt idx="9">
                  <c:v>0</c:v>
                </c:pt>
                <c:pt idx="10">
                  <c:v>57.868475999999994</c:v>
                </c:pt>
                <c:pt idx="11">
                  <c:v>25.115470081158257</c:v>
                </c:pt>
                <c:pt idx="12">
                  <c:v>10.68371</c:v>
                </c:pt>
                <c:pt idx="13">
                  <c:v>17.6922</c:v>
                </c:pt>
              </c:numCache>
            </c:numRef>
          </c:val>
          <c:extLst>
            <c:ext xmlns:c16="http://schemas.microsoft.com/office/drawing/2014/chart" uri="{C3380CC4-5D6E-409C-BE32-E72D297353CC}">
              <c16:uniqueId val="{0000000B-3D7F-459E-9273-050ECD600410}"/>
            </c:ext>
          </c:extLst>
        </c:ser>
        <c:ser>
          <c:idx val="12"/>
          <c:order val="12"/>
          <c:tx>
            <c:strRef>
              <c:f>'4.3'!$A$17</c:f>
              <c:strCache>
                <c:ptCount val="1"/>
                <c:pt idx="0">
                  <c:v>Ostatní plyny</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'4.3'!$B$17:$O$17</c:f>
              <c:numCache>
                <c:formatCode>#\ ##0.0</c:formatCode>
                <c:ptCount val="14"/>
                <c:pt idx="0">
                  <c:v>0</c:v>
                </c:pt>
                <c:pt idx="1">
                  <c:v>0.32034199999999996</c:v>
                </c:pt>
                <c:pt idx="2">
                  <c:v>0</c:v>
                </c:pt>
                <c:pt idx="3">
                  <c:v>0</c:v>
                </c:pt>
                <c:pt idx="4">
                  <c:v>0</c:v>
                </c:pt>
                <c:pt idx="5">
                  <c:v>0</c:v>
                </c:pt>
                <c:pt idx="6">
                  <c:v>0</c:v>
                </c:pt>
                <c:pt idx="7">
                  <c:v>1490.152746</c:v>
                </c:pt>
                <c:pt idx="8">
                  <c:v>0</c:v>
                </c:pt>
                <c:pt idx="9">
                  <c:v>0</c:v>
                </c:pt>
                <c:pt idx="10">
                  <c:v>0.24099999999999999</c:v>
                </c:pt>
                <c:pt idx="11">
                  <c:v>304.55748999999997</c:v>
                </c:pt>
                <c:pt idx="12">
                  <c:v>240.51400000000001</c:v>
                </c:pt>
                <c:pt idx="13">
                  <c:v>295.08699999999999</c:v>
                </c:pt>
              </c:numCache>
            </c:numRef>
          </c:val>
          <c:extLst>
            <c:ext xmlns:c16="http://schemas.microsoft.com/office/drawing/2014/chart" uri="{C3380CC4-5D6E-409C-BE32-E72D297353CC}">
              <c16:uniqueId val="{0000000C-3D7F-459E-9273-050ECD600410}"/>
            </c:ext>
          </c:extLst>
        </c:ser>
        <c:ser>
          <c:idx val="13"/>
          <c:order val="13"/>
          <c:tx>
            <c:strRef>
              <c:f>'4.3'!$A$18</c:f>
              <c:strCache>
                <c:ptCount val="1"/>
                <c:pt idx="0">
                  <c:v>Ostatní</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'4.3'!$B$18:$O$18</c:f>
              <c:numCache>
                <c:formatCode>#\ ##0.0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D-3D7F-459E-9273-050ECD600410}"/>
            </c:ext>
          </c:extLst>
        </c:ser>
        <c:ser>
          <c:idx val="14"/>
          <c:order val="14"/>
          <c:tx>
            <c:strRef>
              <c:f>'4.3'!$A$19</c:f>
              <c:strCache>
                <c:ptCount val="1"/>
                <c:pt idx="0">
                  <c:v>Topné oleje</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'4.3'!$B$19:$O$19</c:f>
              <c:numCache>
                <c:formatCode>#\ ##0.0</c:formatCode>
                <c:ptCount val="14"/>
                <c:pt idx="0">
                  <c:v>0.63900000000000001</c:v>
                </c:pt>
                <c:pt idx="1">
                  <c:v>12.423895999999999</c:v>
                </c:pt>
                <c:pt idx="2">
                  <c:v>0.74917600000000006</c:v>
                </c:pt>
                <c:pt idx="3">
                  <c:v>0</c:v>
                </c:pt>
                <c:pt idx="4">
                  <c:v>0.8160949999999999</c:v>
                </c:pt>
                <c:pt idx="5">
                  <c:v>1.6841830000000002</c:v>
                </c:pt>
                <c:pt idx="6">
                  <c:v>9.7526830000000011</c:v>
                </c:pt>
                <c:pt idx="7">
                  <c:v>1.1292859999999998</c:v>
                </c:pt>
                <c:pt idx="8">
                  <c:v>75.181977000000018</c:v>
                </c:pt>
                <c:pt idx="9">
                  <c:v>0.48419799999999991</c:v>
                </c:pt>
                <c:pt idx="10">
                  <c:v>3.2503989999999998</c:v>
                </c:pt>
                <c:pt idx="11">
                  <c:v>3.018869</c:v>
                </c:pt>
                <c:pt idx="12">
                  <c:v>6.1252349999999991</c:v>
                </c:pt>
                <c:pt idx="13">
                  <c:v>0.38065999999999994</c:v>
                </c:pt>
              </c:numCache>
            </c:numRef>
          </c:val>
          <c:extLst>
            <c:ext xmlns:c16="http://schemas.microsoft.com/office/drawing/2014/chart" uri="{C3380CC4-5D6E-409C-BE32-E72D297353CC}">
              <c16:uniqueId val="{0000000E-3D7F-459E-9273-050ECD600410}"/>
            </c:ext>
          </c:extLst>
        </c:ser>
        <c:ser>
          <c:idx val="15"/>
          <c:order val="15"/>
          <c:tx>
            <c:strRef>
              <c:f>'4.3'!$A$20</c:f>
              <c:strCache>
                <c:ptCount val="1"/>
                <c:pt idx="0">
                  <c:v>Zemní plyn</c:v>
                </c:pt>
              </c:strCache>
            </c:strRef>
          </c:tx>
          <c:spPr>
            <a:solidFill>
              <a:srgbClr val="EBE600"/>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'4.3'!$B$20:$O$20</c:f>
              <c:numCache>
                <c:formatCode>#\ ##0.0</c:formatCode>
                <c:ptCount val="14"/>
                <c:pt idx="0">
                  <c:v>1367.8880080000001</c:v>
                </c:pt>
                <c:pt idx="1">
                  <c:v>265.87236099999996</c:v>
                </c:pt>
                <c:pt idx="2">
                  <c:v>2070.4331579999994</c:v>
                </c:pt>
                <c:pt idx="3">
                  <c:v>439.61626499999994</c:v>
                </c:pt>
                <c:pt idx="4">
                  <c:v>261.75485499999991</c:v>
                </c:pt>
                <c:pt idx="5">
                  <c:v>462.15169200000003</c:v>
                </c:pt>
                <c:pt idx="6">
                  <c:v>539.44417800000008</c:v>
                </c:pt>
                <c:pt idx="7">
                  <c:v>884.05776600000024</c:v>
                </c:pt>
                <c:pt idx="8">
                  <c:v>847.98760899999991</c:v>
                </c:pt>
                <c:pt idx="9">
                  <c:v>163.45434599999996</c:v>
                </c:pt>
                <c:pt idx="10">
                  <c:v>351.95211399999988</c:v>
                </c:pt>
                <c:pt idx="11">
                  <c:v>2357.272881918841</c:v>
                </c:pt>
                <c:pt idx="12">
                  <c:v>487.43142702996505</c:v>
                </c:pt>
                <c:pt idx="13">
                  <c:v>566.16935400000011</c:v>
                </c:pt>
              </c:numCache>
            </c:numRef>
          </c:val>
          <c:extLst>
            <c:ext xmlns:c16="http://schemas.microsoft.com/office/drawing/2014/chart" uri="{C3380CC4-5D6E-409C-BE32-E72D297353CC}">
              <c16:uniqueId val="{0000000F-3D7F-459E-9273-050ECD600410}"/>
            </c:ext>
          </c:extLst>
        </c:ser>
        <c:dLbls>
          <c:showLegendKey val="0"/>
          <c:showVal val="0"/>
          <c:showCatName val="0"/>
          <c:showSerName val="0"/>
          <c:showPercent val="0"/>
          <c:showBubbleSize val="0"/>
        </c:dLbls>
        <c:gapWidth val="104"/>
        <c:overlap val="100"/>
        <c:axId val="198576000"/>
        <c:axId val="198577536"/>
      </c:barChart>
      <c:catAx>
        <c:axId val="198576000"/>
        <c:scaling>
          <c:orientation val="minMax"/>
        </c:scaling>
        <c:delete val="0"/>
        <c:axPos val="b"/>
        <c:numFmt formatCode="General" sourceLinked="0"/>
        <c:majorTickMark val="none"/>
        <c:minorTickMark val="none"/>
        <c:tickLblPos val="low"/>
        <c:txPr>
          <a:bodyPr rot="0" vert="horz"/>
          <a:lstStyle/>
          <a:p>
            <a:pPr>
              <a:defRPr sz="900"/>
            </a:pPr>
            <a:endParaRPr lang="cs-CZ"/>
          </a:p>
        </c:txPr>
        <c:crossAx val="198577536"/>
        <c:crosses val="autoZero"/>
        <c:auto val="1"/>
        <c:lblAlgn val="ctr"/>
        <c:lblOffset val="100"/>
        <c:noMultiLvlLbl val="0"/>
      </c:catAx>
      <c:valAx>
        <c:axId val="19857753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857600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FE86-428C-84A4-A56B8EED7FEE}"/>
              </c:ext>
            </c:extLst>
          </c:dPt>
          <c:cat>
            <c:numRef>
              <c:f>'8.11'!$O$27:$O$34</c:f>
              <c:numCache>
                <c:formatCode>#\ ##0.0</c:formatCode>
                <c:ptCount val="8"/>
              </c:numCache>
            </c:numRef>
          </c:cat>
          <c:val>
            <c:numRef>
              <c:f>'8.11'!$J$27:$J$34</c:f>
              <c:numCache>
                <c:formatCode>0.0</c:formatCode>
                <c:ptCount val="8"/>
              </c:numCache>
            </c:numRef>
          </c:val>
          <c:extLst>
            <c:ext xmlns:c16="http://schemas.microsoft.com/office/drawing/2014/chart" uri="{C3380CC4-5D6E-409C-BE32-E72D297353CC}">
              <c16:uniqueId val="{00000001-FE86-428C-84A4-A56B8EED7FEE}"/>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3600713557594291"/>
          <c:y val="4.3463361666010988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'8.12'!$K$28</c:f>
              <c:strCache>
                <c:ptCount val="1"/>
                <c:pt idx="0">
                  <c:v>Průmysl</c:v>
                </c:pt>
              </c:strCache>
            </c:strRef>
          </c:tx>
          <c:invertIfNegative val="0"/>
          <c:cat>
            <c:strRef>
              <c:f>'8.12'!$L$27:$N$27</c:f>
              <c:strCache>
                <c:ptCount val="3"/>
                <c:pt idx="0">
                  <c:v>Říjen</c:v>
                </c:pt>
                <c:pt idx="1">
                  <c:v>Listopad</c:v>
                </c:pt>
                <c:pt idx="2">
                  <c:v>Prosinec</c:v>
                </c:pt>
              </c:strCache>
            </c:strRef>
          </c:cat>
          <c:val>
            <c:numRef>
              <c:f>'8.12'!$L$28:$N$28</c:f>
              <c:numCache>
                <c:formatCode>#\ ##0.0</c:formatCode>
                <c:ptCount val="3"/>
                <c:pt idx="0">
                  <c:v>454077.63099999999</c:v>
                </c:pt>
                <c:pt idx="1">
                  <c:v>523973.09700000007</c:v>
                </c:pt>
                <c:pt idx="2">
                  <c:v>575500.31900000002</c:v>
                </c:pt>
              </c:numCache>
            </c:numRef>
          </c:val>
          <c:extLst>
            <c:ext xmlns:c16="http://schemas.microsoft.com/office/drawing/2014/chart" uri="{C3380CC4-5D6E-409C-BE32-E72D297353CC}">
              <c16:uniqueId val="{00000000-AA33-46E2-9EE5-D631A484EE69}"/>
            </c:ext>
          </c:extLst>
        </c:ser>
        <c:ser>
          <c:idx val="1"/>
          <c:order val="1"/>
          <c:tx>
            <c:strRef>
              <c:f>'8.12'!$K$29</c:f>
              <c:strCache>
                <c:ptCount val="1"/>
                <c:pt idx="0">
                  <c:v>Energetika</c:v>
                </c:pt>
              </c:strCache>
            </c:strRef>
          </c:tx>
          <c:invertIfNegative val="0"/>
          <c:cat>
            <c:strRef>
              <c:f>'8.12'!$L$27:$N$27</c:f>
              <c:strCache>
                <c:ptCount val="3"/>
                <c:pt idx="0">
                  <c:v>Říjen</c:v>
                </c:pt>
                <c:pt idx="1">
                  <c:v>Listopad</c:v>
                </c:pt>
                <c:pt idx="2">
                  <c:v>Prosinec</c:v>
                </c:pt>
              </c:strCache>
            </c:strRef>
          </c:cat>
          <c:val>
            <c:numRef>
              <c:f>'8.12'!$L$29:$N$29</c:f>
              <c:numCache>
                <c:formatCode>#\ ##0.0</c:formatCode>
                <c:ptCount val="3"/>
                <c:pt idx="0">
                  <c:v>21948.683999999997</c:v>
                </c:pt>
                <c:pt idx="1">
                  <c:v>49347.337</c:v>
                </c:pt>
                <c:pt idx="2">
                  <c:v>81443.680999999997</c:v>
                </c:pt>
              </c:numCache>
            </c:numRef>
          </c:val>
          <c:extLst>
            <c:ext xmlns:c16="http://schemas.microsoft.com/office/drawing/2014/chart" uri="{C3380CC4-5D6E-409C-BE32-E72D297353CC}">
              <c16:uniqueId val="{00000001-AA33-46E2-9EE5-D631A484EE69}"/>
            </c:ext>
          </c:extLst>
        </c:ser>
        <c:ser>
          <c:idx val="2"/>
          <c:order val="2"/>
          <c:tx>
            <c:strRef>
              <c:f>'8.12'!$K$30</c:f>
              <c:strCache>
                <c:ptCount val="1"/>
                <c:pt idx="0">
                  <c:v>Doprava</c:v>
                </c:pt>
              </c:strCache>
            </c:strRef>
          </c:tx>
          <c:invertIfNegative val="0"/>
          <c:cat>
            <c:strRef>
              <c:f>'8.12'!$L$27:$N$27</c:f>
              <c:strCache>
                <c:ptCount val="3"/>
                <c:pt idx="0">
                  <c:v>Říjen</c:v>
                </c:pt>
                <c:pt idx="1">
                  <c:v>Listopad</c:v>
                </c:pt>
                <c:pt idx="2">
                  <c:v>Prosinec</c:v>
                </c:pt>
              </c:strCache>
            </c:strRef>
          </c:cat>
          <c:val>
            <c:numRef>
              <c:f>'8.12'!$L$30:$N$30</c:f>
              <c:numCache>
                <c:formatCode>#\ ##0.0</c:formatCode>
                <c:ptCount val="3"/>
                <c:pt idx="0">
                  <c:v>1934.98</c:v>
                </c:pt>
                <c:pt idx="1">
                  <c:v>3010.96</c:v>
                </c:pt>
                <c:pt idx="2">
                  <c:v>3782.32</c:v>
                </c:pt>
              </c:numCache>
            </c:numRef>
          </c:val>
          <c:extLst>
            <c:ext xmlns:c16="http://schemas.microsoft.com/office/drawing/2014/chart" uri="{C3380CC4-5D6E-409C-BE32-E72D297353CC}">
              <c16:uniqueId val="{00000002-AA33-46E2-9EE5-D631A484EE69}"/>
            </c:ext>
          </c:extLst>
        </c:ser>
        <c:ser>
          <c:idx val="3"/>
          <c:order val="3"/>
          <c:tx>
            <c:strRef>
              <c:f>'8.12'!$K$31</c:f>
              <c:strCache>
                <c:ptCount val="1"/>
                <c:pt idx="0">
                  <c:v>Stavebnictví</c:v>
                </c:pt>
              </c:strCache>
            </c:strRef>
          </c:tx>
          <c:invertIfNegative val="0"/>
          <c:cat>
            <c:strRef>
              <c:f>'8.12'!$L$27:$N$27</c:f>
              <c:strCache>
                <c:ptCount val="3"/>
                <c:pt idx="0">
                  <c:v>Říjen</c:v>
                </c:pt>
                <c:pt idx="1">
                  <c:v>Listopad</c:v>
                </c:pt>
                <c:pt idx="2">
                  <c:v>Prosinec</c:v>
                </c:pt>
              </c:strCache>
            </c:strRef>
          </c:cat>
          <c:val>
            <c:numRef>
              <c:f>'8.12'!$L$31:$N$31</c:f>
              <c:numCache>
                <c:formatCode>#\ ##0.0</c:formatCode>
                <c:ptCount val="3"/>
                <c:pt idx="0">
                  <c:v>125.57</c:v>
                </c:pt>
                <c:pt idx="1">
                  <c:v>184.22</c:v>
                </c:pt>
                <c:pt idx="2">
                  <c:v>227.57999999999998</c:v>
                </c:pt>
              </c:numCache>
            </c:numRef>
          </c:val>
          <c:extLst>
            <c:ext xmlns:c16="http://schemas.microsoft.com/office/drawing/2014/chart" uri="{C3380CC4-5D6E-409C-BE32-E72D297353CC}">
              <c16:uniqueId val="{00000003-AA33-46E2-9EE5-D631A484EE69}"/>
            </c:ext>
          </c:extLst>
        </c:ser>
        <c:ser>
          <c:idx val="4"/>
          <c:order val="4"/>
          <c:tx>
            <c:strRef>
              <c:f>'8.12'!$K$32</c:f>
              <c:strCache>
                <c:ptCount val="1"/>
                <c:pt idx="0">
                  <c:v>Zemědělství a lesnictví</c:v>
                </c:pt>
              </c:strCache>
            </c:strRef>
          </c:tx>
          <c:invertIfNegative val="0"/>
          <c:cat>
            <c:strRef>
              <c:f>'8.12'!$L$27:$N$27</c:f>
              <c:strCache>
                <c:ptCount val="3"/>
                <c:pt idx="0">
                  <c:v>Říjen</c:v>
                </c:pt>
                <c:pt idx="1">
                  <c:v>Listopad</c:v>
                </c:pt>
                <c:pt idx="2">
                  <c:v>Prosinec</c:v>
                </c:pt>
              </c:strCache>
            </c:strRef>
          </c:cat>
          <c:val>
            <c:numRef>
              <c:f>'8.12'!$L$32:$N$32</c:f>
              <c:numCache>
                <c:formatCode>#\ ##0.0</c:formatCode>
                <c:ptCount val="3"/>
                <c:pt idx="0">
                  <c:v>2501.252</c:v>
                </c:pt>
                <c:pt idx="1">
                  <c:v>2298.6060000000002</c:v>
                </c:pt>
                <c:pt idx="2">
                  <c:v>2172.9549999999999</c:v>
                </c:pt>
              </c:numCache>
            </c:numRef>
          </c:val>
          <c:extLst>
            <c:ext xmlns:c16="http://schemas.microsoft.com/office/drawing/2014/chart" uri="{C3380CC4-5D6E-409C-BE32-E72D297353CC}">
              <c16:uniqueId val="{00000004-AA33-46E2-9EE5-D631A484EE69}"/>
            </c:ext>
          </c:extLst>
        </c:ser>
        <c:ser>
          <c:idx val="5"/>
          <c:order val="5"/>
          <c:tx>
            <c:strRef>
              <c:f>'8.12'!$K$33</c:f>
              <c:strCache>
                <c:ptCount val="1"/>
                <c:pt idx="0">
                  <c:v>Domácnosti</c:v>
                </c:pt>
              </c:strCache>
            </c:strRef>
          </c:tx>
          <c:invertIfNegative val="0"/>
          <c:cat>
            <c:strRef>
              <c:f>'8.12'!$L$27:$N$27</c:f>
              <c:strCache>
                <c:ptCount val="3"/>
                <c:pt idx="0">
                  <c:v>Říjen</c:v>
                </c:pt>
                <c:pt idx="1">
                  <c:v>Listopad</c:v>
                </c:pt>
                <c:pt idx="2">
                  <c:v>Prosinec</c:v>
                </c:pt>
              </c:strCache>
            </c:strRef>
          </c:cat>
          <c:val>
            <c:numRef>
              <c:f>'8.12'!$L$33:$N$33</c:f>
              <c:numCache>
                <c:formatCode>#\ ##0.0</c:formatCode>
                <c:ptCount val="3"/>
                <c:pt idx="0">
                  <c:v>218786.69400000002</c:v>
                </c:pt>
                <c:pt idx="1">
                  <c:v>296852.89399999997</c:v>
                </c:pt>
                <c:pt idx="2">
                  <c:v>381756.72499999998</c:v>
                </c:pt>
              </c:numCache>
            </c:numRef>
          </c:val>
          <c:extLst>
            <c:ext xmlns:c16="http://schemas.microsoft.com/office/drawing/2014/chart" uri="{C3380CC4-5D6E-409C-BE32-E72D297353CC}">
              <c16:uniqueId val="{00000005-AA33-46E2-9EE5-D631A484EE69}"/>
            </c:ext>
          </c:extLst>
        </c:ser>
        <c:ser>
          <c:idx val="6"/>
          <c:order val="6"/>
          <c:tx>
            <c:strRef>
              <c:f>'8.12'!$K$34</c:f>
              <c:strCache>
                <c:ptCount val="1"/>
                <c:pt idx="0">
                  <c:v>Obchod, služby, školství, zdravotnictví</c:v>
                </c:pt>
              </c:strCache>
            </c:strRef>
          </c:tx>
          <c:invertIfNegative val="0"/>
          <c:cat>
            <c:strRef>
              <c:f>'8.12'!$L$27:$N$27</c:f>
              <c:strCache>
                <c:ptCount val="3"/>
                <c:pt idx="0">
                  <c:v>Říjen</c:v>
                </c:pt>
                <c:pt idx="1">
                  <c:v>Listopad</c:v>
                </c:pt>
                <c:pt idx="2">
                  <c:v>Prosinec</c:v>
                </c:pt>
              </c:strCache>
            </c:strRef>
          </c:cat>
          <c:val>
            <c:numRef>
              <c:f>'8.12'!$L$34:$N$34</c:f>
              <c:numCache>
                <c:formatCode>#\ ##0.0</c:formatCode>
                <c:ptCount val="3"/>
                <c:pt idx="0">
                  <c:v>99440.830000000016</c:v>
                </c:pt>
                <c:pt idx="1">
                  <c:v>140835.32699999996</c:v>
                </c:pt>
                <c:pt idx="2">
                  <c:v>181556.22600000005</c:v>
                </c:pt>
              </c:numCache>
            </c:numRef>
          </c:val>
          <c:extLst>
            <c:ext xmlns:c16="http://schemas.microsoft.com/office/drawing/2014/chart" uri="{C3380CC4-5D6E-409C-BE32-E72D297353CC}">
              <c16:uniqueId val="{00000006-AA33-46E2-9EE5-D631A484EE69}"/>
            </c:ext>
          </c:extLst>
        </c:ser>
        <c:ser>
          <c:idx val="7"/>
          <c:order val="7"/>
          <c:tx>
            <c:strRef>
              <c:f>'8.12'!$K$35</c:f>
              <c:strCache>
                <c:ptCount val="1"/>
                <c:pt idx="0">
                  <c:v>Ostatní</c:v>
                </c:pt>
              </c:strCache>
            </c:strRef>
          </c:tx>
          <c:invertIfNegative val="0"/>
          <c:cat>
            <c:strRef>
              <c:f>'8.12'!$L$27:$N$27</c:f>
              <c:strCache>
                <c:ptCount val="3"/>
                <c:pt idx="0">
                  <c:v>Říjen</c:v>
                </c:pt>
                <c:pt idx="1">
                  <c:v>Listopad</c:v>
                </c:pt>
                <c:pt idx="2">
                  <c:v>Prosinec</c:v>
                </c:pt>
              </c:strCache>
            </c:strRef>
          </c:cat>
          <c:val>
            <c:numRef>
              <c:f>'8.12'!$L$35:$N$35</c:f>
              <c:numCache>
                <c:formatCode>#\ ##0.0</c:formatCode>
                <c:ptCount val="3"/>
                <c:pt idx="0">
                  <c:v>1386.943</c:v>
                </c:pt>
                <c:pt idx="1">
                  <c:v>2171.471</c:v>
                </c:pt>
                <c:pt idx="2">
                  <c:v>2863.6579999999999</c:v>
                </c:pt>
              </c:numCache>
            </c:numRef>
          </c:val>
          <c:extLst>
            <c:ext xmlns:c16="http://schemas.microsoft.com/office/drawing/2014/chart" uri="{C3380CC4-5D6E-409C-BE32-E72D297353CC}">
              <c16:uniqueId val="{00000007-AA33-46E2-9EE5-D631A484EE69}"/>
            </c:ext>
          </c:extLst>
        </c:ser>
        <c:dLbls>
          <c:showLegendKey val="0"/>
          <c:showVal val="0"/>
          <c:showCatName val="0"/>
          <c:showSerName val="0"/>
          <c:showPercent val="0"/>
          <c:showBubbleSize val="0"/>
        </c:dLbls>
        <c:gapWidth val="150"/>
        <c:overlap val="100"/>
        <c:axId val="163137792"/>
        <c:axId val="163155968"/>
      </c:barChart>
      <c:catAx>
        <c:axId val="163137792"/>
        <c:scaling>
          <c:orientation val="minMax"/>
        </c:scaling>
        <c:delete val="0"/>
        <c:axPos val="b"/>
        <c:numFmt formatCode="General" sourceLinked="1"/>
        <c:majorTickMark val="none"/>
        <c:minorTickMark val="none"/>
        <c:tickLblPos val="nextTo"/>
        <c:txPr>
          <a:bodyPr/>
          <a:lstStyle/>
          <a:p>
            <a:pPr>
              <a:defRPr sz="900"/>
            </a:pPr>
            <a:endParaRPr lang="cs-CZ"/>
          </a:p>
        </c:txPr>
        <c:crossAx val="163155968"/>
        <c:crossesAt val="0"/>
        <c:auto val="1"/>
        <c:lblAlgn val="ctr"/>
        <c:lblOffset val="100"/>
        <c:noMultiLvlLbl val="0"/>
      </c:catAx>
      <c:valAx>
        <c:axId val="163155968"/>
        <c:scaling>
          <c:orientation val="minMax"/>
          <c:max val="3000000"/>
        </c:scaling>
        <c:delete val="0"/>
        <c:axPos val="l"/>
        <c:majorGridlines/>
        <c:numFmt formatCode="#,##0" sourceLinked="0"/>
        <c:majorTickMark val="out"/>
        <c:minorTickMark val="none"/>
        <c:tickLblPos val="nextTo"/>
        <c:spPr>
          <a:ln>
            <a:noFill/>
          </a:ln>
        </c:spPr>
        <c:txPr>
          <a:bodyPr/>
          <a:lstStyle/>
          <a:p>
            <a:pPr>
              <a:defRPr sz="900"/>
            </a:pPr>
            <a:endParaRPr lang="cs-CZ"/>
          </a:p>
        </c:txPr>
        <c:crossAx val="16313779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'8.12'!$L$40</c:f>
              <c:strCache>
                <c:ptCount val="1"/>
                <c:pt idx="0">
                  <c:v>Instalovaný výkon</c:v>
                </c:pt>
              </c:strCache>
            </c:strRef>
          </c:tx>
          <c:invertIfNegative val="0"/>
          <c:val>
            <c:numRef>
              <c:f>'8.12'!$M$40</c:f>
              <c:numCache>
                <c:formatCode>0.0%</c:formatCode>
                <c:ptCount val="1"/>
                <c:pt idx="0">
                  <c:v>0.11126538578293418</c:v>
                </c:pt>
              </c:numCache>
            </c:numRef>
          </c:val>
          <c:extLst>
            <c:ext xmlns:c16="http://schemas.microsoft.com/office/drawing/2014/chart" uri="{C3380CC4-5D6E-409C-BE32-E72D297353CC}">
              <c16:uniqueId val="{00000000-4A26-4189-BD7E-C8C949409679}"/>
            </c:ext>
          </c:extLst>
        </c:ser>
        <c:ser>
          <c:idx val="1"/>
          <c:order val="1"/>
          <c:tx>
            <c:strRef>
              <c:f>'8.12'!$L$41</c:f>
              <c:strCache>
                <c:ptCount val="1"/>
                <c:pt idx="0">
                  <c:v>Výroba tepla brutto</c:v>
                </c:pt>
              </c:strCache>
            </c:strRef>
          </c:tx>
          <c:invertIfNegative val="0"/>
          <c:val>
            <c:numRef>
              <c:f>'8.12'!$M$41</c:f>
              <c:numCache>
                <c:formatCode>0.0%</c:formatCode>
                <c:ptCount val="1"/>
                <c:pt idx="0">
                  <c:v>0.18348972125761676</c:v>
                </c:pt>
              </c:numCache>
            </c:numRef>
          </c:val>
          <c:extLst>
            <c:ext xmlns:c16="http://schemas.microsoft.com/office/drawing/2014/chart" uri="{C3380CC4-5D6E-409C-BE32-E72D297353CC}">
              <c16:uniqueId val="{00000001-4A26-4189-BD7E-C8C949409679}"/>
            </c:ext>
          </c:extLst>
        </c:ser>
        <c:ser>
          <c:idx val="2"/>
          <c:order val="2"/>
          <c:tx>
            <c:strRef>
              <c:f>'8.12'!$L$42</c:f>
              <c:strCache>
                <c:ptCount val="1"/>
                <c:pt idx="0">
                  <c:v>Dodávky tepla</c:v>
                </c:pt>
              </c:strCache>
            </c:strRef>
          </c:tx>
          <c:invertIfNegative val="0"/>
          <c:val>
            <c:numRef>
              <c:f>'8.12'!$M$42</c:f>
              <c:numCache>
                <c:formatCode>0.0%</c:formatCode>
                <c:ptCount val="1"/>
                <c:pt idx="0">
                  <c:v>0.22911790810766058</c:v>
                </c:pt>
              </c:numCache>
            </c:numRef>
          </c:val>
          <c:extLst>
            <c:ext xmlns:c16="http://schemas.microsoft.com/office/drawing/2014/chart" uri="{C3380CC4-5D6E-409C-BE32-E72D297353CC}">
              <c16:uniqueId val="{00000002-4A26-4189-BD7E-C8C949409679}"/>
            </c:ext>
          </c:extLst>
        </c:ser>
        <c:dLbls>
          <c:showLegendKey val="0"/>
          <c:showVal val="0"/>
          <c:showCatName val="0"/>
          <c:showSerName val="0"/>
          <c:showPercent val="0"/>
          <c:showBubbleSize val="0"/>
        </c:dLbls>
        <c:gapWidth val="150"/>
        <c:axId val="164890880"/>
        <c:axId val="164892672"/>
      </c:barChart>
      <c:catAx>
        <c:axId val="164890880"/>
        <c:scaling>
          <c:orientation val="maxMin"/>
        </c:scaling>
        <c:delete val="0"/>
        <c:axPos val="l"/>
        <c:numFmt formatCode="General" sourceLinked="1"/>
        <c:majorTickMark val="none"/>
        <c:minorTickMark val="none"/>
        <c:tickLblPos val="none"/>
        <c:crossAx val="164892672"/>
        <c:crosses val="autoZero"/>
        <c:auto val="1"/>
        <c:lblAlgn val="ctr"/>
        <c:lblOffset val="100"/>
        <c:noMultiLvlLbl val="0"/>
      </c:catAx>
      <c:valAx>
        <c:axId val="16489267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64890880"/>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4550846023688664"/>
          <c:y val="4.3823585027139962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'8.12'!$K$10</c:f>
              <c:strCache>
                <c:ptCount val="1"/>
                <c:pt idx="0">
                  <c:v>Biomasa</c:v>
                </c:pt>
              </c:strCache>
            </c:strRef>
          </c:tx>
          <c:spPr>
            <a:solidFill>
              <a:schemeClr val="accent3">
                <a:lumMod val="75000"/>
              </a:schemeClr>
            </a:solidFill>
          </c:spPr>
          <c:invertIfNegative val="0"/>
          <c:cat>
            <c:strRef>
              <c:f>'8.12'!$L$9:$N$9</c:f>
              <c:strCache>
                <c:ptCount val="3"/>
                <c:pt idx="0">
                  <c:v>Říjen</c:v>
                </c:pt>
                <c:pt idx="1">
                  <c:v>Listopad</c:v>
                </c:pt>
                <c:pt idx="2">
                  <c:v>Prosinec</c:v>
                </c:pt>
              </c:strCache>
            </c:strRef>
          </c:cat>
          <c:val>
            <c:numRef>
              <c:f>'8.12'!$L$10:$N$10</c:f>
              <c:numCache>
                <c:formatCode>#\ ##0.0</c:formatCode>
                <c:ptCount val="3"/>
                <c:pt idx="0">
                  <c:v>95148.763000000006</c:v>
                </c:pt>
                <c:pt idx="1">
                  <c:v>130628.099</c:v>
                </c:pt>
                <c:pt idx="2">
                  <c:v>130419.071</c:v>
                </c:pt>
              </c:numCache>
            </c:numRef>
          </c:val>
          <c:extLst>
            <c:ext xmlns:c16="http://schemas.microsoft.com/office/drawing/2014/chart" uri="{C3380CC4-5D6E-409C-BE32-E72D297353CC}">
              <c16:uniqueId val="{00000000-EE6D-4FF2-A84D-EF8DEBB12288}"/>
            </c:ext>
          </c:extLst>
        </c:ser>
        <c:ser>
          <c:idx val="1"/>
          <c:order val="1"/>
          <c:tx>
            <c:strRef>
              <c:f>'8.12'!$K$11</c:f>
              <c:strCache>
                <c:ptCount val="1"/>
                <c:pt idx="0">
                  <c:v>Bioplyn</c:v>
                </c:pt>
              </c:strCache>
            </c:strRef>
          </c:tx>
          <c:spPr>
            <a:solidFill>
              <a:schemeClr val="bg2">
                <a:lumMod val="50000"/>
              </a:schemeClr>
            </a:solidFill>
          </c:spPr>
          <c:invertIfNegative val="0"/>
          <c:cat>
            <c:strRef>
              <c:f>'8.12'!$L$9:$N$9</c:f>
              <c:strCache>
                <c:ptCount val="3"/>
                <c:pt idx="0">
                  <c:v>Říjen</c:v>
                </c:pt>
                <c:pt idx="1">
                  <c:v>Listopad</c:v>
                </c:pt>
                <c:pt idx="2">
                  <c:v>Prosinec</c:v>
                </c:pt>
              </c:strCache>
            </c:strRef>
          </c:cat>
          <c:val>
            <c:numRef>
              <c:f>'8.12'!$L$11:$N$11</c:f>
              <c:numCache>
                <c:formatCode>#\ ##0.0</c:formatCode>
                <c:ptCount val="3"/>
                <c:pt idx="0">
                  <c:v>4439.8119999999999</c:v>
                </c:pt>
                <c:pt idx="1">
                  <c:v>4734.1120000000001</c:v>
                </c:pt>
                <c:pt idx="2">
                  <c:v>4809.0079999999998</c:v>
                </c:pt>
              </c:numCache>
            </c:numRef>
          </c:val>
          <c:extLst>
            <c:ext xmlns:c16="http://schemas.microsoft.com/office/drawing/2014/chart" uri="{C3380CC4-5D6E-409C-BE32-E72D297353CC}">
              <c16:uniqueId val="{00000001-EE6D-4FF2-A84D-EF8DEBB12288}"/>
            </c:ext>
          </c:extLst>
        </c:ser>
        <c:ser>
          <c:idx val="2"/>
          <c:order val="2"/>
          <c:tx>
            <c:strRef>
              <c:f>'8.12'!$K$12</c:f>
              <c:strCache>
                <c:ptCount val="1"/>
                <c:pt idx="0">
                  <c:v>Černé uhlí</c:v>
                </c:pt>
              </c:strCache>
            </c:strRef>
          </c:tx>
          <c:spPr>
            <a:solidFill>
              <a:schemeClr val="tx1"/>
            </a:solidFill>
          </c:spPr>
          <c:invertIfNegative val="0"/>
          <c:cat>
            <c:strRef>
              <c:f>'8.12'!$L$9:$N$9</c:f>
              <c:strCache>
                <c:ptCount val="3"/>
                <c:pt idx="0">
                  <c:v>Říjen</c:v>
                </c:pt>
                <c:pt idx="1">
                  <c:v>Listopad</c:v>
                </c:pt>
                <c:pt idx="2">
                  <c:v>Prosinec</c:v>
                </c:pt>
              </c:strCache>
            </c:strRef>
          </c:cat>
          <c:val>
            <c:numRef>
              <c:f>'8.12'!$L$12:$N$12</c:f>
              <c:numCache>
                <c:formatCode>#\ ##0.0</c:formatCode>
                <c:ptCount val="3"/>
                <c:pt idx="0">
                  <c:v>46</c:v>
                </c:pt>
                <c:pt idx="1">
                  <c:v>55</c:v>
                </c:pt>
                <c:pt idx="2">
                  <c:v>34</c:v>
                </c:pt>
              </c:numCache>
            </c:numRef>
          </c:val>
          <c:extLst>
            <c:ext xmlns:c16="http://schemas.microsoft.com/office/drawing/2014/chart" uri="{C3380CC4-5D6E-409C-BE32-E72D297353CC}">
              <c16:uniqueId val="{00000002-EE6D-4FF2-A84D-EF8DEBB12288}"/>
            </c:ext>
          </c:extLst>
        </c:ser>
        <c:ser>
          <c:idx val="3"/>
          <c:order val="3"/>
          <c:tx>
            <c:strRef>
              <c:f>'8.12'!$K$13</c:f>
              <c:strCache>
                <c:ptCount val="1"/>
                <c:pt idx="0">
                  <c:v>Elektrická energie</c:v>
                </c:pt>
              </c:strCache>
            </c:strRef>
          </c:tx>
          <c:invertIfNegative val="0"/>
          <c:cat>
            <c:strRef>
              <c:f>'8.12'!$L$9:$N$9</c:f>
              <c:strCache>
                <c:ptCount val="3"/>
                <c:pt idx="0">
                  <c:v>Říjen</c:v>
                </c:pt>
                <c:pt idx="1">
                  <c:v>Listopad</c:v>
                </c:pt>
                <c:pt idx="2">
                  <c:v>Prosinec</c:v>
                </c:pt>
              </c:strCache>
            </c:strRef>
          </c:cat>
          <c:val>
            <c:numRef>
              <c:f>'8.12'!$L$13:$N$13</c:f>
              <c:numCache>
                <c:formatCode>#\ ##0.0</c:formatCode>
                <c:ptCount val="3"/>
                <c:pt idx="0">
                  <c:v>0</c:v>
                </c:pt>
                <c:pt idx="1">
                  <c:v>0</c:v>
                </c:pt>
                <c:pt idx="2">
                  <c:v>0</c:v>
                </c:pt>
              </c:numCache>
            </c:numRef>
          </c:val>
          <c:extLst>
            <c:ext xmlns:c16="http://schemas.microsoft.com/office/drawing/2014/chart" uri="{C3380CC4-5D6E-409C-BE32-E72D297353CC}">
              <c16:uniqueId val="{00000003-EE6D-4FF2-A84D-EF8DEBB12288}"/>
            </c:ext>
          </c:extLst>
        </c:ser>
        <c:ser>
          <c:idx val="4"/>
          <c:order val="4"/>
          <c:tx>
            <c:strRef>
              <c:f>'8.12'!$K$14</c:f>
              <c:strCache>
                <c:ptCount val="1"/>
                <c:pt idx="0">
                  <c:v>Energie prostředí (tepelné čerpadlo)</c:v>
                </c:pt>
              </c:strCache>
            </c:strRef>
          </c:tx>
          <c:invertIfNegative val="0"/>
          <c:cat>
            <c:strRef>
              <c:f>'8.12'!$L$9:$N$9</c:f>
              <c:strCache>
                <c:ptCount val="3"/>
                <c:pt idx="0">
                  <c:v>Říjen</c:v>
                </c:pt>
                <c:pt idx="1">
                  <c:v>Listopad</c:v>
                </c:pt>
                <c:pt idx="2">
                  <c:v>Prosinec</c:v>
                </c:pt>
              </c:strCache>
            </c:strRef>
          </c:cat>
          <c:val>
            <c:numRef>
              <c:f>'8.12'!$L$14:$N$14</c:f>
              <c:numCache>
                <c:formatCode>#\ ##0.0</c:formatCode>
                <c:ptCount val="3"/>
                <c:pt idx="0">
                  <c:v>0</c:v>
                </c:pt>
                <c:pt idx="1">
                  <c:v>0</c:v>
                </c:pt>
                <c:pt idx="2">
                  <c:v>0</c:v>
                </c:pt>
              </c:numCache>
            </c:numRef>
          </c:val>
          <c:extLst>
            <c:ext xmlns:c16="http://schemas.microsoft.com/office/drawing/2014/chart" uri="{C3380CC4-5D6E-409C-BE32-E72D297353CC}">
              <c16:uniqueId val="{00000004-EE6D-4FF2-A84D-EF8DEBB12288}"/>
            </c:ext>
          </c:extLst>
        </c:ser>
        <c:ser>
          <c:idx val="5"/>
          <c:order val="5"/>
          <c:tx>
            <c:strRef>
              <c:f>'8.12'!$K$15</c:f>
              <c:strCache>
                <c:ptCount val="1"/>
                <c:pt idx="0">
                  <c:v>Energie Slunce (solární kolektor)</c:v>
                </c:pt>
              </c:strCache>
            </c:strRef>
          </c:tx>
          <c:invertIfNegative val="0"/>
          <c:cat>
            <c:strRef>
              <c:f>'8.12'!$L$9:$N$9</c:f>
              <c:strCache>
                <c:ptCount val="3"/>
                <c:pt idx="0">
                  <c:v>Říjen</c:v>
                </c:pt>
                <c:pt idx="1">
                  <c:v>Listopad</c:v>
                </c:pt>
                <c:pt idx="2">
                  <c:v>Prosinec</c:v>
                </c:pt>
              </c:strCache>
            </c:strRef>
          </c:cat>
          <c:val>
            <c:numRef>
              <c:f>'8.12'!$L$15:$N$15</c:f>
              <c:numCache>
                <c:formatCode>#\ ##0.0</c:formatCode>
                <c:ptCount val="3"/>
                <c:pt idx="0">
                  <c:v>0</c:v>
                </c:pt>
                <c:pt idx="1">
                  <c:v>0</c:v>
                </c:pt>
                <c:pt idx="2">
                  <c:v>0</c:v>
                </c:pt>
              </c:numCache>
            </c:numRef>
          </c:val>
          <c:extLst>
            <c:ext xmlns:c16="http://schemas.microsoft.com/office/drawing/2014/chart" uri="{C3380CC4-5D6E-409C-BE32-E72D297353CC}">
              <c16:uniqueId val="{00000005-EE6D-4FF2-A84D-EF8DEBB12288}"/>
            </c:ext>
          </c:extLst>
        </c:ser>
        <c:ser>
          <c:idx val="6"/>
          <c:order val="6"/>
          <c:tx>
            <c:strRef>
              <c:f>'8.12'!$K$16</c:f>
              <c:strCache>
                <c:ptCount val="1"/>
                <c:pt idx="0">
                  <c:v>Hnědé uhlí</c:v>
                </c:pt>
              </c:strCache>
            </c:strRef>
          </c:tx>
          <c:spPr>
            <a:solidFill>
              <a:srgbClr val="6E4932"/>
            </a:solidFill>
          </c:spPr>
          <c:invertIfNegative val="0"/>
          <c:cat>
            <c:strRef>
              <c:f>'8.12'!$L$9:$N$9</c:f>
              <c:strCache>
                <c:ptCount val="3"/>
                <c:pt idx="0">
                  <c:v>Říjen</c:v>
                </c:pt>
                <c:pt idx="1">
                  <c:v>Listopad</c:v>
                </c:pt>
                <c:pt idx="2">
                  <c:v>Prosinec</c:v>
                </c:pt>
              </c:strCache>
            </c:strRef>
          </c:cat>
          <c:val>
            <c:numRef>
              <c:f>'8.12'!$L$16:$N$16</c:f>
              <c:numCache>
                <c:formatCode>#\ ##0.0</c:formatCode>
                <c:ptCount val="3"/>
                <c:pt idx="0">
                  <c:v>1015019.036</c:v>
                </c:pt>
                <c:pt idx="1">
                  <c:v>1473488.2389999998</c:v>
                </c:pt>
                <c:pt idx="2">
                  <c:v>1882282.82</c:v>
                </c:pt>
              </c:numCache>
            </c:numRef>
          </c:val>
          <c:extLst>
            <c:ext xmlns:c16="http://schemas.microsoft.com/office/drawing/2014/chart" uri="{C3380CC4-5D6E-409C-BE32-E72D297353CC}">
              <c16:uniqueId val="{00000006-EE6D-4FF2-A84D-EF8DEBB12288}"/>
            </c:ext>
          </c:extLst>
        </c:ser>
        <c:ser>
          <c:idx val="7"/>
          <c:order val="7"/>
          <c:tx>
            <c:strRef>
              <c:f>'8.12'!$K$17</c:f>
              <c:strCache>
                <c:ptCount val="1"/>
                <c:pt idx="0">
                  <c:v>Jaderné palivo</c:v>
                </c:pt>
              </c:strCache>
            </c:strRef>
          </c:tx>
          <c:invertIfNegative val="0"/>
          <c:cat>
            <c:strRef>
              <c:f>'8.12'!$L$9:$N$9</c:f>
              <c:strCache>
                <c:ptCount val="3"/>
                <c:pt idx="0">
                  <c:v>Říjen</c:v>
                </c:pt>
                <c:pt idx="1">
                  <c:v>Listopad</c:v>
                </c:pt>
                <c:pt idx="2">
                  <c:v>Prosinec</c:v>
                </c:pt>
              </c:strCache>
            </c:strRef>
          </c:cat>
          <c:val>
            <c:numRef>
              <c:f>'8.12'!$L$17:$N$17</c:f>
              <c:numCache>
                <c:formatCode>#\ ##0.0</c:formatCode>
                <c:ptCount val="3"/>
                <c:pt idx="0">
                  <c:v>0</c:v>
                </c:pt>
                <c:pt idx="1">
                  <c:v>0</c:v>
                </c:pt>
                <c:pt idx="2">
                  <c:v>0</c:v>
                </c:pt>
              </c:numCache>
            </c:numRef>
          </c:val>
          <c:extLst>
            <c:ext xmlns:c16="http://schemas.microsoft.com/office/drawing/2014/chart" uri="{C3380CC4-5D6E-409C-BE32-E72D297353CC}">
              <c16:uniqueId val="{00000007-EE6D-4FF2-A84D-EF8DEBB12288}"/>
            </c:ext>
          </c:extLst>
        </c:ser>
        <c:ser>
          <c:idx val="8"/>
          <c:order val="8"/>
          <c:tx>
            <c:strRef>
              <c:f>'8.12'!$K$18</c:f>
              <c:strCache>
                <c:ptCount val="1"/>
                <c:pt idx="0">
                  <c:v>Koks</c:v>
                </c:pt>
              </c:strCache>
            </c:strRef>
          </c:tx>
          <c:invertIfNegative val="0"/>
          <c:cat>
            <c:strRef>
              <c:f>'8.12'!$L$9:$N$9</c:f>
              <c:strCache>
                <c:ptCount val="3"/>
                <c:pt idx="0">
                  <c:v>Říjen</c:v>
                </c:pt>
                <c:pt idx="1">
                  <c:v>Listopad</c:v>
                </c:pt>
                <c:pt idx="2">
                  <c:v>Prosinec</c:v>
                </c:pt>
              </c:strCache>
            </c:strRef>
          </c:cat>
          <c:val>
            <c:numRef>
              <c:f>'8.12'!$L$18:$N$18</c:f>
              <c:numCache>
                <c:formatCode>#\ ##0.0</c:formatCode>
                <c:ptCount val="3"/>
                <c:pt idx="0">
                  <c:v>0</c:v>
                </c:pt>
                <c:pt idx="1">
                  <c:v>0</c:v>
                </c:pt>
                <c:pt idx="2">
                  <c:v>0</c:v>
                </c:pt>
              </c:numCache>
            </c:numRef>
          </c:val>
          <c:extLst>
            <c:ext xmlns:c16="http://schemas.microsoft.com/office/drawing/2014/chart" uri="{C3380CC4-5D6E-409C-BE32-E72D297353CC}">
              <c16:uniqueId val="{00000008-EE6D-4FF2-A84D-EF8DEBB12288}"/>
            </c:ext>
          </c:extLst>
        </c:ser>
        <c:ser>
          <c:idx val="9"/>
          <c:order val="9"/>
          <c:tx>
            <c:strRef>
              <c:f>'8.12'!$K$19</c:f>
              <c:strCache>
                <c:ptCount val="1"/>
                <c:pt idx="0">
                  <c:v>Odpadní teplo</c:v>
                </c:pt>
              </c:strCache>
            </c:strRef>
          </c:tx>
          <c:invertIfNegative val="0"/>
          <c:cat>
            <c:strRef>
              <c:f>'8.12'!$L$9:$N$9</c:f>
              <c:strCache>
                <c:ptCount val="3"/>
                <c:pt idx="0">
                  <c:v>Říjen</c:v>
                </c:pt>
                <c:pt idx="1">
                  <c:v>Listopad</c:v>
                </c:pt>
                <c:pt idx="2">
                  <c:v>Prosinec</c:v>
                </c:pt>
              </c:strCache>
            </c:strRef>
          </c:cat>
          <c:val>
            <c:numRef>
              <c:f>'8.12'!$L$19:$N$19</c:f>
              <c:numCache>
                <c:formatCode>#\ ##0.0</c:formatCode>
                <c:ptCount val="3"/>
                <c:pt idx="0">
                  <c:v>9202.7919999999995</c:v>
                </c:pt>
                <c:pt idx="1">
                  <c:v>2571.7069999999999</c:v>
                </c:pt>
                <c:pt idx="2">
                  <c:v>5537.2190000000001</c:v>
                </c:pt>
              </c:numCache>
            </c:numRef>
          </c:val>
          <c:extLst>
            <c:ext xmlns:c16="http://schemas.microsoft.com/office/drawing/2014/chart" uri="{C3380CC4-5D6E-409C-BE32-E72D297353CC}">
              <c16:uniqueId val="{00000009-EE6D-4FF2-A84D-EF8DEBB12288}"/>
            </c:ext>
          </c:extLst>
        </c:ser>
        <c:ser>
          <c:idx val="10"/>
          <c:order val="10"/>
          <c:tx>
            <c:strRef>
              <c:f>'8.12'!$K$20</c:f>
              <c:strCache>
                <c:ptCount val="1"/>
                <c:pt idx="0">
                  <c:v>Ostatní kapalná paliva</c:v>
                </c:pt>
              </c:strCache>
            </c:strRef>
          </c:tx>
          <c:invertIfNegative val="0"/>
          <c:cat>
            <c:strRef>
              <c:f>'8.12'!$L$9:$N$9</c:f>
              <c:strCache>
                <c:ptCount val="3"/>
                <c:pt idx="0">
                  <c:v>Říjen</c:v>
                </c:pt>
                <c:pt idx="1">
                  <c:v>Listopad</c:v>
                </c:pt>
                <c:pt idx="2">
                  <c:v>Prosinec</c:v>
                </c:pt>
              </c:strCache>
            </c:strRef>
          </c:cat>
          <c:val>
            <c:numRef>
              <c:f>'8.12'!$L$20:$N$20</c:f>
              <c:numCache>
                <c:formatCode>#\ ##0.0</c:formatCode>
                <c:ptCount val="3"/>
                <c:pt idx="0">
                  <c:v>1543.7069999999999</c:v>
                </c:pt>
                <c:pt idx="1">
                  <c:v>2562.7560000000003</c:v>
                </c:pt>
                <c:pt idx="2">
                  <c:v>2561.6559999999999</c:v>
                </c:pt>
              </c:numCache>
            </c:numRef>
          </c:val>
          <c:extLst>
            <c:ext xmlns:c16="http://schemas.microsoft.com/office/drawing/2014/chart" uri="{C3380CC4-5D6E-409C-BE32-E72D297353CC}">
              <c16:uniqueId val="{0000000A-EE6D-4FF2-A84D-EF8DEBB12288}"/>
            </c:ext>
          </c:extLst>
        </c:ser>
        <c:ser>
          <c:idx val="11"/>
          <c:order val="11"/>
          <c:tx>
            <c:strRef>
              <c:f>'8.12'!$K$21</c:f>
              <c:strCache>
                <c:ptCount val="1"/>
                <c:pt idx="0">
                  <c:v>Ostatní pevná paliva</c:v>
                </c:pt>
              </c:strCache>
            </c:strRef>
          </c:tx>
          <c:invertIfNegative val="0"/>
          <c:cat>
            <c:strRef>
              <c:f>'8.12'!$L$9:$N$9</c:f>
              <c:strCache>
                <c:ptCount val="3"/>
                <c:pt idx="0">
                  <c:v>Říjen</c:v>
                </c:pt>
                <c:pt idx="1">
                  <c:v>Listopad</c:v>
                </c:pt>
                <c:pt idx="2">
                  <c:v>Prosinec</c:v>
                </c:pt>
              </c:strCache>
            </c:strRef>
          </c:cat>
          <c:val>
            <c:numRef>
              <c:f>'8.12'!$L$21:$N$21</c:f>
              <c:numCache>
                <c:formatCode>#\ ##0.0</c:formatCode>
                <c:ptCount val="3"/>
                <c:pt idx="0">
                  <c:v>5665.2552015141991</c:v>
                </c:pt>
                <c:pt idx="1">
                  <c:v>6546.5436790746517</c:v>
                </c:pt>
                <c:pt idx="2">
                  <c:v>6781.7335294894619</c:v>
                </c:pt>
              </c:numCache>
            </c:numRef>
          </c:val>
          <c:extLst>
            <c:ext xmlns:c16="http://schemas.microsoft.com/office/drawing/2014/chart" uri="{C3380CC4-5D6E-409C-BE32-E72D297353CC}">
              <c16:uniqueId val="{0000000B-EE6D-4FF2-A84D-EF8DEBB12288}"/>
            </c:ext>
          </c:extLst>
        </c:ser>
        <c:ser>
          <c:idx val="12"/>
          <c:order val="12"/>
          <c:tx>
            <c:strRef>
              <c:f>'8.12'!$K$22</c:f>
              <c:strCache>
                <c:ptCount val="1"/>
                <c:pt idx="0">
                  <c:v>Ostatní plyny</c:v>
                </c:pt>
              </c:strCache>
            </c:strRef>
          </c:tx>
          <c:invertIfNegative val="0"/>
          <c:cat>
            <c:strRef>
              <c:f>'8.12'!$L$9:$N$9</c:f>
              <c:strCache>
                <c:ptCount val="3"/>
                <c:pt idx="0">
                  <c:v>Říjen</c:v>
                </c:pt>
                <c:pt idx="1">
                  <c:v>Listopad</c:v>
                </c:pt>
                <c:pt idx="2">
                  <c:v>Prosinec</c:v>
                </c:pt>
              </c:strCache>
            </c:strRef>
          </c:cat>
          <c:val>
            <c:numRef>
              <c:f>'8.12'!$L$22:$N$22</c:f>
              <c:numCache>
                <c:formatCode>#\ ##0.0</c:formatCode>
                <c:ptCount val="3"/>
                <c:pt idx="0">
                  <c:v>83274.535000000003</c:v>
                </c:pt>
                <c:pt idx="1">
                  <c:v>82368.111999999994</c:v>
                </c:pt>
                <c:pt idx="2">
                  <c:v>80799.689000000013</c:v>
                </c:pt>
              </c:numCache>
            </c:numRef>
          </c:val>
          <c:extLst>
            <c:ext xmlns:c16="http://schemas.microsoft.com/office/drawing/2014/chart" uri="{C3380CC4-5D6E-409C-BE32-E72D297353CC}">
              <c16:uniqueId val="{0000000C-EE6D-4FF2-A84D-EF8DEBB12288}"/>
            </c:ext>
          </c:extLst>
        </c:ser>
        <c:ser>
          <c:idx val="13"/>
          <c:order val="13"/>
          <c:tx>
            <c:strRef>
              <c:f>'8.12'!$K$23</c:f>
              <c:strCache>
                <c:ptCount val="1"/>
                <c:pt idx="0">
                  <c:v>Ostatní</c:v>
                </c:pt>
              </c:strCache>
            </c:strRef>
          </c:tx>
          <c:invertIfNegative val="0"/>
          <c:cat>
            <c:strRef>
              <c:f>'8.12'!$L$9:$N$9</c:f>
              <c:strCache>
                <c:ptCount val="3"/>
                <c:pt idx="0">
                  <c:v>Říjen</c:v>
                </c:pt>
                <c:pt idx="1">
                  <c:v>Listopad</c:v>
                </c:pt>
                <c:pt idx="2">
                  <c:v>Prosinec</c:v>
                </c:pt>
              </c:strCache>
            </c:strRef>
          </c:cat>
          <c:val>
            <c:numRef>
              <c:f>'8.12'!$L$23:$N$23</c:f>
              <c:numCache>
                <c:formatCode>#\ ##0.0</c:formatCode>
                <c:ptCount val="3"/>
                <c:pt idx="0">
                  <c:v>0</c:v>
                </c:pt>
                <c:pt idx="1">
                  <c:v>0</c:v>
                </c:pt>
                <c:pt idx="2">
                  <c:v>0</c:v>
                </c:pt>
              </c:numCache>
            </c:numRef>
          </c:val>
          <c:extLst>
            <c:ext xmlns:c16="http://schemas.microsoft.com/office/drawing/2014/chart" uri="{C3380CC4-5D6E-409C-BE32-E72D297353CC}">
              <c16:uniqueId val="{0000000D-EE6D-4FF2-A84D-EF8DEBB12288}"/>
            </c:ext>
          </c:extLst>
        </c:ser>
        <c:ser>
          <c:idx val="14"/>
          <c:order val="14"/>
          <c:tx>
            <c:strRef>
              <c:f>'8.12'!$K$24</c:f>
              <c:strCache>
                <c:ptCount val="1"/>
                <c:pt idx="0">
                  <c:v>Topné oleje</c:v>
                </c:pt>
              </c:strCache>
            </c:strRef>
          </c:tx>
          <c:invertIfNegative val="0"/>
          <c:cat>
            <c:strRef>
              <c:f>'8.12'!$L$9:$N$9</c:f>
              <c:strCache>
                <c:ptCount val="3"/>
                <c:pt idx="0">
                  <c:v>Říjen</c:v>
                </c:pt>
                <c:pt idx="1">
                  <c:v>Listopad</c:v>
                </c:pt>
                <c:pt idx="2">
                  <c:v>Prosinec</c:v>
                </c:pt>
              </c:strCache>
            </c:strRef>
          </c:cat>
          <c:val>
            <c:numRef>
              <c:f>'8.12'!$L$24:$N$24</c:f>
              <c:numCache>
                <c:formatCode>#\ ##0.0</c:formatCode>
                <c:ptCount val="3"/>
                <c:pt idx="0">
                  <c:v>348.7</c:v>
                </c:pt>
                <c:pt idx="1">
                  <c:v>481.02100000000002</c:v>
                </c:pt>
                <c:pt idx="2">
                  <c:v>909.9</c:v>
                </c:pt>
              </c:numCache>
            </c:numRef>
          </c:val>
          <c:extLst>
            <c:ext xmlns:c16="http://schemas.microsoft.com/office/drawing/2014/chart" uri="{C3380CC4-5D6E-409C-BE32-E72D297353CC}">
              <c16:uniqueId val="{0000000E-EE6D-4FF2-A84D-EF8DEBB12288}"/>
            </c:ext>
          </c:extLst>
        </c:ser>
        <c:ser>
          <c:idx val="15"/>
          <c:order val="15"/>
          <c:tx>
            <c:strRef>
              <c:f>'8.12'!$K$25</c:f>
              <c:strCache>
                <c:ptCount val="1"/>
                <c:pt idx="0">
                  <c:v>Zemní plyn</c:v>
                </c:pt>
              </c:strCache>
            </c:strRef>
          </c:tx>
          <c:spPr>
            <a:solidFill>
              <a:srgbClr val="EBE600"/>
            </a:solidFill>
          </c:spPr>
          <c:invertIfNegative val="0"/>
          <c:cat>
            <c:strRef>
              <c:f>'8.12'!$L$9:$N$9</c:f>
              <c:strCache>
                <c:ptCount val="3"/>
                <c:pt idx="0">
                  <c:v>Říjen</c:v>
                </c:pt>
                <c:pt idx="1">
                  <c:v>Listopad</c:v>
                </c:pt>
                <c:pt idx="2">
                  <c:v>Prosinec</c:v>
                </c:pt>
              </c:strCache>
            </c:strRef>
          </c:cat>
          <c:val>
            <c:numRef>
              <c:f>'8.12'!$L$25:$N$25</c:f>
              <c:numCache>
                <c:formatCode>#\ ##0.0</c:formatCode>
                <c:ptCount val="3"/>
                <c:pt idx="0">
                  <c:v>467316.30979848583</c:v>
                </c:pt>
                <c:pt idx="1">
                  <c:v>526358.21332092525</c:v>
                </c:pt>
                <c:pt idx="2">
                  <c:v>616246.91447051032</c:v>
                </c:pt>
              </c:numCache>
            </c:numRef>
          </c:val>
          <c:extLst>
            <c:ext xmlns:c16="http://schemas.microsoft.com/office/drawing/2014/chart" uri="{C3380CC4-5D6E-409C-BE32-E72D297353CC}">
              <c16:uniqueId val="{0000000F-EE6D-4FF2-A84D-EF8DEBB12288}"/>
            </c:ext>
          </c:extLst>
        </c:ser>
        <c:dLbls>
          <c:showLegendKey val="0"/>
          <c:showVal val="0"/>
          <c:showCatName val="0"/>
          <c:showSerName val="0"/>
          <c:showPercent val="0"/>
          <c:showBubbleSize val="0"/>
        </c:dLbls>
        <c:gapWidth val="150"/>
        <c:overlap val="100"/>
        <c:axId val="165579008"/>
        <c:axId val="165593088"/>
      </c:barChart>
      <c:catAx>
        <c:axId val="165579008"/>
        <c:scaling>
          <c:orientation val="minMax"/>
        </c:scaling>
        <c:delete val="0"/>
        <c:axPos val="b"/>
        <c:numFmt formatCode="General" sourceLinked="1"/>
        <c:majorTickMark val="none"/>
        <c:minorTickMark val="none"/>
        <c:tickLblPos val="nextTo"/>
        <c:txPr>
          <a:bodyPr/>
          <a:lstStyle/>
          <a:p>
            <a:pPr>
              <a:defRPr sz="900"/>
            </a:pPr>
            <a:endParaRPr lang="cs-CZ"/>
          </a:p>
        </c:txPr>
        <c:crossAx val="165593088"/>
        <c:crosses val="autoZero"/>
        <c:auto val="1"/>
        <c:lblAlgn val="ctr"/>
        <c:lblOffset val="100"/>
        <c:noMultiLvlLbl val="0"/>
      </c:catAx>
      <c:valAx>
        <c:axId val="16559308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557900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AF25-484B-92F1-8EF446706F13}"/>
              </c:ext>
            </c:extLst>
          </c:dPt>
          <c:cat>
            <c:numRef>
              <c:f>'8.12'!$O$28:$O$35</c:f>
              <c:numCache>
                <c:formatCode>#\ ##0.0</c:formatCode>
                <c:ptCount val="8"/>
              </c:numCache>
            </c:numRef>
          </c:cat>
          <c:val>
            <c:numRef>
              <c:f>'8.12'!$J$28:$J$35</c:f>
              <c:numCache>
                <c:formatCode>0.0</c:formatCode>
                <c:ptCount val="8"/>
              </c:numCache>
            </c:numRef>
          </c:val>
          <c:extLst>
            <c:ext xmlns:c16="http://schemas.microsoft.com/office/drawing/2014/chart" uri="{C3380CC4-5D6E-409C-BE32-E72D297353CC}">
              <c16:uniqueId val="{00000001-AF25-484B-92F1-8EF446706F13}"/>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0AB6-4789-99FE-040A7D52FAF1}"/>
              </c:ext>
            </c:extLst>
          </c:dPt>
          <c:dPt>
            <c:idx val="1"/>
            <c:bubble3D val="0"/>
            <c:spPr>
              <a:solidFill>
                <a:srgbClr val="EEECE1">
                  <a:lumMod val="50000"/>
                </a:srgbClr>
              </a:solidFill>
            </c:spPr>
            <c:extLst>
              <c:ext xmlns:c16="http://schemas.microsoft.com/office/drawing/2014/chart" uri="{C3380CC4-5D6E-409C-BE32-E72D297353CC}">
                <c16:uniqueId val="{00000003-0AB6-4789-99FE-040A7D52FAF1}"/>
              </c:ext>
            </c:extLst>
          </c:dPt>
          <c:dPt>
            <c:idx val="2"/>
            <c:bubble3D val="0"/>
            <c:spPr>
              <a:solidFill>
                <a:sysClr val="windowText" lastClr="000000"/>
              </a:solidFill>
            </c:spPr>
            <c:extLst>
              <c:ext xmlns:c16="http://schemas.microsoft.com/office/drawing/2014/chart" uri="{C3380CC4-5D6E-409C-BE32-E72D297353CC}">
                <c16:uniqueId val="{00000005-0AB6-4789-99FE-040A7D52FAF1}"/>
              </c:ext>
            </c:extLst>
          </c:dPt>
          <c:dPt>
            <c:idx val="5"/>
            <c:bubble3D val="0"/>
            <c:extLst>
              <c:ext xmlns:c16="http://schemas.microsoft.com/office/drawing/2014/chart" uri="{C3380CC4-5D6E-409C-BE32-E72D297353CC}">
                <c16:uniqueId val="{00000006-0AB6-4789-99FE-040A7D52FAF1}"/>
              </c:ext>
            </c:extLst>
          </c:dPt>
          <c:dPt>
            <c:idx val="6"/>
            <c:bubble3D val="0"/>
            <c:spPr>
              <a:solidFill>
                <a:srgbClr val="6E4932"/>
              </a:solidFill>
            </c:spPr>
            <c:extLst>
              <c:ext xmlns:c16="http://schemas.microsoft.com/office/drawing/2014/chart" uri="{C3380CC4-5D6E-409C-BE32-E72D297353CC}">
                <c16:uniqueId val="{00000008-0AB6-4789-99FE-040A7D52FAF1}"/>
              </c:ext>
            </c:extLst>
          </c:dPt>
          <c:dPt>
            <c:idx val="7"/>
            <c:bubble3D val="0"/>
            <c:extLst>
              <c:ext xmlns:c16="http://schemas.microsoft.com/office/drawing/2014/chart" uri="{C3380CC4-5D6E-409C-BE32-E72D297353CC}">
                <c16:uniqueId val="{00000009-0AB6-4789-99FE-040A7D52FAF1}"/>
              </c:ext>
            </c:extLst>
          </c:dPt>
          <c:dPt>
            <c:idx val="15"/>
            <c:bubble3D val="0"/>
            <c:spPr>
              <a:solidFill>
                <a:srgbClr val="EBE600"/>
              </a:solidFill>
            </c:spPr>
            <c:extLst>
              <c:ext xmlns:c16="http://schemas.microsoft.com/office/drawing/2014/chart" uri="{C3380CC4-5D6E-409C-BE32-E72D297353CC}">
                <c16:uniqueId val="{0000000B-0AB6-4789-99FE-040A7D52FAF1}"/>
              </c:ext>
            </c:extLst>
          </c:dPt>
          <c:cat>
            <c:numRef>
              <c:f>'8.13'!$O$10:$O$25</c:f>
              <c:numCache>
                <c:formatCode>0.0%</c:formatCode>
                <c:ptCount val="16"/>
              </c:numCache>
            </c:numRef>
          </c:cat>
          <c:val>
            <c:numRef>
              <c:f>'8.13'!$J$10:$J$25</c:f>
              <c:numCache>
                <c:formatCode>0.0</c:formatCode>
                <c:ptCount val="16"/>
              </c:numCache>
            </c:numRef>
          </c:val>
          <c:extLst>
            <c:ext xmlns:c16="http://schemas.microsoft.com/office/drawing/2014/chart" uri="{C3380CC4-5D6E-409C-BE32-E72D297353CC}">
              <c16:uniqueId val="{0000000C-0AB6-4789-99FE-040A7D52FAF1}"/>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230611620795107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'8.13'!$K$27</c:f>
              <c:strCache>
                <c:ptCount val="1"/>
                <c:pt idx="0">
                  <c:v>Průmysl</c:v>
                </c:pt>
              </c:strCache>
            </c:strRef>
          </c:tx>
          <c:invertIfNegative val="0"/>
          <c:cat>
            <c:strRef>
              <c:f>'8.13'!$L$26:$N$26</c:f>
              <c:strCache>
                <c:ptCount val="3"/>
                <c:pt idx="0">
                  <c:v>Říjen</c:v>
                </c:pt>
                <c:pt idx="1">
                  <c:v>Listopad</c:v>
                </c:pt>
                <c:pt idx="2">
                  <c:v>Prosinec</c:v>
                </c:pt>
              </c:strCache>
            </c:strRef>
          </c:cat>
          <c:val>
            <c:numRef>
              <c:f>'8.13'!$L$27:$N$27</c:f>
              <c:numCache>
                <c:formatCode>#\ ##0.0</c:formatCode>
                <c:ptCount val="3"/>
                <c:pt idx="0">
                  <c:v>277842.60299999994</c:v>
                </c:pt>
                <c:pt idx="1">
                  <c:v>346372.37699999992</c:v>
                </c:pt>
                <c:pt idx="2">
                  <c:v>368439.54700000002</c:v>
                </c:pt>
              </c:numCache>
            </c:numRef>
          </c:val>
          <c:extLst>
            <c:ext xmlns:c16="http://schemas.microsoft.com/office/drawing/2014/chart" uri="{C3380CC4-5D6E-409C-BE32-E72D297353CC}">
              <c16:uniqueId val="{00000000-8386-4549-91F6-92326612DADF}"/>
            </c:ext>
          </c:extLst>
        </c:ser>
        <c:ser>
          <c:idx val="1"/>
          <c:order val="1"/>
          <c:tx>
            <c:strRef>
              <c:f>'8.13'!$K$28</c:f>
              <c:strCache>
                <c:ptCount val="1"/>
                <c:pt idx="0">
                  <c:v>Energetika</c:v>
                </c:pt>
              </c:strCache>
            </c:strRef>
          </c:tx>
          <c:invertIfNegative val="0"/>
          <c:cat>
            <c:strRef>
              <c:f>'8.13'!$L$26:$N$26</c:f>
              <c:strCache>
                <c:ptCount val="3"/>
                <c:pt idx="0">
                  <c:v>Říjen</c:v>
                </c:pt>
                <c:pt idx="1">
                  <c:v>Listopad</c:v>
                </c:pt>
                <c:pt idx="2">
                  <c:v>Prosinec</c:v>
                </c:pt>
              </c:strCache>
            </c:strRef>
          </c:cat>
          <c:val>
            <c:numRef>
              <c:f>'8.13'!$L$28:$N$28</c:f>
              <c:numCache>
                <c:formatCode>#\ ##0.0</c:formatCode>
                <c:ptCount val="3"/>
                <c:pt idx="0">
                  <c:v>55765.902000000002</c:v>
                </c:pt>
                <c:pt idx="1">
                  <c:v>69576.928</c:v>
                </c:pt>
                <c:pt idx="2">
                  <c:v>80346.39</c:v>
                </c:pt>
              </c:numCache>
            </c:numRef>
          </c:val>
          <c:extLst>
            <c:ext xmlns:c16="http://schemas.microsoft.com/office/drawing/2014/chart" uri="{C3380CC4-5D6E-409C-BE32-E72D297353CC}">
              <c16:uniqueId val="{00000001-8386-4549-91F6-92326612DADF}"/>
            </c:ext>
          </c:extLst>
        </c:ser>
        <c:ser>
          <c:idx val="2"/>
          <c:order val="2"/>
          <c:tx>
            <c:strRef>
              <c:f>'8.13'!$K$29</c:f>
              <c:strCache>
                <c:ptCount val="1"/>
                <c:pt idx="0">
                  <c:v>Doprava</c:v>
                </c:pt>
              </c:strCache>
            </c:strRef>
          </c:tx>
          <c:invertIfNegative val="0"/>
          <c:cat>
            <c:strRef>
              <c:f>'8.13'!$L$26:$N$26</c:f>
              <c:strCache>
                <c:ptCount val="3"/>
                <c:pt idx="0">
                  <c:v>Říjen</c:v>
                </c:pt>
                <c:pt idx="1">
                  <c:v>Listopad</c:v>
                </c:pt>
                <c:pt idx="2">
                  <c:v>Prosinec</c:v>
                </c:pt>
              </c:strCache>
            </c:strRef>
          </c:cat>
          <c:val>
            <c:numRef>
              <c:f>'8.13'!$L$29:$N$29</c:f>
              <c:numCache>
                <c:formatCode>#\ ##0.0</c:formatCode>
                <c:ptCount val="3"/>
                <c:pt idx="0">
                  <c:v>12964.97</c:v>
                </c:pt>
                <c:pt idx="1">
                  <c:v>19129.21</c:v>
                </c:pt>
                <c:pt idx="2">
                  <c:v>23433.31</c:v>
                </c:pt>
              </c:numCache>
            </c:numRef>
          </c:val>
          <c:extLst>
            <c:ext xmlns:c16="http://schemas.microsoft.com/office/drawing/2014/chart" uri="{C3380CC4-5D6E-409C-BE32-E72D297353CC}">
              <c16:uniqueId val="{00000002-8386-4549-91F6-92326612DADF}"/>
            </c:ext>
          </c:extLst>
        </c:ser>
        <c:ser>
          <c:idx val="3"/>
          <c:order val="3"/>
          <c:tx>
            <c:strRef>
              <c:f>'8.13'!$K$30</c:f>
              <c:strCache>
                <c:ptCount val="1"/>
                <c:pt idx="0">
                  <c:v>Stavebnictví</c:v>
                </c:pt>
              </c:strCache>
            </c:strRef>
          </c:tx>
          <c:invertIfNegative val="0"/>
          <c:cat>
            <c:strRef>
              <c:f>'8.13'!$L$26:$N$26</c:f>
              <c:strCache>
                <c:ptCount val="3"/>
                <c:pt idx="0">
                  <c:v>Říjen</c:v>
                </c:pt>
                <c:pt idx="1">
                  <c:v>Listopad</c:v>
                </c:pt>
                <c:pt idx="2">
                  <c:v>Prosinec</c:v>
                </c:pt>
              </c:strCache>
            </c:strRef>
          </c:cat>
          <c:val>
            <c:numRef>
              <c:f>'8.13'!$L$30:$N$30</c:f>
              <c:numCache>
                <c:formatCode>#\ ##0.0</c:formatCode>
                <c:ptCount val="3"/>
                <c:pt idx="0">
                  <c:v>605.58399999999995</c:v>
                </c:pt>
                <c:pt idx="1">
                  <c:v>1190.4680000000001</c:v>
                </c:pt>
                <c:pt idx="2">
                  <c:v>1625.4849999999999</c:v>
                </c:pt>
              </c:numCache>
            </c:numRef>
          </c:val>
          <c:extLst>
            <c:ext xmlns:c16="http://schemas.microsoft.com/office/drawing/2014/chart" uri="{C3380CC4-5D6E-409C-BE32-E72D297353CC}">
              <c16:uniqueId val="{00000003-8386-4549-91F6-92326612DADF}"/>
            </c:ext>
          </c:extLst>
        </c:ser>
        <c:ser>
          <c:idx val="4"/>
          <c:order val="4"/>
          <c:tx>
            <c:strRef>
              <c:f>'8.13'!$K$31</c:f>
              <c:strCache>
                <c:ptCount val="1"/>
                <c:pt idx="0">
                  <c:v>Zemědělství a lesnictví</c:v>
                </c:pt>
              </c:strCache>
            </c:strRef>
          </c:tx>
          <c:invertIfNegative val="0"/>
          <c:cat>
            <c:strRef>
              <c:f>'8.13'!$L$26:$N$26</c:f>
              <c:strCache>
                <c:ptCount val="3"/>
                <c:pt idx="0">
                  <c:v>Říjen</c:v>
                </c:pt>
                <c:pt idx="1">
                  <c:v>Listopad</c:v>
                </c:pt>
                <c:pt idx="2">
                  <c:v>Prosinec</c:v>
                </c:pt>
              </c:strCache>
            </c:strRef>
          </c:cat>
          <c:val>
            <c:numRef>
              <c:f>'8.13'!$L$31:$N$31</c:f>
              <c:numCache>
                <c:formatCode>#\ ##0.0</c:formatCode>
                <c:ptCount val="3"/>
                <c:pt idx="0">
                  <c:v>10571.920000000002</c:v>
                </c:pt>
                <c:pt idx="1">
                  <c:v>14315.880000000001</c:v>
                </c:pt>
                <c:pt idx="2">
                  <c:v>11931.789999999999</c:v>
                </c:pt>
              </c:numCache>
            </c:numRef>
          </c:val>
          <c:extLst>
            <c:ext xmlns:c16="http://schemas.microsoft.com/office/drawing/2014/chart" uri="{C3380CC4-5D6E-409C-BE32-E72D297353CC}">
              <c16:uniqueId val="{00000004-8386-4549-91F6-92326612DADF}"/>
            </c:ext>
          </c:extLst>
        </c:ser>
        <c:ser>
          <c:idx val="5"/>
          <c:order val="5"/>
          <c:tx>
            <c:strRef>
              <c:f>'8.13'!$K$32</c:f>
              <c:strCache>
                <c:ptCount val="1"/>
                <c:pt idx="0">
                  <c:v>Domácnosti</c:v>
                </c:pt>
              </c:strCache>
            </c:strRef>
          </c:tx>
          <c:invertIfNegative val="0"/>
          <c:cat>
            <c:strRef>
              <c:f>'8.13'!$L$26:$N$26</c:f>
              <c:strCache>
                <c:ptCount val="3"/>
                <c:pt idx="0">
                  <c:v>Říjen</c:v>
                </c:pt>
                <c:pt idx="1">
                  <c:v>Listopad</c:v>
                </c:pt>
                <c:pt idx="2">
                  <c:v>Prosinec</c:v>
                </c:pt>
              </c:strCache>
            </c:strRef>
          </c:cat>
          <c:val>
            <c:numRef>
              <c:f>'8.13'!$L$32:$N$32</c:f>
              <c:numCache>
                <c:formatCode>#\ ##0.0</c:formatCode>
                <c:ptCount val="3"/>
                <c:pt idx="0">
                  <c:v>344849.27500000002</c:v>
                </c:pt>
                <c:pt idx="1">
                  <c:v>469556.22100000002</c:v>
                </c:pt>
                <c:pt idx="2">
                  <c:v>587802.09100000001</c:v>
                </c:pt>
              </c:numCache>
            </c:numRef>
          </c:val>
          <c:extLst>
            <c:ext xmlns:c16="http://schemas.microsoft.com/office/drawing/2014/chart" uri="{C3380CC4-5D6E-409C-BE32-E72D297353CC}">
              <c16:uniqueId val="{00000005-8386-4549-91F6-92326612DADF}"/>
            </c:ext>
          </c:extLst>
        </c:ser>
        <c:ser>
          <c:idx val="6"/>
          <c:order val="6"/>
          <c:tx>
            <c:strRef>
              <c:f>'8.13'!$K$33</c:f>
              <c:strCache>
                <c:ptCount val="1"/>
                <c:pt idx="0">
                  <c:v>Obchod, služby, školství, zdravotnictví</c:v>
                </c:pt>
              </c:strCache>
            </c:strRef>
          </c:tx>
          <c:invertIfNegative val="0"/>
          <c:cat>
            <c:strRef>
              <c:f>'8.13'!$L$26:$N$26</c:f>
              <c:strCache>
                <c:ptCount val="3"/>
                <c:pt idx="0">
                  <c:v>Říjen</c:v>
                </c:pt>
                <c:pt idx="1">
                  <c:v>Listopad</c:v>
                </c:pt>
                <c:pt idx="2">
                  <c:v>Prosinec</c:v>
                </c:pt>
              </c:strCache>
            </c:strRef>
          </c:cat>
          <c:val>
            <c:numRef>
              <c:f>'8.13'!$L$33:$N$33</c:f>
              <c:numCache>
                <c:formatCode>#\ ##0.0</c:formatCode>
                <c:ptCount val="3"/>
                <c:pt idx="0">
                  <c:v>145104.97900000002</c:v>
                </c:pt>
                <c:pt idx="1">
                  <c:v>205900.739</c:v>
                </c:pt>
                <c:pt idx="2">
                  <c:v>269992.59600000002</c:v>
                </c:pt>
              </c:numCache>
            </c:numRef>
          </c:val>
          <c:extLst>
            <c:ext xmlns:c16="http://schemas.microsoft.com/office/drawing/2014/chart" uri="{C3380CC4-5D6E-409C-BE32-E72D297353CC}">
              <c16:uniqueId val="{00000006-8386-4549-91F6-92326612DADF}"/>
            </c:ext>
          </c:extLst>
        </c:ser>
        <c:ser>
          <c:idx val="7"/>
          <c:order val="7"/>
          <c:tx>
            <c:strRef>
              <c:f>'8.13'!$K$34</c:f>
              <c:strCache>
                <c:ptCount val="1"/>
                <c:pt idx="0">
                  <c:v>Ostatní</c:v>
                </c:pt>
              </c:strCache>
            </c:strRef>
          </c:tx>
          <c:invertIfNegative val="0"/>
          <c:cat>
            <c:strRef>
              <c:f>'8.13'!$L$26:$N$26</c:f>
              <c:strCache>
                <c:ptCount val="3"/>
                <c:pt idx="0">
                  <c:v>Říjen</c:v>
                </c:pt>
                <c:pt idx="1">
                  <c:v>Listopad</c:v>
                </c:pt>
                <c:pt idx="2">
                  <c:v>Prosinec</c:v>
                </c:pt>
              </c:strCache>
            </c:strRef>
          </c:cat>
          <c:val>
            <c:numRef>
              <c:f>'8.13'!$L$34:$N$34</c:f>
              <c:numCache>
                <c:formatCode>#\ ##0.0</c:formatCode>
                <c:ptCount val="3"/>
                <c:pt idx="0">
                  <c:v>15352.708000000001</c:v>
                </c:pt>
                <c:pt idx="1">
                  <c:v>31771.945</c:v>
                </c:pt>
                <c:pt idx="2">
                  <c:v>26614.720999999998</c:v>
                </c:pt>
              </c:numCache>
            </c:numRef>
          </c:val>
          <c:extLst>
            <c:ext xmlns:c16="http://schemas.microsoft.com/office/drawing/2014/chart" uri="{C3380CC4-5D6E-409C-BE32-E72D297353CC}">
              <c16:uniqueId val="{00000007-8386-4549-91F6-92326612DADF}"/>
            </c:ext>
          </c:extLst>
        </c:ser>
        <c:dLbls>
          <c:showLegendKey val="0"/>
          <c:showVal val="0"/>
          <c:showCatName val="0"/>
          <c:showSerName val="0"/>
          <c:showPercent val="0"/>
          <c:showBubbleSize val="0"/>
        </c:dLbls>
        <c:gapWidth val="150"/>
        <c:overlap val="100"/>
        <c:axId val="165416320"/>
        <c:axId val="165418112"/>
      </c:barChart>
      <c:catAx>
        <c:axId val="165416320"/>
        <c:scaling>
          <c:orientation val="minMax"/>
        </c:scaling>
        <c:delete val="0"/>
        <c:axPos val="b"/>
        <c:numFmt formatCode="General" sourceLinked="1"/>
        <c:majorTickMark val="none"/>
        <c:minorTickMark val="none"/>
        <c:tickLblPos val="nextTo"/>
        <c:txPr>
          <a:bodyPr/>
          <a:lstStyle/>
          <a:p>
            <a:pPr>
              <a:defRPr sz="900"/>
            </a:pPr>
            <a:endParaRPr lang="cs-CZ"/>
          </a:p>
        </c:txPr>
        <c:crossAx val="165418112"/>
        <c:crosses val="autoZero"/>
        <c:auto val="1"/>
        <c:lblAlgn val="ctr"/>
        <c:lblOffset val="100"/>
        <c:noMultiLvlLbl val="0"/>
      </c:catAx>
      <c:valAx>
        <c:axId val="165418112"/>
        <c:scaling>
          <c:orientation val="minMax"/>
          <c:max val="1600000"/>
        </c:scaling>
        <c:delete val="0"/>
        <c:axPos val="l"/>
        <c:majorGridlines/>
        <c:numFmt formatCode="#,##0" sourceLinked="0"/>
        <c:majorTickMark val="out"/>
        <c:minorTickMark val="none"/>
        <c:tickLblPos val="nextTo"/>
        <c:spPr>
          <a:ln>
            <a:noFill/>
          </a:ln>
        </c:spPr>
        <c:txPr>
          <a:bodyPr/>
          <a:lstStyle/>
          <a:p>
            <a:pPr>
              <a:defRPr sz="900"/>
            </a:pPr>
            <a:endParaRPr lang="cs-CZ"/>
          </a:p>
        </c:txPr>
        <c:crossAx val="165416320"/>
        <c:crosses val="autoZero"/>
        <c:crossBetween val="between"/>
        <c:majorUnit val="4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'8.13'!$L$39</c:f>
              <c:strCache>
                <c:ptCount val="1"/>
                <c:pt idx="0">
                  <c:v>Instalovaný výkon</c:v>
                </c:pt>
              </c:strCache>
            </c:strRef>
          </c:tx>
          <c:invertIfNegative val="0"/>
          <c:val>
            <c:numRef>
              <c:f>'8.13'!$M$39</c:f>
              <c:numCache>
                <c:formatCode>0.0%</c:formatCode>
                <c:ptCount val="1"/>
                <c:pt idx="0">
                  <c:v>0.2545233723488185</c:v>
                </c:pt>
              </c:numCache>
            </c:numRef>
          </c:val>
          <c:extLst>
            <c:ext xmlns:c16="http://schemas.microsoft.com/office/drawing/2014/chart" uri="{C3380CC4-5D6E-409C-BE32-E72D297353CC}">
              <c16:uniqueId val="{00000000-DEF4-4E34-92D6-CED662CDE72F}"/>
            </c:ext>
          </c:extLst>
        </c:ser>
        <c:ser>
          <c:idx val="1"/>
          <c:order val="1"/>
          <c:tx>
            <c:strRef>
              <c:f>'8.13'!$L$40</c:f>
              <c:strCache>
                <c:ptCount val="1"/>
                <c:pt idx="0">
                  <c:v>Výroba tepla brutto</c:v>
                </c:pt>
              </c:strCache>
            </c:strRef>
          </c:tx>
          <c:invertIfNegative val="0"/>
          <c:val>
            <c:numRef>
              <c:f>'8.13'!$M$40</c:f>
              <c:numCache>
                <c:formatCode>0.0%</c:formatCode>
                <c:ptCount val="1"/>
                <c:pt idx="0">
                  <c:v>0.17775859759178114</c:v>
                </c:pt>
              </c:numCache>
            </c:numRef>
          </c:val>
          <c:extLst>
            <c:ext xmlns:c16="http://schemas.microsoft.com/office/drawing/2014/chart" uri="{C3380CC4-5D6E-409C-BE32-E72D297353CC}">
              <c16:uniqueId val="{00000001-DEF4-4E34-92D6-CED662CDE72F}"/>
            </c:ext>
          </c:extLst>
        </c:ser>
        <c:ser>
          <c:idx val="2"/>
          <c:order val="2"/>
          <c:tx>
            <c:strRef>
              <c:f>'8.13'!$L$41</c:f>
              <c:strCache>
                <c:ptCount val="1"/>
                <c:pt idx="0">
                  <c:v>Dodávky tepla</c:v>
                </c:pt>
              </c:strCache>
            </c:strRef>
          </c:tx>
          <c:invertIfNegative val="0"/>
          <c:val>
            <c:numRef>
              <c:f>'8.13'!$M$41</c:f>
              <c:numCache>
                <c:formatCode>0.0%</c:formatCode>
                <c:ptCount val="1"/>
                <c:pt idx="0">
                  <c:v>0.13125869194532316</c:v>
                </c:pt>
              </c:numCache>
            </c:numRef>
          </c:val>
          <c:extLst>
            <c:ext xmlns:c16="http://schemas.microsoft.com/office/drawing/2014/chart" uri="{C3380CC4-5D6E-409C-BE32-E72D297353CC}">
              <c16:uniqueId val="{00000002-DEF4-4E34-92D6-CED662CDE72F}"/>
            </c:ext>
          </c:extLst>
        </c:ser>
        <c:dLbls>
          <c:showLegendKey val="0"/>
          <c:showVal val="0"/>
          <c:showCatName val="0"/>
          <c:showSerName val="0"/>
          <c:showPercent val="0"/>
          <c:showBubbleSize val="0"/>
        </c:dLbls>
        <c:gapWidth val="150"/>
        <c:axId val="165449088"/>
        <c:axId val="165459072"/>
      </c:barChart>
      <c:catAx>
        <c:axId val="165449088"/>
        <c:scaling>
          <c:orientation val="maxMin"/>
        </c:scaling>
        <c:delete val="0"/>
        <c:axPos val="l"/>
        <c:numFmt formatCode="General" sourceLinked="1"/>
        <c:majorTickMark val="none"/>
        <c:minorTickMark val="none"/>
        <c:tickLblPos val="none"/>
        <c:crossAx val="165459072"/>
        <c:crosses val="autoZero"/>
        <c:auto val="1"/>
        <c:lblAlgn val="ctr"/>
        <c:lblOffset val="100"/>
        <c:noMultiLvlLbl val="0"/>
      </c:catAx>
      <c:valAx>
        <c:axId val="16545907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65449088"/>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4908996051889452"/>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'8.13'!$K$10</c:f>
              <c:strCache>
                <c:ptCount val="1"/>
                <c:pt idx="0">
                  <c:v>Biomasa</c:v>
                </c:pt>
              </c:strCache>
            </c:strRef>
          </c:tx>
          <c:spPr>
            <a:solidFill>
              <a:schemeClr val="accent3">
                <a:lumMod val="75000"/>
              </a:schemeClr>
            </a:solidFill>
          </c:spPr>
          <c:invertIfNegative val="0"/>
          <c:cat>
            <c:strRef>
              <c:f>'8.13'!$L$9:$N$9</c:f>
              <c:strCache>
                <c:ptCount val="3"/>
                <c:pt idx="0">
                  <c:v>Říjen</c:v>
                </c:pt>
                <c:pt idx="1">
                  <c:v>Listopad</c:v>
                </c:pt>
                <c:pt idx="2">
                  <c:v>Prosinec</c:v>
                </c:pt>
              </c:strCache>
            </c:strRef>
          </c:cat>
          <c:val>
            <c:numRef>
              <c:f>'8.13'!$L$10:$N$10</c:f>
              <c:numCache>
                <c:formatCode>#\ ##0.0</c:formatCode>
                <c:ptCount val="3"/>
                <c:pt idx="0">
                  <c:v>105399.709</c:v>
                </c:pt>
                <c:pt idx="1">
                  <c:v>136453.84700000001</c:v>
                </c:pt>
                <c:pt idx="2">
                  <c:v>136995.484</c:v>
                </c:pt>
              </c:numCache>
            </c:numRef>
          </c:val>
          <c:extLst>
            <c:ext xmlns:c16="http://schemas.microsoft.com/office/drawing/2014/chart" uri="{C3380CC4-5D6E-409C-BE32-E72D297353CC}">
              <c16:uniqueId val="{00000000-572D-4B89-B608-BDF69614BC00}"/>
            </c:ext>
          </c:extLst>
        </c:ser>
        <c:ser>
          <c:idx val="1"/>
          <c:order val="1"/>
          <c:tx>
            <c:strRef>
              <c:f>'8.13'!$K$11</c:f>
              <c:strCache>
                <c:ptCount val="1"/>
                <c:pt idx="0">
                  <c:v>Bioplyn</c:v>
                </c:pt>
              </c:strCache>
            </c:strRef>
          </c:tx>
          <c:spPr>
            <a:solidFill>
              <a:schemeClr val="bg2">
                <a:lumMod val="50000"/>
              </a:schemeClr>
            </a:solidFill>
          </c:spPr>
          <c:invertIfNegative val="0"/>
          <c:cat>
            <c:strRef>
              <c:f>'8.13'!$L$9:$N$9</c:f>
              <c:strCache>
                <c:ptCount val="3"/>
                <c:pt idx="0">
                  <c:v>Říjen</c:v>
                </c:pt>
                <c:pt idx="1">
                  <c:v>Listopad</c:v>
                </c:pt>
                <c:pt idx="2">
                  <c:v>Prosinec</c:v>
                </c:pt>
              </c:strCache>
            </c:strRef>
          </c:cat>
          <c:val>
            <c:numRef>
              <c:f>'8.13'!$L$11:$N$11</c:f>
              <c:numCache>
                <c:formatCode>#\ ##0.0</c:formatCode>
                <c:ptCount val="3"/>
                <c:pt idx="0">
                  <c:v>2615.9590000000003</c:v>
                </c:pt>
                <c:pt idx="1">
                  <c:v>3090.6210000000001</c:v>
                </c:pt>
                <c:pt idx="2">
                  <c:v>3198.5950000000003</c:v>
                </c:pt>
              </c:numCache>
            </c:numRef>
          </c:val>
          <c:extLst>
            <c:ext xmlns:c16="http://schemas.microsoft.com/office/drawing/2014/chart" uri="{C3380CC4-5D6E-409C-BE32-E72D297353CC}">
              <c16:uniqueId val="{00000001-572D-4B89-B608-BDF69614BC00}"/>
            </c:ext>
          </c:extLst>
        </c:ser>
        <c:ser>
          <c:idx val="2"/>
          <c:order val="2"/>
          <c:tx>
            <c:strRef>
              <c:f>'8.13'!$K$12</c:f>
              <c:strCache>
                <c:ptCount val="1"/>
                <c:pt idx="0">
                  <c:v>Černé uhlí</c:v>
                </c:pt>
              </c:strCache>
            </c:strRef>
          </c:tx>
          <c:spPr>
            <a:solidFill>
              <a:schemeClr val="tx1"/>
            </a:solidFill>
          </c:spPr>
          <c:invertIfNegative val="0"/>
          <c:cat>
            <c:strRef>
              <c:f>'8.13'!$L$9:$N$9</c:f>
              <c:strCache>
                <c:ptCount val="3"/>
                <c:pt idx="0">
                  <c:v>Říjen</c:v>
                </c:pt>
                <c:pt idx="1">
                  <c:v>Listopad</c:v>
                </c:pt>
                <c:pt idx="2">
                  <c:v>Prosinec</c:v>
                </c:pt>
              </c:strCache>
            </c:strRef>
          </c:cat>
          <c:val>
            <c:numRef>
              <c:f>'8.13'!$L$12:$N$12</c:f>
              <c:numCache>
                <c:formatCode>#\ ##0.0</c:formatCode>
                <c:ptCount val="3"/>
                <c:pt idx="0">
                  <c:v>633.33000000000004</c:v>
                </c:pt>
                <c:pt idx="1">
                  <c:v>1470.61</c:v>
                </c:pt>
                <c:pt idx="2">
                  <c:v>1023.11</c:v>
                </c:pt>
              </c:numCache>
            </c:numRef>
          </c:val>
          <c:extLst>
            <c:ext xmlns:c16="http://schemas.microsoft.com/office/drawing/2014/chart" uri="{C3380CC4-5D6E-409C-BE32-E72D297353CC}">
              <c16:uniqueId val="{00000002-572D-4B89-B608-BDF69614BC00}"/>
            </c:ext>
          </c:extLst>
        </c:ser>
        <c:ser>
          <c:idx val="3"/>
          <c:order val="3"/>
          <c:tx>
            <c:strRef>
              <c:f>'8.13'!$K$13</c:f>
              <c:strCache>
                <c:ptCount val="1"/>
                <c:pt idx="0">
                  <c:v>Elektrická energie</c:v>
                </c:pt>
              </c:strCache>
            </c:strRef>
          </c:tx>
          <c:invertIfNegative val="0"/>
          <c:cat>
            <c:strRef>
              <c:f>'8.13'!$L$9:$N$9</c:f>
              <c:strCache>
                <c:ptCount val="3"/>
                <c:pt idx="0">
                  <c:v>Říjen</c:v>
                </c:pt>
                <c:pt idx="1">
                  <c:v>Listopad</c:v>
                </c:pt>
                <c:pt idx="2">
                  <c:v>Prosinec</c:v>
                </c:pt>
              </c:strCache>
            </c:strRef>
          </c:cat>
          <c:val>
            <c:numRef>
              <c:f>'8.13'!$L$13:$N$13</c:f>
              <c:numCache>
                <c:formatCode>#\ ##0.0</c:formatCode>
                <c:ptCount val="3"/>
                <c:pt idx="0">
                  <c:v>0</c:v>
                </c:pt>
                <c:pt idx="1">
                  <c:v>0</c:v>
                </c:pt>
                <c:pt idx="2">
                  <c:v>0</c:v>
                </c:pt>
              </c:numCache>
            </c:numRef>
          </c:val>
          <c:extLst>
            <c:ext xmlns:c16="http://schemas.microsoft.com/office/drawing/2014/chart" uri="{C3380CC4-5D6E-409C-BE32-E72D297353CC}">
              <c16:uniqueId val="{00000003-572D-4B89-B608-BDF69614BC00}"/>
            </c:ext>
          </c:extLst>
        </c:ser>
        <c:ser>
          <c:idx val="4"/>
          <c:order val="4"/>
          <c:tx>
            <c:strRef>
              <c:f>'8.13'!$K$14</c:f>
              <c:strCache>
                <c:ptCount val="1"/>
                <c:pt idx="0">
                  <c:v>Energie prostředí (tepelné čerpadlo)</c:v>
                </c:pt>
              </c:strCache>
            </c:strRef>
          </c:tx>
          <c:invertIfNegative val="0"/>
          <c:cat>
            <c:strRef>
              <c:f>'8.13'!$L$9:$N$9</c:f>
              <c:strCache>
                <c:ptCount val="3"/>
                <c:pt idx="0">
                  <c:v>Říjen</c:v>
                </c:pt>
                <c:pt idx="1">
                  <c:v>Listopad</c:v>
                </c:pt>
                <c:pt idx="2">
                  <c:v>Prosinec</c:v>
                </c:pt>
              </c:strCache>
            </c:strRef>
          </c:cat>
          <c:val>
            <c:numRef>
              <c:f>'8.13'!$L$14:$N$14</c:f>
              <c:numCache>
                <c:formatCode>#\ ##0.0</c:formatCode>
                <c:ptCount val="3"/>
                <c:pt idx="0">
                  <c:v>6850.9050935691776</c:v>
                </c:pt>
                <c:pt idx="1">
                  <c:v>9024.0760304680425</c:v>
                </c:pt>
                <c:pt idx="2">
                  <c:v>11359.492845997682</c:v>
                </c:pt>
              </c:numCache>
            </c:numRef>
          </c:val>
          <c:extLst>
            <c:ext xmlns:c16="http://schemas.microsoft.com/office/drawing/2014/chart" uri="{C3380CC4-5D6E-409C-BE32-E72D297353CC}">
              <c16:uniqueId val="{00000004-572D-4B89-B608-BDF69614BC00}"/>
            </c:ext>
          </c:extLst>
        </c:ser>
        <c:ser>
          <c:idx val="5"/>
          <c:order val="5"/>
          <c:tx>
            <c:strRef>
              <c:f>'8.13'!$K$15</c:f>
              <c:strCache>
                <c:ptCount val="1"/>
                <c:pt idx="0">
                  <c:v>Energie Slunce (solární kolektor)</c:v>
                </c:pt>
              </c:strCache>
            </c:strRef>
          </c:tx>
          <c:invertIfNegative val="0"/>
          <c:cat>
            <c:strRef>
              <c:f>'8.13'!$L$9:$N$9</c:f>
              <c:strCache>
                <c:ptCount val="3"/>
                <c:pt idx="0">
                  <c:v>Říjen</c:v>
                </c:pt>
                <c:pt idx="1">
                  <c:v>Listopad</c:v>
                </c:pt>
                <c:pt idx="2">
                  <c:v>Prosinec</c:v>
                </c:pt>
              </c:strCache>
            </c:strRef>
          </c:cat>
          <c:val>
            <c:numRef>
              <c:f>'8.13'!$L$15:$N$15</c:f>
              <c:numCache>
                <c:formatCode>#\ ##0.0</c:formatCode>
                <c:ptCount val="3"/>
                <c:pt idx="0">
                  <c:v>7</c:v>
                </c:pt>
                <c:pt idx="1">
                  <c:v>1</c:v>
                </c:pt>
                <c:pt idx="2">
                  <c:v>2</c:v>
                </c:pt>
              </c:numCache>
            </c:numRef>
          </c:val>
          <c:extLst>
            <c:ext xmlns:c16="http://schemas.microsoft.com/office/drawing/2014/chart" uri="{C3380CC4-5D6E-409C-BE32-E72D297353CC}">
              <c16:uniqueId val="{00000005-572D-4B89-B608-BDF69614BC00}"/>
            </c:ext>
          </c:extLst>
        </c:ser>
        <c:ser>
          <c:idx val="6"/>
          <c:order val="6"/>
          <c:tx>
            <c:strRef>
              <c:f>'8.13'!$K$16</c:f>
              <c:strCache>
                <c:ptCount val="1"/>
                <c:pt idx="0">
                  <c:v>Hnědé uhlí</c:v>
                </c:pt>
              </c:strCache>
            </c:strRef>
          </c:tx>
          <c:spPr>
            <a:solidFill>
              <a:srgbClr val="6E4932"/>
            </a:solidFill>
          </c:spPr>
          <c:invertIfNegative val="0"/>
          <c:cat>
            <c:strRef>
              <c:f>'8.13'!$L$9:$N$9</c:f>
              <c:strCache>
                <c:ptCount val="3"/>
                <c:pt idx="0">
                  <c:v>Říjen</c:v>
                </c:pt>
                <c:pt idx="1">
                  <c:v>Listopad</c:v>
                </c:pt>
                <c:pt idx="2">
                  <c:v>Prosinec</c:v>
                </c:pt>
              </c:strCache>
            </c:strRef>
          </c:cat>
          <c:val>
            <c:numRef>
              <c:f>'8.13'!$L$16:$N$16</c:f>
              <c:numCache>
                <c:formatCode>#\ ##0.0</c:formatCode>
                <c:ptCount val="3"/>
                <c:pt idx="0">
                  <c:v>763035.83700000006</c:v>
                </c:pt>
                <c:pt idx="1">
                  <c:v>1003988.838</c:v>
                </c:pt>
                <c:pt idx="2">
                  <c:v>1216994.9570000002</c:v>
                </c:pt>
              </c:numCache>
            </c:numRef>
          </c:val>
          <c:extLst>
            <c:ext xmlns:c16="http://schemas.microsoft.com/office/drawing/2014/chart" uri="{C3380CC4-5D6E-409C-BE32-E72D297353CC}">
              <c16:uniqueId val="{00000006-572D-4B89-B608-BDF69614BC00}"/>
            </c:ext>
          </c:extLst>
        </c:ser>
        <c:ser>
          <c:idx val="7"/>
          <c:order val="7"/>
          <c:tx>
            <c:strRef>
              <c:f>'8.13'!$K$17</c:f>
              <c:strCache>
                <c:ptCount val="1"/>
                <c:pt idx="0">
                  <c:v>Jaderné palivo</c:v>
                </c:pt>
              </c:strCache>
            </c:strRef>
          </c:tx>
          <c:invertIfNegative val="0"/>
          <c:cat>
            <c:strRef>
              <c:f>'8.13'!$L$9:$N$9</c:f>
              <c:strCache>
                <c:ptCount val="3"/>
                <c:pt idx="0">
                  <c:v>Říjen</c:v>
                </c:pt>
                <c:pt idx="1">
                  <c:v>Listopad</c:v>
                </c:pt>
                <c:pt idx="2">
                  <c:v>Prosinec</c:v>
                </c:pt>
              </c:strCache>
            </c:strRef>
          </c:cat>
          <c:val>
            <c:numRef>
              <c:f>'8.13'!$L$17:$N$17</c:f>
              <c:numCache>
                <c:formatCode>#\ ##0.0</c:formatCode>
                <c:ptCount val="3"/>
                <c:pt idx="0">
                  <c:v>0</c:v>
                </c:pt>
                <c:pt idx="1">
                  <c:v>0</c:v>
                </c:pt>
                <c:pt idx="2">
                  <c:v>0</c:v>
                </c:pt>
              </c:numCache>
            </c:numRef>
          </c:val>
          <c:extLst>
            <c:ext xmlns:c16="http://schemas.microsoft.com/office/drawing/2014/chart" uri="{C3380CC4-5D6E-409C-BE32-E72D297353CC}">
              <c16:uniqueId val="{00000007-572D-4B89-B608-BDF69614BC00}"/>
            </c:ext>
          </c:extLst>
        </c:ser>
        <c:ser>
          <c:idx val="8"/>
          <c:order val="8"/>
          <c:tx>
            <c:strRef>
              <c:f>'8.13'!$K$18</c:f>
              <c:strCache>
                <c:ptCount val="1"/>
                <c:pt idx="0">
                  <c:v>Koks</c:v>
                </c:pt>
              </c:strCache>
            </c:strRef>
          </c:tx>
          <c:invertIfNegative val="0"/>
          <c:cat>
            <c:strRef>
              <c:f>'8.13'!$L$9:$N$9</c:f>
              <c:strCache>
                <c:ptCount val="3"/>
                <c:pt idx="0">
                  <c:v>Říjen</c:v>
                </c:pt>
                <c:pt idx="1">
                  <c:v>Listopad</c:v>
                </c:pt>
                <c:pt idx="2">
                  <c:v>Prosinec</c:v>
                </c:pt>
              </c:strCache>
            </c:strRef>
          </c:cat>
          <c:val>
            <c:numRef>
              <c:f>'8.13'!$L$18:$N$18</c:f>
              <c:numCache>
                <c:formatCode>#\ ##0.0</c:formatCode>
                <c:ptCount val="3"/>
                <c:pt idx="0">
                  <c:v>0</c:v>
                </c:pt>
                <c:pt idx="1">
                  <c:v>0</c:v>
                </c:pt>
                <c:pt idx="2">
                  <c:v>0</c:v>
                </c:pt>
              </c:numCache>
            </c:numRef>
          </c:val>
          <c:extLst>
            <c:ext xmlns:c16="http://schemas.microsoft.com/office/drawing/2014/chart" uri="{C3380CC4-5D6E-409C-BE32-E72D297353CC}">
              <c16:uniqueId val="{00000008-572D-4B89-B608-BDF69614BC00}"/>
            </c:ext>
          </c:extLst>
        </c:ser>
        <c:ser>
          <c:idx val="9"/>
          <c:order val="9"/>
          <c:tx>
            <c:strRef>
              <c:f>'8.13'!$K$19</c:f>
              <c:strCache>
                <c:ptCount val="1"/>
                <c:pt idx="0">
                  <c:v>Odpadní teplo</c:v>
                </c:pt>
              </c:strCache>
            </c:strRef>
          </c:tx>
          <c:invertIfNegative val="0"/>
          <c:cat>
            <c:strRef>
              <c:f>'8.13'!$L$9:$N$9</c:f>
              <c:strCache>
                <c:ptCount val="3"/>
                <c:pt idx="0">
                  <c:v>Říjen</c:v>
                </c:pt>
                <c:pt idx="1">
                  <c:v>Listopad</c:v>
                </c:pt>
                <c:pt idx="2">
                  <c:v>Prosinec</c:v>
                </c:pt>
              </c:strCache>
            </c:strRef>
          </c:cat>
          <c:val>
            <c:numRef>
              <c:f>'8.13'!$L$19:$N$19</c:f>
              <c:numCache>
                <c:formatCode>#\ ##0.0</c:formatCode>
                <c:ptCount val="3"/>
                <c:pt idx="0">
                  <c:v>511</c:v>
                </c:pt>
                <c:pt idx="1">
                  <c:v>635</c:v>
                </c:pt>
                <c:pt idx="2">
                  <c:v>842</c:v>
                </c:pt>
              </c:numCache>
            </c:numRef>
          </c:val>
          <c:extLst>
            <c:ext xmlns:c16="http://schemas.microsoft.com/office/drawing/2014/chart" uri="{C3380CC4-5D6E-409C-BE32-E72D297353CC}">
              <c16:uniqueId val="{00000009-572D-4B89-B608-BDF69614BC00}"/>
            </c:ext>
          </c:extLst>
        </c:ser>
        <c:ser>
          <c:idx val="10"/>
          <c:order val="10"/>
          <c:tx>
            <c:strRef>
              <c:f>'8.13'!$K$20</c:f>
              <c:strCache>
                <c:ptCount val="1"/>
                <c:pt idx="0">
                  <c:v>Ostatní kapalná paliva</c:v>
                </c:pt>
              </c:strCache>
            </c:strRef>
          </c:tx>
          <c:invertIfNegative val="0"/>
          <c:cat>
            <c:strRef>
              <c:f>'8.13'!$L$9:$N$9</c:f>
              <c:strCache>
                <c:ptCount val="3"/>
                <c:pt idx="0">
                  <c:v>Říjen</c:v>
                </c:pt>
                <c:pt idx="1">
                  <c:v>Listopad</c:v>
                </c:pt>
                <c:pt idx="2">
                  <c:v>Prosinec</c:v>
                </c:pt>
              </c:strCache>
            </c:strRef>
          </c:cat>
          <c:val>
            <c:numRef>
              <c:f>'8.13'!$L$20:$N$20</c:f>
              <c:numCache>
                <c:formatCode>#\ ##0.0</c:formatCode>
                <c:ptCount val="3"/>
                <c:pt idx="0">
                  <c:v>0</c:v>
                </c:pt>
                <c:pt idx="1">
                  <c:v>0</c:v>
                </c:pt>
                <c:pt idx="2">
                  <c:v>0</c:v>
                </c:pt>
              </c:numCache>
            </c:numRef>
          </c:val>
          <c:extLst>
            <c:ext xmlns:c16="http://schemas.microsoft.com/office/drawing/2014/chart" uri="{C3380CC4-5D6E-409C-BE32-E72D297353CC}">
              <c16:uniqueId val="{0000000A-572D-4B89-B608-BDF69614BC00}"/>
            </c:ext>
          </c:extLst>
        </c:ser>
        <c:ser>
          <c:idx val="11"/>
          <c:order val="11"/>
          <c:tx>
            <c:strRef>
              <c:f>'8.13'!$K$21</c:f>
              <c:strCache>
                <c:ptCount val="1"/>
                <c:pt idx="0">
                  <c:v>Ostatní pevná paliva</c:v>
                </c:pt>
              </c:strCache>
            </c:strRef>
          </c:tx>
          <c:invertIfNegative val="0"/>
          <c:cat>
            <c:strRef>
              <c:f>'8.13'!$L$9:$N$9</c:f>
              <c:strCache>
                <c:ptCount val="3"/>
                <c:pt idx="0">
                  <c:v>Říjen</c:v>
                </c:pt>
                <c:pt idx="1">
                  <c:v>Listopad</c:v>
                </c:pt>
                <c:pt idx="2">
                  <c:v>Prosinec</c:v>
                </c:pt>
              </c:strCache>
            </c:strRef>
          </c:cat>
          <c:val>
            <c:numRef>
              <c:f>'8.13'!$L$21:$N$21</c:f>
              <c:numCache>
                <c:formatCode>#\ ##0.0</c:formatCode>
                <c:ptCount val="3"/>
                <c:pt idx="0">
                  <c:v>1867.78</c:v>
                </c:pt>
                <c:pt idx="1">
                  <c:v>985.76</c:v>
                </c:pt>
                <c:pt idx="2">
                  <c:v>1194.47</c:v>
                </c:pt>
              </c:numCache>
            </c:numRef>
          </c:val>
          <c:extLst>
            <c:ext xmlns:c16="http://schemas.microsoft.com/office/drawing/2014/chart" uri="{C3380CC4-5D6E-409C-BE32-E72D297353CC}">
              <c16:uniqueId val="{0000000B-572D-4B89-B608-BDF69614BC00}"/>
            </c:ext>
          </c:extLst>
        </c:ser>
        <c:ser>
          <c:idx val="12"/>
          <c:order val="12"/>
          <c:tx>
            <c:strRef>
              <c:f>'8.13'!$K$22</c:f>
              <c:strCache>
                <c:ptCount val="1"/>
                <c:pt idx="0">
                  <c:v>Ostatní plyny</c:v>
                </c:pt>
              </c:strCache>
            </c:strRef>
          </c:tx>
          <c:invertIfNegative val="0"/>
          <c:cat>
            <c:strRef>
              <c:f>'8.13'!$L$9:$N$9</c:f>
              <c:strCache>
                <c:ptCount val="3"/>
                <c:pt idx="0">
                  <c:v>Říjen</c:v>
                </c:pt>
                <c:pt idx="1">
                  <c:v>Listopad</c:v>
                </c:pt>
                <c:pt idx="2">
                  <c:v>Prosinec</c:v>
                </c:pt>
              </c:strCache>
            </c:strRef>
          </c:cat>
          <c:val>
            <c:numRef>
              <c:f>'8.13'!$L$22:$N$22</c:f>
              <c:numCache>
                <c:formatCode>#\ ##0.0</c:formatCode>
                <c:ptCount val="3"/>
                <c:pt idx="0">
                  <c:v>9856</c:v>
                </c:pt>
                <c:pt idx="1">
                  <c:v>0</c:v>
                </c:pt>
                <c:pt idx="2">
                  <c:v>0</c:v>
                </c:pt>
              </c:numCache>
            </c:numRef>
          </c:val>
          <c:extLst>
            <c:ext xmlns:c16="http://schemas.microsoft.com/office/drawing/2014/chart" uri="{C3380CC4-5D6E-409C-BE32-E72D297353CC}">
              <c16:uniqueId val="{0000000C-572D-4B89-B608-BDF69614BC00}"/>
            </c:ext>
          </c:extLst>
        </c:ser>
        <c:ser>
          <c:idx val="13"/>
          <c:order val="13"/>
          <c:tx>
            <c:strRef>
              <c:f>'8.13'!$K$23</c:f>
              <c:strCache>
                <c:ptCount val="1"/>
                <c:pt idx="0">
                  <c:v>Ostatní</c:v>
                </c:pt>
              </c:strCache>
            </c:strRef>
          </c:tx>
          <c:invertIfNegative val="0"/>
          <c:cat>
            <c:strRef>
              <c:f>'8.13'!$L$9:$N$9</c:f>
              <c:strCache>
                <c:ptCount val="3"/>
                <c:pt idx="0">
                  <c:v>Říjen</c:v>
                </c:pt>
                <c:pt idx="1">
                  <c:v>Listopad</c:v>
                </c:pt>
                <c:pt idx="2">
                  <c:v>Prosinec</c:v>
                </c:pt>
              </c:strCache>
            </c:strRef>
          </c:cat>
          <c:val>
            <c:numRef>
              <c:f>'8.13'!$L$23:$N$23</c:f>
              <c:numCache>
                <c:formatCode>#\ ##0.0</c:formatCode>
                <c:ptCount val="3"/>
                <c:pt idx="0">
                  <c:v>0</c:v>
                </c:pt>
                <c:pt idx="1">
                  <c:v>0</c:v>
                </c:pt>
                <c:pt idx="2">
                  <c:v>0</c:v>
                </c:pt>
              </c:numCache>
            </c:numRef>
          </c:val>
          <c:extLst>
            <c:ext xmlns:c16="http://schemas.microsoft.com/office/drawing/2014/chart" uri="{C3380CC4-5D6E-409C-BE32-E72D297353CC}">
              <c16:uniqueId val="{0000000D-572D-4B89-B608-BDF69614BC00}"/>
            </c:ext>
          </c:extLst>
        </c:ser>
        <c:ser>
          <c:idx val="14"/>
          <c:order val="14"/>
          <c:tx>
            <c:strRef>
              <c:f>'8.13'!$K$24</c:f>
              <c:strCache>
                <c:ptCount val="1"/>
                <c:pt idx="0">
                  <c:v>Topné oleje</c:v>
                </c:pt>
              </c:strCache>
            </c:strRef>
          </c:tx>
          <c:invertIfNegative val="0"/>
          <c:cat>
            <c:strRef>
              <c:f>'8.13'!$L$9:$N$9</c:f>
              <c:strCache>
                <c:ptCount val="3"/>
                <c:pt idx="0">
                  <c:v>Říjen</c:v>
                </c:pt>
                <c:pt idx="1">
                  <c:v>Listopad</c:v>
                </c:pt>
                <c:pt idx="2">
                  <c:v>Prosinec</c:v>
                </c:pt>
              </c:strCache>
            </c:strRef>
          </c:cat>
          <c:val>
            <c:numRef>
              <c:f>'8.13'!$L$24:$N$24</c:f>
              <c:numCache>
                <c:formatCode>#\ ##0.0</c:formatCode>
                <c:ptCount val="3"/>
                <c:pt idx="0">
                  <c:v>1455.7899999999997</c:v>
                </c:pt>
                <c:pt idx="1">
                  <c:v>773.13800000000015</c:v>
                </c:pt>
                <c:pt idx="2">
                  <c:v>1192.4599999999998</c:v>
                </c:pt>
              </c:numCache>
            </c:numRef>
          </c:val>
          <c:extLst>
            <c:ext xmlns:c16="http://schemas.microsoft.com/office/drawing/2014/chart" uri="{C3380CC4-5D6E-409C-BE32-E72D297353CC}">
              <c16:uniqueId val="{0000000E-572D-4B89-B608-BDF69614BC00}"/>
            </c:ext>
          </c:extLst>
        </c:ser>
        <c:ser>
          <c:idx val="15"/>
          <c:order val="15"/>
          <c:tx>
            <c:strRef>
              <c:f>'8.13'!$K$25</c:f>
              <c:strCache>
                <c:ptCount val="1"/>
                <c:pt idx="0">
                  <c:v>Zemní plyn</c:v>
                </c:pt>
              </c:strCache>
            </c:strRef>
          </c:tx>
          <c:spPr>
            <a:solidFill>
              <a:srgbClr val="EBE600"/>
            </a:solidFill>
          </c:spPr>
          <c:invertIfNegative val="0"/>
          <c:cat>
            <c:strRef>
              <c:f>'8.13'!$L$9:$N$9</c:f>
              <c:strCache>
                <c:ptCount val="3"/>
                <c:pt idx="0">
                  <c:v>Říjen</c:v>
                </c:pt>
                <c:pt idx="1">
                  <c:v>Listopad</c:v>
                </c:pt>
                <c:pt idx="2">
                  <c:v>Prosinec</c:v>
                </c:pt>
              </c:strCache>
            </c:strRef>
          </c:cat>
          <c:val>
            <c:numRef>
              <c:f>'8.13'!$L$25:$N$25</c:f>
              <c:numCache>
                <c:formatCode>#\ ##0.0</c:formatCode>
                <c:ptCount val="3"/>
                <c:pt idx="0">
                  <c:v>119846.12390643082</c:v>
                </c:pt>
                <c:pt idx="1">
                  <c:v>123451.86996953197</c:v>
                </c:pt>
                <c:pt idx="2">
                  <c:v>140462.8321540023</c:v>
                </c:pt>
              </c:numCache>
            </c:numRef>
          </c:val>
          <c:extLst>
            <c:ext xmlns:c16="http://schemas.microsoft.com/office/drawing/2014/chart" uri="{C3380CC4-5D6E-409C-BE32-E72D297353CC}">
              <c16:uniqueId val="{0000000F-572D-4B89-B608-BDF69614BC00}"/>
            </c:ext>
          </c:extLst>
        </c:ser>
        <c:dLbls>
          <c:showLegendKey val="0"/>
          <c:showVal val="0"/>
          <c:showCatName val="0"/>
          <c:showSerName val="0"/>
          <c:showPercent val="0"/>
          <c:showBubbleSize val="0"/>
        </c:dLbls>
        <c:gapWidth val="150"/>
        <c:overlap val="100"/>
        <c:axId val="165543296"/>
        <c:axId val="167072896"/>
      </c:barChart>
      <c:catAx>
        <c:axId val="165543296"/>
        <c:scaling>
          <c:orientation val="minMax"/>
        </c:scaling>
        <c:delete val="0"/>
        <c:axPos val="b"/>
        <c:numFmt formatCode="General" sourceLinked="1"/>
        <c:majorTickMark val="none"/>
        <c:minorTickMark val="none"/>
        <c:tickLblPos val="nextTo"/>
        <c:txPr>
          <a:bodyPr/>
          <a:lstStyle/>
          <a:p>
            <a:pPr>
              <a:defRPr sz="900"/>
            </a:pPr>
            <a:endParaRPr lang="cs-CZ"/>
          </a:p>
        </c:txPr>
        <c:crossAx val="167072896"/>
        <c:crosses val="autoZero"/>
        <c:auto val="1"/>
        <c:lblAlgn val="ctr"/>
        <c:lblOffset val="100"/>
        <c:noMultiLvlLbl val="0"/>
      </c:catAx>
      <c:valAx>
        <c:axId val="167072896"/>
        <c:scaling>
          <c:orientation val="minMax"/>
          <c:max val="1600000"/>
        </c:scaling>
        <c:delete val="0"/>
        <c:axPos val="l"/>
        <c:majorGridlines/>
        <c:numFmt formatCode="#,##0" sourceLinked="0"/>
        <c:majorTickMark val="out"/>
        <c:minorTickMark val="none"/>
        <c:tickLblPos val="nextTo"/>
        <c:spPr>
          <a:ln>
            <a:noFill/>
          </a:ln>
        </c:spPr>
        <c:txPr>
          <a:bodyPr/>
          <a:lstStyle/>
          <a:p>
            <a:pPr>
              <a:defRPr sz="900"/>
            </a:pPr>
            <a:endParaRPr lang="cs-CZ"/>
          </a:p>
        </c:txPr>
        <c:crossAx val="165543296"/>
        <c:crosses val="autoZero"/>
        <c:crossBetween val="between"/>
        <c:majorUnit val="4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0899-4D1E-9F37-23137C0B6C71}"/>
              </c:ext>
            </c:extLst>
          </c:dPt>
          <c:dPt>
            <c:idx val="1"/>
            <c:bubble3D val="0"/>
            <c:spPr>
              <a:solidFill>
                <a:srgbClr val="EEECE1">
                  <a:lumMod val="50000"/>
                </a:srgbClr>
              </a:solidFill>
            </c:spPr>
            <c:extLst>
              <c:ext xmlns:c16="http://schemas.microsoft.com/office/drawing/2014/chart" uri="{C3380CC4-5D6E-409C-BE32-E72D297353CC}">
                <c16:uniqueId val="{00000003-0899-4D1E-9F37-23137C0B6C71}"/>
              </c:ext>
            </c:extLst>
          </c:dPt>
          <c:dPt>
            <c:idx val="2"/>
            <c:bubble3D val="0"/>
            <c:spPr>
              <a:solidFill>
                <a:sysClr val="windowText" lastClr="000000"/>
              </a:solidFill>
            </c:spPr>
            <c:extLst>
              <c:ext xmlns:c16="http://schemas.microsoft.com/office/drawing/2014/chart" uri="{C3380CC4-5D6E-409C-BE32-E72D297353CC}">
                <c16:uniqueId val="{00000005-0899-4D1E-9F37-23137C0B6C71}"/>
              </c:ext>
            </c:extLst>
          </c:dPt>
          <c:dPt>
            <c:idx val="5"/>
            <c:bubble3D val="0"/>
            <c:extLst>
              <c:ext xmlns:c16="http://schemas.microsoft.com/office/drawing/2014/chart" uri="{C3380CC4-5D6E-409C-BE32-E72D297353CC}">
                <c16:uniqueId val="{00000006-0899-4D1E-9F37-23137C0B6C71}"/>
              </c:ext>
            </c:extLst>
          </c:dPt>
          <c:dPt>
            <c:idx val="6"/>
            <c:bubble3D val="0"/>
            <c:spPr>
              <a:solidFill>
                <a:srgbClr val="6E4932"/>
              </a:solidFill>
            </c:spPr>
            <c:extLst>
              <c:ext xmlns:c16="http://schemas.microsoft.com/office/drawing/2014/chart" uri="{C3380CC4-5D6E-409C-BE32-E72D297353CC}">
                <c16:uniqueId val="{00000008-0899-4D1E-9F37-23137C0B6C71}"/>
              </c:ext>
            </c:extLst>
          </c:dPt>
          <c:dPt>
            <c:idx val="7"/>
            <c:bubble3D val="0"/>
            <c:extLst>
              <c:ext xmlns:c16="http://schemas.microsoft.com/office/drawing/2014/chart" uri="{C3380CC4-5D6E-409C-BE32-E72D297353CC}">
                <c16:uniqueId val="{00000009-0899-4D1E-9F37-23137C0B6C71}"/>
              </c:ext>
            </c:extLst>
          </c:dPt>
          <c:dPt>
            <c:idx val="15"/>
            <c:bubble3D val="0"/>
            <c:spPr>
              <a:solidFill>
                <a:srgbClr val="EBE600"/>
              </a:solidFill>
            </c:spPr>
            <c:extLst>
              <c:ext xmlns:c16="http://schemas.microsoft.com/office/drawing/2014/chart" uri="{C3380CC4-5D6E-409C-BE32-E72D297353CC}">
                <c16:uniqueId val="{0000000B-0899-4D1E-9F37-23137C0B6C71}"/>
              </c:ext>
            </c:extLst>
          </c:dPt>
          <c:cat>
            <c:numRef>
              <c:f>'8.13'!$O$10:$O$25</c:f>
              <c:numCache>
                <c:formatCode>0.0%</c:formatCode>
                <c:ptCount val="16"/>
              </c:numCache>
            </c:numRef>
          </c:cat>
          <c:val>
            <c:numRef>
              <c:f>'8.13'!$J$10:$J$25</c:f>
              <c:numCache>
                <c:formatCode>0.0</c:formatCode>
                <c:ptCount val="16"/>
              </c:numCache>
            </c:numRef>
          </c:val>
          <c:extLst>
            <c:ext xmlns:c16="http://schemas.microsoft.com/office/drawing/2014/chart" uri="{C3380CC4-5D6E-409C-BE32-E72D297353CC}">
              <c16:uniqueId val="{0000000C-0899-4D1E-9F37-23137C0B6C71}"/>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4" Type="http://schemas.openxmlformats.org/officeDocument/2006/relationships/chart" Target="../charts/chart3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image" Target="../media/image2.png"/><Relationship Id="rId5" Type="http://schemas.openxmlformats.org/officeDocument/2006/relationships/chart" Target="../charts/chart40.xml"/><Relationship Id="rId4" Type="http://schemas.openxmlformats.org/officeDocument/2006/relationships/chart" Target="../charts/chart39.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chart" Target="../charts/chart42.xml"/><Relationship Id="rId1" Type="http://schemas.openxmlformats.org/officeDocument/2006/relationships/chart" Target="../charts/chart41.xml"/><Relationship Id="rId6" Type="http://schemas.openxmlformats.org/officeDocument/2006/relationships/image" Target="../media/image3.png"/><Relationship Id="rId5" Type="http://schemas.openxmlformats.org/officeDocument/2006/relationships/chart" Target="../charts/chart45.xml"/><Relationship Id="rId4" Type="http://schemas.openxmlformats.org/officeDocument/2006/relationships/chart" Target="../charts/chart44.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chart" Target="../charts/chart46.xml"/><Relationship Id="rId6" Type="http://schemas.openxmlformats.org/officeDocument/2006/relationships/image" Target="../media/image4.png"/><Relationship Id="rId5" Type="http://schemas.openxmlformats.org/officeDocument/2006/relationships/chart" Target="../charts/chart50.xml"/><Relationship Id="rId4" Type="http://schemas.openxmlformats.org/officeDocument/2006/relationships/chart" Target="../charts/chart49.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53.xml"/><Relationship Id="rId2" Type="http://schemas.openxmlformats.org/officeDocument/2006/relationships/chart" Target="../charts/chart52.xml"/><Relationship Id="rId1" Type="http://schemas.openxmlformats.org/officeDocument/2006/relationships/chart" Target="../charts/chart51.xml"/><Relationship Id="rId6" Type="http://schemas.openxmlformats.org/officeDocument/2006/relationships/image" Target="../media/image5.png"/><Relationship Id="rId5" Type="http://schemas.openxmlformats.org/officeDocument/2006/relationships/chart" Target="../charts/chart55.xml"/><Relationship Id="rId4" Type="http://schemas.openxmlformats.org/officeDocument/2006/relationships/chart" Target="../charts/chart54.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58.xml"/><Relationship Id="rId2" Type="http://schemas.openxmlformats.org/officeDocument/2006/relationships/chart" Target="../charts/chart57.xml"/><Relationship Id="rId1" Type="http://schemas.openxmlformats.org/officeDocument/2006/relationships/chart" Target="../charts/chart56.xml"/><Relationship Id="rId6" Type="http://schemas.openxmlformats.org/officeDocument/2006/relationships/image" Target="../media/image6.png"/><Relationship Id="rId5" Type="http://schemas.openxmlformats.org/officeDocument/2006/relationships/chart" Target="../charts/chart60.xml"/><Relationship Id="rId4" Type="http://schemas.openxmlformats.org/officeDocument/2006/relationships/chart" Target="../charts/chart59.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63.xml"/><Relationship Id="rId2" Type="http://schemas.openxmlformats.org/officeDocument/2006/relationships/chart" Target="../charts/chart62.xml"/><Relationship Id="rId1" Type="http://schemas.openxmlformats.org/officeDocument/2006/relationships/chart" Target="../charts/chart61.xml"/><Relationship Id="rId6" Type="http://schemas.openxmlformats.org/officeDocument/2006/relationships/image" Target="../media/image7.png"/><Relationship Id="rId5" Type="http://schemas.openxmlformats.org/officeDocument/2006/relationships/chart" Target="../charts/chart65.xml"/><Relationship Id="rId4" Type="http://schemas.openxmlformats.org/officeDocument/2006/relationships/chart" Target="../charts/chart64.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68.xml"/><Relationship Id="rId2" Type="http://schemas.openxmlformats.org/officeDocument/2006/relationships/chart" Target="../charts/chart67.xml"/><Relationship Id="rId1" Type="http://schemas.openxmlformats.org/officeDocument/2006/relationships/chart" Target="../charts/chart66.xml"/><Relationship Id="rId6" Type="http://schemas.openxmlformats.org/officeDocument/2006/relationships/image" Target="../media/image8.png"/><Relationship Id="rId5" Type="http://schemas.openxmlformats.org/officeDocument/2006/relationships/chart" Target="../charts/chart70.xml"/><Relationship Id="rId4" Type="http://schemas.openxmlformats.org/officeDocument/2006/relationships/chart" Target="../charts/chart69.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73.xml"/><Relationship Id="rId2" Type="http://schemas.openxmlformats.org/officeDocument/2006/relationships/chart" Target="../charts/chart72.xml"/><Relationship Id="rId1" Type="http://schemas.openxmlformats.org/officeDocument/2006/relationships/chart" Target="../charts/chart71.xml"/><Relationship Id="rId6" Type="http://schemas.openxmlformats.org/officeDocument/2006/relationships/image" Target="../media/image9.png"/><Relationship Id="rId5" Type="http://schemas.openxmlformats.org/officeDocument/2006/relationships/chart" Target="../charts/chart75.xml"/><Relationship Id="rId4" Type="http://schemas.openxmlformats.org/officeDocument/2006/relationships/chart" Target="../charts/chart74.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78.xml"/><Relationship Id="rId2" Type="http://schemas.openxmlformats.org/officeDocument/2006/relationships/chart" Target="../charts/chart77.xml"/><Relationship Id="rId1" Type="http://schemas.openxmlformats.org/officeDocument/2006/relationships/chart" Target="../charts/chart76.xml"/><Relationship Id="rId6" Type="http://schemas.openxmlformats.org/officeDocument/2006/relationships/image" Target="../media/image10.png"/><Relationship Id="rId5" Type="http://schemas.openxmlformats.org/officeDocument/2006/relationships/chart" Target="../charts/chart80.xml"/><Relationship Id="rId4" Type="http://schemas.openxmlformats.org/officeDocument/2006/relationships/chart" Target="../charts/chart79.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83.xml"/><Relationship Id="rId2" Type="http://schemas.openxmlformats.org/officeDocument/2006/relationships/chart" Target="../charts/chart82.xml"/><Relationship Id="rId1" Type="http://schemas.openxmlformats.org/officeDocument/2006/relationships/chart" Target="../charts/chart81.xml"/><Relationship Id="rId6" Type="http://schemas.openxmlformats.org/officeDocument/2006/relationships/image" Target="../media/image11.png"/><Relationship Id="rId5" Type="http://schemas.openxmlformats.org/officeDocument/2006/relationships/chart" Target="../charts/chart85.xml"/><Relationship Id="rId4" Type="http://schemas.openxmlformats.org/officeDocument/2006/relationships/chart" Target="../charts/chart84.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88.xml"/><Relationship Id="rId2" Type="http://schemas.openxmlformats.org/officeDocument/2006/relationships/chart" Target="../charts/chart87.xml"/><Relationship Id="rId1" Type="http://schemas.openxmlformats.org/officeDocument/2006/relationships/chart" Target="../charts/chart86.xml"/><Relationship Id="rId6" Type="http://schemas.openxmlformats.org/officeDocument/2006/relationships/image" Target="../media/image12.png"/><Relationship Id="rId5" Type="http://schemas.openxmlformats.org/officeDocument/2006/relationships/chart" Target="../charts/chart90.xml"/><Relationship Id="rId4" Type="http://schemas.openxmlformats.org/officeDocument/2006/relationships/chart" Target="../charts/chart89.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93.xml"/><Relationship Id="rId2" Type="http://schemas.openxmlformats.org/officeDocument/2006/relationships/chart" Target="../charts/chart92.xml"/><Relationship Id="rId1" Type="http://schemas.openxmlformats.org/officeDocument/2006/relationships/chart" Target="../charts/chart91.xml"/><Relationship Id="rId6" Type="http://schemas.openxmlformats.org/officeDocument/2006/relationships/image" Target="../media/image13.png"/><Relationship Id="rId5" Type="http://schemas.openxmlformats.org/officeDocument/2006/relationships/chart" Target="../charts/chart95.xml"/><Relationship Id="rId4" Type="http://schemas.openxmlformats.org/officeDocument/2006/relationships/chart" Target="../charts/chart94.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98.xml"/><Relationship Id="rId2" Type="http://schemas.openxmlformats.org/officeDocument/2006/relationships/chart" Target="../charts/chart97.xml"/><Relationship Id="rId1" Type="http://schemas.openxmlformats.org/officeDocument/2006/relationships/chart" Target="../charts/chart96.xml"/><Relationship Id="rId6" Type="http://schemas.openxmlformats.org/officeDocument/2006/relationships/image" Target="../media/image14.png"/><Relationship Id="rId5" Type="http://schemas.openxmlformats.org/officeDocument/2006/relationships/chart" Target="../charts/chart100.xml"/><Relationship Id="rId4" Type="http://schemas.openxmlformats.org/officeDocument/2006/relationships/chart" Target="../charts/chart99.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03.xml"/><Relationship Id="rId2" Type="http://schemas.openxmlformats.org/officeDocument/2006/relationships/chart" Target="../charts/chart102.xml"/><Relationship Id="rId1" Type="http://schemas.openxmlformats.org/officeDocument/2006/relationships/chart" Target="../charts/chart101.xml"/><Relationship Id="rId6" Type="http://schemas.openxmlformats.org/officeDocument/2006/relationships/image" Target="../media/image15.png"/><Relationship Id="rId5" Type="http://schemas.openxmlformats.org/officeDocument/2006/relationships/chart" Target="../charts/chart105.xml"/><Relationship Id="rId4" Type="http://schemas.openxmlformats.org/officeDocument/2006/relationships/chart" Target="../charts/chart104.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108.xml"/><Relationship Id="rId2" Type="http://schemas.openxmlformats.org/officeDocument/2006/relationships/chart" Target="../charts/chart107.xml"/><Relationship Id="rId1" Type="http://schemas.openxmlformats.org/officeDocument/2006/relationships/chart" Target="../charts/chart106.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110.xml"/><Relationship Id="rId1" Type="http://schemas.openxmlformats.org/officeDocument/2006/relationships/chart" Target="../charts/chart109.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112.xml"/><Relationship Id="rId1" Type="http://schemas.openxmlformats.org/officeDocument/2006/relationships/chart" Target="../charts/chart11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115.xml"/><Relationship Id="rId2" Type="http://schemas.openxmlformats.org/officeDocument/2006/relationships/chart" Target="../charts/chart114.xml"/><Relationship Id="rId1" Type="http://schemas.openxmlformats.org/officeDocument/2006/relationships/chart" Target="../charts/chart113.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117.xml"/><Relationship Id="rId1" Type="http://schemas.openxmlformats.org/officeDocument/2006/relationships/chart" Target="../charts/chart11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chart" Target="../charts/chart21.xml"/><Relationship Id="rId7" Type="http://schemas.openxmlformats.org/officeDocument/2006/relationships/chart" Target="../charts/chart25.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 Id="rId9"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3890135</xdr:rowOff>
    </xdr:from>
    <xdr:ext cx="2088000" cy="1287709"/>
    <xdr:pic>
      <xdr:nvPicPr>
        <xdr:cNvPr id="2" name="Obrázek 1">
          <a:extLst>
            <a:ext uri="{FF2B5EF4-FFF2-40B4-BE49-F238E27FC236}">
              <a16:creationId xmlns:a16="http://schemas.microsoft.com/office/drawing/2014/main" id="{C53B9AFA-94F6-4DD8-A8B9-01937CF1192D}"/>
            </a:ext>
          </a:extLst>
        </xdr:cNvPr>
        <xdr:cNvPicPr>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395"/>
        <a:stretch/>
      </xdr:blipFill>
      <xdr:spPr bwMode="auto">
        <a:xfrm>
          <a:off x="28575" y="194435"/>
          <a:ext cx="2088000" cy="1287709"/>
        </a:xfrm>
        <a:prstGeom prst="rect">
          <a:avLst/>
        </a:prstGeom>
        <a:noFill/>
        <a:ln>
          <a:noFill/>
        </a:ln>
        <a:extLst>
          <a:ext uri="{53640926-AAD7-44D8-BBD7-CCE9431645EC}">
            <a14:shadowObscured xmlns:a14="http://schemas.microsoft.com/office/drawing/2010/main"/>
          </a:ext>
        </a:extLst>
      </xdr:spPr>
    </xdr:pic>
    <xdr:clientData/>
  </xdr:oneCellAnchor>
</xdr:wsDr>
</file>

<file path=xl/drawings/drawing10.xml><?xml version="1.0" encoding="utf-8"?>
<xdr:wsDr xmlns:xdr="http://schemas.openxmlformats.org/drawingml/2006/spreadsheetDrawing" xmlns:a="http://schemas.openxmlformats.org/drawingml/2006/main">
  <xdr:twoCellAnchor>
    <xdr:from>
      <xdr:col>7</xdr:col>
      <xdr:colOff>85725</xdr:colOff>
      <xdr:row>22</xdr:row>
      <xdr:rowOff>9525</xdr:rowOff>
    </xdr:from>
    <xdr:to>
      <xdr:col>12</xdr:col>
      <xdr:colOff>646460</xdr:colOff>
      <xdr:row>45</xdr:row>
      <xdr:rowOff>114301</xdr:rowOff>
    </xdr:to>
    <xdr:graphicFrame macro="">
      <xdr:nvGraphicFramePr>
        <xdr:cNvPr id="2" name="Graf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22</xdr:row>
      <xdr:rowOff>104774</xdr:rowOff>
    </xdr:from>
    <xdr:to>
      <xdr:col>7</xdr:col>
      <xdr:colOff>152399</xdr:colOff>
      <xdr:row>36</xdr:row>
      <xdr:rowOff>57149</xdr:rowOff>
    </xdr:to>
    <xdr:graphicFrame macro="">
      <xdr:nvGraphicFramePr>
        <xdr:cNvPr id="4" name="Graf 3">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5" name="Graf 4">
          <a:extLst>
            <a:ext uri="{FF2B5EF4-FFF2-40B4-BE49-F238E27FC236}">
              <a16:creationId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xdr:colOff>
      <xdr:row>33</xdr:row>
      <xdr:rowOff>85726</xdr:rowOff>
    </xdr:from>
    <xdr:to>
      <xdr:col>7</xdr:col>
      <xdr:colOff>276224</xdr:colOff>
      <xdr:row>45</xdr:row>
      <xdr:rowOff>123826</xdr:rowOff>
    </xdr:to>
    <xdr:graphicFrame macro="">
      <xdr:nvGraphicFramePr>
        <xdr:cNvPr id="3" name="Graf 2">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66675</xdr:colOff>
      <xdr:row>17</xdr:row>
      <xdr:rowOff>19051</xdr:rowOff>
    </xdr:from>
    <xdr:to>
      <xdr:col>13</xdr:col>
      <xdr:colOff>628650</xdr:colOff>
      <xdr:row>39</xdr:row>
      <xdr:rowOff>85725</xdr:rowOff>
    </xdr:to>
    <xdr:graphicFrame macro="">
      <xdr:nvGraphicFramePr>
        <xdr:cNvPr id="3" name="Graf 2">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4761</xdr:rowOff>
    </xdr:from>
    <xdr:to>
      <xdr:col>0</xdr:col>
      <xdr:colOff>142875</xdr:colOff>
      <xdr:row>15</xdr:row>
      <xdr:rowOff>0</xdr:rowOff>
    </xdr:to>
    <xdr:graphicFrame macro="">
      <xdr:nvGraphicFramePr>
        <xdr:cNvPr id="2" name="Graf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8282</xdr:colOff>
      <xdr:row>19</xdr:row>
      <xdr:rowOff>85310</xdr:rowOff>
    </xdr:from>
    <xdr:to>
      <xdr:col>9</xdr:col>
      <xdr:colOff>1009649</xdr:colOff>
      <xdr:row>44</xdr:row>
      <xdr:rowOff>142875</xdr:rowOff>
    </xdr:to>
    <xdr:graphicFrame macro="">
      <xdr:nvGraphicFramePr>
        <xdr:cNvPr id="3" name="Graf 2">
          <a:extLst>
            <a:ext uri="{FF2B5EF4-FFF2-40B4-BE49-F238E27FC236}">
              <a16:creationId xmlns:a16="http://schemas.microsoft.com/office/drawing/2014/main" id="{00000000-0008-0000-0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628650</xdr:colOff>
      <xdr:row>19</xdr:row>
      <xdr:rowOff>87381</xdr:rowOff>
    </xdr:from>
    <xdr:to>
      <xdr:col>9</xdr:col>
      <xdr:colOff>906531</xdr:colOff>
      <xdr:row>42</xdr:row>
      <xdr:rowOff>117198</xdr:rowOff>
    </xdr:to>
    <xdr:graphicFrame macro="">
      <xdr:nvGraphicFramePr>
        <xdr:cNvPr id="2" name="Graf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2</xdr:col>
      <xdr:colOff>19050</xdr:colOff>
      <xdr:row>36</xdr:row>
      <xdr:rowOff>161922</xdr:rowOff>
    </xdr:from>
    <xdr:to>
      <xdr:col>6</xdr:col>
      <xdr:colOff>552150</xdr:colOff>
      <xdr:row>45</xdr:row>
      <xdr:rowOff>142875</xdr:rowOff>
    </xdr:to>
    <xdr:graphicFrame macro="">
      <xdr:nvGraphicFramePr>
        <xdr:cNvPr id="4" name="Graf 3">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390526</xdr:colOff>
      <xdr:row>36</xdr:row>
      <xdr:rowOff>142875</xdr:rowOff>
    </xdr:from>
    <xdr:to>
      <xdr:col>8</xdr:col>
      <xdr:colOff>772276</xdr:colOff>
      <xdr:row>45</xdr:row>
      <xdr:rowOff>142875</xdr:rowOff>
    </xdr:to>
    <xdr:graphicFrame macro="">
      <xdr:nvGraphicFramePr>
        <xdr:cNvPr id="2" name="Graf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36</xdr:row>
      <xdr:rowOff>161924</xdr:rowOff>
    </xdr:from>
    <xdr:to>
      <xdr:col>1</xdr:col>
      <xdr:colOff>726600</xdr:colOff>
      <xdr:row>45</xdr:row>
      <xdr:rowOff>123825</xdr:rowOff>
    </xdr:to>
    <xdr:graphicFrame macro="">
      <xdr:nvGraphicFramePr>
        <xdr:cNvPr id="3" name="Graf 2">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28</xdr:row>
      <xdr:rowOff>9525</xdr:rowOff>
    </xdr:from>
    <xdr:to>
      <xdr:col>0</xdr:col>
      <xdr:colOff>123825</xdr:colOff>
      <xdr:row>36</xdr:row>
      <xdr:rowOff>0</xdr:rowOff>
    </xdr:to>
    <xdr:graphicFrame macro="">
      <xdr:nvGraphicFramePr>
        <xdr:cNvPr id="6" name="Graf 5">
          <a:extLst>
            <a:ext uri="{FF2B5EF4-FFF2-40B4-BE49-F238E27FC236}">
              <a16:creationId xmlns:a16="http://schemas.microsoft.com/office/drawing/2014/main" id="{00000000-0008-0000-1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10</xdr:row>
      <xdr:rowOff>0</xdr:rowOff>
    </xdr:from>
    <xdr:to>
      <xdr:col>0</xdr:col>
      <xdr:colOff>161925</xdr:colOff>
      <xdr:row>25</xdr:row>
      <xdr:rowOff>142874</xdr:rowOff>
    </xdr:to>
    <xdr:graphicFrame macro="">
      <xdr:nvGraphicFramePr>
        <xdr:cNvPr id="8" name="Graf 7">
          <a:extLst>
            <a:ext uri="{FF2B5EF4-FFF2-40B4-BE49-F238E27FC236}">
              <a16:creationId xmlns:a16="http://schemas.microsoft.com/office/drawing/2014/main" id="{00000000-0008-0000-1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1</xdr:row>
      <xdr:rowOff>190500</xdr:rowOff>
    </xdr:from>
    <xdr:to>
      <xdr:col>0</xdr:col>
      <xdr:colOff>884286</xdr:colOff>
      <xdr:row>7</xdr:row>
      <xdr:rowOff>51371</xdr:rowOff>
    </xdr:to>
    <xdr:pic>
      <xdr:nvPicPr>
        <xdr:cNvPr id="12" name="Obrázek 11">
          <a:extLst>
            <a:ext uri="{FF2B5EF4-FFF2-40B4-BE49-F238E27FC236}">
              <a16:creationId xmlns:a16="http://schemas.microsoft.com/office/drawing/2014/main" id="{00000000-0008-0000-1000-00000C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428625"/>
          <a:ext cx="884286" cy="50857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28577</xdr:colOff>
      <xdr:row>34</xdr:row>
      <xdr:rowOff>161924</xdr:rowOff>
    </xdr:from>
    <xdr:to>
      <xdr:col>6</xdr:col>
      <xdr:colOff>561677</xdr:colOff>
      <xdr:row>45</xdr:row>
      <xdr:rowOff>148124</xdr:rowOff>
    </xdr:to>
    <xdr:graphicFrame macro="">
      <xdr:nvGraphicFramePr>
        <xdr:cNvPr id="2" name="Graf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409576</xdr:colOff>
      <xdr:row>34</xdr:row>
      <xdr:rowOff>180974</xdr:rowOff>
    </xdr:from>
    <xdr:to>
      <xdr:col>8</xdr:col>
      <xdr:colOff>791326</xdr:colOff>
      <xdr:row>45</xdr:row>
      <xdr:rowOff>123826</xdr:rowOff>
    </xdr:to>
    <xdr:graphicFrame macro="">
      <xdr:nvGraphicFramePr>
        <xdr:cNvPr id="3" name="Graf 2">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34</xdr:row>
      <xdr:rowOff>161924</xdr:rowOff>
    </xdr:from>
    <xdr:to>
      <xdr:col>1</xdr:col>
      <xdr:colOff>726601</xdr:colOff>
      <xdr:row>45</xdr:row>
      <xdr:rowOff>148124</xdr:rowOff>
    </xdr:to>
    <xdr:graphicFrame macro="">
      <xdr:nvGraphicFramePr>
        <xdr:cNvPr id="4" name="Graf 3">
          <a:extLst>
            <a:ext uri="{FF2B5EF4-FFF2-40B4-BE49-F238E27FC236}">
              <a16:creationId xmlns:a16="http://schemas.microsoft.com/office/drawing/2014/main" id="{00000000-0008-0000-1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16</xdr:colOff>
      <xdr:row>0</xdr:row>
      <xdr:rowOff>190533</xdr:rowOff>
    </xdr:from>
    <xdr:to>
      <xdr:col>0</xdr:col>
      <xdr:colOff>884302</xdr:colOff>
      <xdr:row>6</xdr:row>
      <xdr:rowOff>51404</xdr:rowOff>
    </xdr:to>
    <xdr:pic>
      <xdr:nvPicPr>
        <xdr:cNvPr id="13" name="Obrázek 12">
          <a:extLst>
            <a:ext uri="{FF2B5EF4-FFF2-40B4-BE49-F238E27FC236}">
              <a16:creationId xmlns:a16="http://schemas.microsoft.com/office/drawing/2014/main" id="{00000000-0008-0000-1100-00000D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16" y="190533"/>
          <a:ext cx="884286" cy="50857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2</xdr:col>
      <xdr:colOff>28577</xdr:colOff>
      <xdr:row>34</xdr:row>
      <xdr:rowOff>161924</xdr:rowOff>
    </xdr:from>
    <xdr:to>
      <xdr:col>6</xdr:col>
      <xdr:colOff>561677</xdr:colOff>
      <xdr:row>45</xdr:row>
      <xdr:rowOff>148124</xdr:rowOff>
    </xdr:to>
    <xdr:graphicFrame macro="">
      <xdr:nvGraphicFramePr>
        <xdr:cNvPr id="2" name="Graf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400051</xdr:colOff>
      <xdr:row>34</xdr:row>
      <xdr:rowOff>180974</xdr:rowOff>
    </xdr:from>
    <xdr:to>
      <xdr:col>8</xdr:col>
      <xdr:colOff>781801</xdr:colOff>
      <xdr:row>45</xdr:row>
      <xdr:rowOff>123826</xdr:rowOff>
    </xdr:to>
    <xdr:graphicFrame macro="">
      <xdr:nvGraphicFramePr>
        <xdr:cNvPr id="3" name="Graf 2">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id="{00000000-0008-0000-1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1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2</xdr:col>
      <xdr:colOff>28577</xdr:colOff>
      <xdr:row>34</xdr:row>
      <xdr:rowOff>161924</xdr:rowOff>
    </xdr:from>
    <xdr:to>
      <xdr:col>6</xdr:col>
      <xdr:colOff>561677</xdr:colOff>
      <xdr:row>45</xdr:row>
      <xdr:rowOff>148124</xdr:rowOff>
    </xdr:to>
    <xdr:graphicFrame macro="">
      <xdr:nvGraphicFramePr>
        <xdr:cNvPr id="2" name="Graf 1">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381001</xdr:colOff>
      <xdr:row>34</xdr:row>
      <xdr:rowOff>219074</xdr:rowOff>
    </xdr:from>
    <xdr:to>
      <xdr:col>8</xdr:col>
      <xdr:colOff>762751</xdr:colOff>
      <xdr:row>46</xdr:row>
      <xdr:rowOff>9526</xdr:rowOff>
    </xdr:to>
    <xdr:graphicFrame macro="">
      <xdr:nvGraphicFramePr>
        <xdr:cNvPr id="3" name="Graf 2">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id="{00000000-0008-0000-1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1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7</xdr:colOff>
      <xdr:row>0</xdr:row>
      <xdr:rowOff>190514</xdr:rowOff>
    </xdr:from>
    <xdr:to>
      <xdr:col>0</xdr:col>
      <xdr:colOff>884293</xdr:colOff>
      <xdr:row>6</xdr:row>
      <xdr:rowOff>51385</xdr:rowOff>
    </xdr:to>
    <xdr:pic>
      <xdr:nvPicPr>
        <xdr:cNvPr id="7" name="Obrázek 6">
          <a:extLst>
            <a:ext uri="{FF2B5EF4-FFF2-40B4-BE49-F238E27FC236}">
              <a16:creationId xmlns:a16="http://schemas.microsoft.com/office/drawing/2014/main" id="{00000000-0008-0000-13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7" y="190514"/>
          <a:ext cx="884286" cy="50857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2</xdr:col>
      <xdr:colOff>9527</xdr:colOff>
      <xdr:row>34</xdr:row>
      <xdr:rowOff>161924</xdr:rowOff>
    </xdr:from>
    <xdr:to>
      <xdr:col>6</xdr:col>
      <xdr:colOff>542627</xdr:colOff>
      <xdr:row>45</xdr:row>
      <xdr:rowOff>148124</xdr:rowOff>
    </xdr:to>
    <xdr:graphicFrame macro="">
      <xdr:nvGraphicFramePr>
        <xdr:cNvPr id="2" name="Graf 1">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361951</xdr:colOff>
      <xdr:row>34</xdr:row>
      <xdr:rowOff>228599</xdr:rowOff>
    </xdr:from>
    <xdr:to>
      <xdr:col>8</xdr:col>
      <xdr:colOff>723901</xdr:colOff>
      <xdr:row>46</xdr:row>
      <xdr:rowOff>19051</xdr:rowOff>
    </xdr:to>
    <xdr:graphicFrame macro="">
      <xdr:nvGraphicFramePr>
        <xdr:cNvPr id="3" name="Graf 2">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id="{00000000-0008-0000-1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1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id="{00000000-0008-0000-14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2</xdr:col>
      <xdr:colOff>9527</xdr:colOff>
      <xdr:row>35</xdr:row>
      <xdr:rowOff>161924</xdr:rowOff>
    </xdr:from>
    <xdr:to>
      <xdr:col>6</xdr:col>
      <xdr:colOff>542627</xdr:colOff>
      <xdr:row>46</xdr:row>
      <xdr:rowOff>104924</xdr:rowOff>
    </xdr:to>
    <xdr:graphicFrame macro="">
      <xdr:nvGraphicFramePr>
        <xdr:cNvPr id="2" name="Graf 1">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304799</xdr:colOff>
      <xdr:row>35</xdr:row>
      <xdr:rowOff>142875</xdr:rowOff>
    </xdr:from>
    <xdr:to>
      <xdr:col>8</xdr:col>
      <xdr:colOff>686549</xdr:colOff>
      <xdr:row>46</xdr:row>
      <xdr:rowOff>123825</xdr:rowOff>
    </xdr:to>
    <xdr:graphicFrame macro="">
      <xdr:nvGraphicFramePr>
        <xdr:cNvPr id="3" name="Graf 2">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161924</xdr:rowOff>
    </xdr:from>
    <xdr:to>
      <xdr:col>1</xdr:col>
      <xdr:colOff>726600</xdr:colOff>
      <xdr:row>46</xdr:row>
      <xdr:rowOff>104924</xdr:rowOff>
    </xdr:to>
    <xdr:graphicFrame macro="">
      <xdr:nvGraphicFramePr>
        <xdr:cNvPr id="4" name="Graf 3">
          <a:extLst>
            <a:ext uri="{FF2B5EF4-FFF2-40B4-BE49-F238E27FC236}">
              <a16:creationId xmlns:a16="http://schemas.microsoft.com/office/drawing/2014/main" id="{00000000-0008-0000-1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1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a:extLst>
            <a:ext uri="{FF2B5EF4-FFF2-40B4-BE49-F238E27FC236}">
              <a16:creationId xmlns:a16="http://schemas.microsoft.com/office/drawing/2014/main" id="{00000000-0008-0000-1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id="{00000000-0008-0000-15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838202</xdr:colOff>
      <xdr:row>34</xdr:row>
      <xdr:rowOff>161924</xdr:rowOff>
    </xdr:from>
    <xdr:to>
      <xdr:col>6</xdr:col>
      <xdr:colOff>523577</xdr:colOff>
      <xdr:row>45</xdr:row>
      <xdr:rowOff>148124</xdr:rowOff>
    </xdr:to>
    <xdr:graphicFrame macro="">
      <xdr:nvGraphicFramePr>
        <xdr:cNvPr id="2" name="Graf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352425</xdr:colOff>
      <xdr:row>35</xdr:row>
      <xdr:rowOff>19049</xdr:rowOff>
    </xdr:from>
    <xdr:to>
      <xdr:col>8</xdr:col>
      <xdr:colOff>734175</xdr:colOff>
      <xdr:row>46</xdr:row>
      <xdr:rowOff>38101</xdr:rowOff>
    </xdr:to>
    <xdr:graphicFrame macro="">
      <xdr:nvGraphicFramePr>
        <xdr:cNvPr id="3" name="Graf 2">
          <a:extLst>
            <a:ext uri="{FF2B5EF4-FFF2-40B4-BE49-F238E27FC236}">
              <a16:creationId xmlns:a16="http://schemas.microsoft.com/office/drawing/2014/main"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id="{00000000-0008-0000-1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1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id="{00000000-0008-0000-16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9525</xdr:rowOff>
    </xdr:from>
    <xdr:to>
      <xdr:col>0</xdr:col>
      <xdr:colOff>161925</xdr:colOff>
      <xdr:row>16</xdr:row>
      <xdr:rowOff>0</xdr:rowOff>
    </xdr:to>
    <xdr:graphicFrame macro="">
      <xdr:nvGraphicFramePr>
        <xdr:cNvPr id="3" name="Graf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23812</xdr:rowOff>
    </xdr:from>
    <xdr:to>
      <xdr:col>13</xdr:col>
      <xdr:colOff>666750</xdr:colOff>
      <xdr:row>39</xdr:row>
      <xdr:rowOff>55012</xdr:rowOff>
    </xdr:to>
    <xdr:graphicFrame macro="">
      <xdr:nvGraphicFramePr>
        <xdr:cNvPr id="4" name="Graf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2</xdr:col>
      <xdr:colOff>2</xdr:colOff>
      <xdr:row>34</xdr:row>
      <xdr:rowOff>161924</xdr:rowOff>
    </xdr:from>
    <xdr:to>
      <xdr:col>6</xdr:col>
      <xdr:colOff>533102</xdr:colOff>
      <xdr:row>45</xdr:row>
      <xdr:rowOff>148124</xdr:rowOff>
    </xdr:to>
    <xdr:graphicFrame macro="">
      <xdr:nvGraphicFramePr>
        <xdr:cNvPr id="2" name="Graf 1">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371476</xdr:colOff>
      <xdr:row>35</xdr:row>
      <xdr:rowOff>19049</xdr:rowOff>
    </xdr:from>
    <xdr:to>
      <xdr:col>8</xdr:col>
      <xdr:colOff>752476</xdr:colOff>
      <xdr:row>46</xdr:row>
      <xdr:rowOff>38101</xdr:rowOff>
    </xdr:to>
    <xdr:graphicFrame macro="">
      <xdr:nvGraphicFramePr>
        <xdr:cNvPr id="3" name="Graf 2">
          <a:extLst>
            <a:ext uri="{FF2B5EF4-FFF2-40B4-BE49-F238E27FC236}">
              <a16:creationId xmlns:a16="http://schemas.microsoft.com/office/drawing/2014/main" id="{00000000-0008-0000-1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id="{00000000-0008-0000-1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id="{00000000-0008-0000-17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2</xdr:col>
      <xdr:colOff>9527</xdr:colOff>
      <xdr:row>34</xdr:row>
      <xdr:rowOff>161924</xdr:rowOff>
    </xdr:from>
    <xdr:to>
      <xdr:col>6</xdr:col>
      <xdr:colOff>542627</xdr:colOff>
      <xdr:row>45</xdr:row>
      <xdr:rowOff>148124</xdr:rowOff>
    </xdr:to>
    <xdr:graphicFrame macro="">
      <xdr:nvGraphicFramePr>
        <xdr:cNvPr id="2" name="Graf 1">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333376</xdr:colOff>
      <xdr:row>35</xdr:row>
      <xdr:rowOff>19049</xdr:rowOff>
    </xdr:from>
    <xdr:to>
      <xdr:col>8</xdr:col>
      <xdr:colOff>714376</xdr:colOff>
      <xdr:row>46</xdr:row>
      <xdr:rowOff>38101</xdr:rowOff>
    </xdr:to>
    <xdr:graphicFrame macro="">
      <xdr:nvGraphicFramePr>
        <xdr:cNvPr id="3" name="Graf 2">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id="{00000000-0008-0000-1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1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id="{00000000-0008-0000-18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2</xdr:col>
      <xdr:colOff>19052</xdr:colOff>
      <xdr:row>35</xdr:row>
      <xdr:rowOff>161925</xdr:rowOff>
    </xdr:from>
    <xdr:to>
      <xdr:col>6</xdr:col>
      <xdr:colOff>552152</xdr:colOff>
      <xdr:row>46</xdr:row>
      <xdr:rowOff>104925</xdr:rowOff>
    </xdr:to>
    <xdr:graphicFrame macro="">
      <xdr:nvGraphicFramePr>
        <xdr:cNvPr id="2" name="Graf 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390526</xdr:colOff>
      <xdr:row>35</xdr:row>
      <xdr:rowOff>142875</xdr:rowOff>
    </xdr:from>
    <xdr:to>
      <xdr:col>8</xdr:col>
      <xdr:colOff>772276</xdr:colOff>
      <xdr:row>46</xdr:row>
      <xdr:rowOff>104775</xdr:rowOff>
    </xdr:to>
    <xdr:graphicFrame macro="">
      <xdr:nvGraphicFramePr>
        <xdr:cNvPr id="3" name="Graf 2">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161924</xdr:rowOff>
    </xdr:from>
    <xdr:to>
      <xdr:col>1</xdr:col>
      <xdr:colOff>726600</xdr:colOff>
      <xdr:row>46</xdr:row>
      <xdr:rowOff>104775</xdr:rowOff>
    </xdr:to>
    <xdr:graphicFrame macro="">
      <xdr:nvGraphicFramePr>
        <xdr:cNvPr id="4" name="Graf 3">
          <a:extLst>
            <a:ext uri="{FF2B5EF4-FFF2-40B4-BE49-F238E27FC236}">
              <a16:creationId xmlns:a16="http://schemas.microsoft.com/office/drawing/2014/main" id="{00000000-0008-0000-1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a:extLst>
            <a:ext uri="{FF2B5EF4-FFF2-40B4-BE49-F238E27FC236}">
              <a16:creationId xmlns:a16="http://schemas.microsoft.com/office/drawing/2014/main" id="{00000000-0008-0000-1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9</xdr:row>
      <xdr:rowOff>0</xdr:rowOff>
    </xdr:from>
    <xdr:to>
      <xdr:col>0</xdr:col>
      <xdr:colOff>161925</xdr:colOff>
      <xdr:row>24</xdr:row>
      <xdr:rowOff>142874</xdr:rowOff>
    </xdr:to>
    <xdr:graphicFrame macro="">
      <xdr:nvGraphicFramePr>
        <xdr:cNvPr id="10" name="Graf 9">
          <a:extLst>
            <a:ext uri="{FF2B5EF4-FFF2-40B4-BE49-F238E27FC236}">
              <a16:creationId xmlns:a16="http://schemas.microsoft.com/office/drawing/2014/main" id="{00000000-0008-0000-1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5" name="Obrázek 4">
          <a:extLst>
            <a:ext uri="{FF2B5EF4-FFF2-40B4-BE49-F238E27FC236}">
              <a16:creationId xmlns:a16="http://schemas.microsoft.com/office/drawing/2014/main" id="{00000000-0008-0000-1900-000005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2</xdr:col>
      <xdr:colOff>9527</xdr:colOff>
      <xdr:row>34</xdr:row>
      <xdr:rowOff>190499</xdr:rowOff>
    </xdr:from>
    <xdr:to>
      <xdr:col>6</xdr:col>
      <xdr:colOff>542627</xdr:colOff>
      <xdr:row>46</xdr:row>
      <xdr:rowOff>24299</xdr:rowOff>
    </xdr:to>
    <xdr:graphicFrame macro="">
      <xdr:nvGraphicFramePr>
        <xdr:cNvPr id="2" name="Graf 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381001</xdr:colOff>
      <xdr:row>35</xdr:row>
      <xdr:rowOff>19049</xdr:rowOff>
    </xdr:from>
    <xdr:to>
      <xdr:col>8</xdr:col>
      <xdr:colOff>762001</xdr:colOff>
      <xdr:row>46</xdr:row>
      <xdr:rowOff>38101</xdr:rowOff>
    </xdr:to>
    <xdr:graphicFrame macro="">
      <xdr:nvGraphicFramePr>
        <xdr:cNvPr id="3" name="Graf 2">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id="{00000000-0008-0000-1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1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id="{00000000-0008-0000-1A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838202</xdr:colOff>
      <xdr:row>35</xdr:row>
      <xdr:rowOff>161924</xdr:rowOff>
    </xdr:from>
    <xdr:to>
      <xdr:col>6</xdr:col>
      <xdr:colOff>523577</xdr:colOff>
      <xdr:row>46</xdr:row>
      <xdr:rowOff>104775</xdr:rowOff>
    </xdr:to>
    <xdr:graphicFrame macro="">
      <xdr:nvGraphicFramePr>
        <xdr:cNvPr id="2" name="Graf 1">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380999</xdr:colOff>
      <xdr:row>35</xdr:row>
      <xdr:rowOff>161925</xdr:rowOff>
    </xdr:from>
    <xdr:to>
      <xdr:col>8</xdr:col>
      <xdr:colOff>762749</xdr:colOff>
      <xdr:row>46</xdr:row>
      <xdr:rowOff>123825</xdr:rowOff>
    </xdr:to>
    <xdr:graphicFrame macro="">
      <xdr:nvGraphicFramePr>
        <xdr:cNvPr id="3" name="Graf 2">
          <a:extLst>
            <a:ext uri="{FF2B5EF4-FFF2-40B4-BE49-F238E27FC236}">
              <a16:creationId xmlns:a16="http://schemas.microsoft.com/office/drawing/2014/main" id="{00000000-0008-0000-1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47624</xdr:colOff>
      <xdr:row>35</xdr:row>
      <xdr:rowOff>161924</xdr:rowOff>
    </xdr:from>
    <xdr:to>
      <xdr:col>1</xdr:col>
      <xdr:colOff>781050</xdr:colOff>
      <xdr:row>46</xdr:row>
      <xdr:rowOff>104924</xdr:rowOff>
    </xdr:to>
    <xdr:graphicFrame macro="">
      <xdr:nvGraphicFramePr>
        <xdr:cNvPr id="4" name="Graf 3">
          <a:extLst>
            <a:ext uri="{FF2B5EF4-FFF2-40B4-BE49-F238E27FC236}">
              <a16:creationId xmlns:a16="http://schemas.microsoft.com/office/drawing/2014/main" id="{00000000-0008-0000-1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a:extLst>
            <a:ext uri="{FF2B5EF4-FFF2-40B4-BE49-F238E27FC236}">
              <a16:creationId xmlns:a16="http://schemas.microsoft.com/office/drawing/2014/main" id="{00000000-0008-0000-1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9</xdr:row>
      <xdr:rowOff>0</xdr:rowOff>
    </xdr:from>
    <xdr:to>
      <xdr:col>0</xdr:col>
      <xdr:colOff>161925</xdr:colOff>
      <xdr:row>24</xdr:row>
      <xdr:rowOff>142874</xdr:rowOff>
    </xdr:to>
    <xdr:graphicFrame macro="">
      <xdr:nvGraphicFramePr>
        <xdr:cNvPr id="10" name="Graf 9">
          <a:extLst>
            <a:ext uri="{FF2B5EF4-FFF2-40B4-BE49-F238E27FC236}">
              <a16:creationId xmlns:a16="http://schemas.microsoft.com/office/drawing/2014/main" id="{00000000-0008-0000-1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5" name="Obrázek 4">
          <a:extLst>
            <a:ext uri="{FF2B5EF4-FFF2-40B4-BE49-F238E27FC236}">
              <a16:creationId xmlns:a16="http://schemas.microsoft.com/office/drawing/2014/main" id="{00000000-0008-0000-1B00-000005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2</xdr:col>
      <xdr:colOff>28577</xdr:colOff>
      <xdr:row>34</xdr:row>
      <xdr:rowOff>161924</xdr:rowOff>
    </xdr:from>
    <xdr:to>
      <xdr:col>6</xdr:col>
      <xdr:colOff>561677</xdr:colOff>
      <xdr:row>45</xdr:row>
      <xdr:rowOff>148124</xdr:rowOff>
    </xdr:to>
    <xdr:graphicFrame macro="">
      <xdr:nvGraphicFramePr>
        <xdr:cNvPr id="2" name="Graf 1">
          <a:extLst>
            <a:ext uri="{FF2B5EF4-FFF2-40B4-BE49-F238E27FC236}">
              <a16:creationId xmlns:a16="http://schemas.microsoft.com/office/drawing/2014/main" id="{00000000-0008-0000-1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371476</xdr:colOff>
      <xdr:row>35</xdr:row>
      <xdr:rowOff>19049</xdr:rowOff>
    </xdr:from>
    <xdr:to>
      <xdr:col>8</xdr:col>
      <xdr:colOff>752476</xdr:colOff>
      <xdr:row>46</xdr:row>
      <xdr:rowOff>38101</xdr:rowOff>
    </xdr:to>
    <xdr:graphicFrame macro="">
      <xdr:nvGraphicFramePr>
        <xdr:cNvPr id="3" name="Graf 2">
          <a:extLst>
            <a:ext uri="{FF2B5EF4-FFF2-40B4-BE49-F238E27FC236}">
              <a16:creationId xmlns:a16="http://schemas.microsoft.com/office/drawing/2014/main" id="{00000000-0008-0000-1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id="{00000000-0008-0000-1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1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id="{00000000-0008-0000-1C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2</xdr:col>
      <xdr:colOff>28575</xdr:colOff>
      <xdr:row>34</xdr:row>
      <xdr:rowOff>161924</xdr:rowOff>
    </xdr:from>
    <xdr:to>
      <xdr:col>6</xdr:col>
      <xdr:colOff>561976</xdr:colOff>
      <xdr:row>45</xdr:row>
      <xdr:rowOff>148124</xdr:rowOff>
    </xdr:to>
    <xdr:graphicFrame macro="">
      <xdr:nvGraphicFramePr>
        <xdr:cNvPr id="2" name="Graf 1">
          <a:extLst>
            <a:ext uri="{FF2B5EF4-FFF2-40B4-BE49-F238E27FC236}">
              <a16:creationId xmlns:a16="http://schemas.microsoft.com/office/drawing/2014/main" id="{00000000-0008-0000-1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371474</xdr:colOff>
      <xdr:row>35</xdr:row>
      <xdr:rowOff>19049</xdr:rowOff>
    </xdr:from>
    <xdr:to>
      <xdr:col>8</xdr:col>
      <xdr:colOff>753224</xdr:colOff>
      <xdr:row>46</xdr:row>
      <xdr:rowOff>38101</xdr:rowOff>
    </xdr:to>
    <xdr:graphicFrame macro="">
      <xdr:nvGraphicFramePr>
        <xdr:cNvPr id="3" name="Graf 2">
          <a:extLst>
            <a:ext uri="{FF2B5EF4-FFF2-40B4-BE49-F238E27FC236}">
              <a16:creationId xmlns:a16="http://schemas.microsoft.com/office/drawing/2014/main" id="{00000000-0008-0000-1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id="{00000000-0008-0000-1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1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id="{00000000-0008-0000-1D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5</xdr:row>
      <xdr:rowOff>9525</xdr:rowOff>
    </xdr:from>
    <xdr:to>
      <xdr:col>0</xdr:col>
      <xdr:colOff>123825</xdr:colOff>
      <xdr:row>21</xdr:row>
      <xdr:rowOff>0</xdr:rowOff>
    </xdr:to>
    <xdr:graphicFrame macro="">
      <xdr:nvGraphicFramePr>
        <xdr:cNvPr id="2" name="Graf 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22</xdr:row>
      <xdr:rowOff>0</xdr:rowOff>
    </xdr:from>
    <xdr:to>
      <xdr:col>6</xdr:col>
      <xdr:colOff>142875</xdr:colOff>
      <xdr:row>44</xdr:row>
      <xdr:rowOff>140804</xdr:rowOff>
    </xdr:to>
    <xdr:graphicFrame macro="">
      <xdr:nvGraphicFramePr>
        <xdr:cNvPr id="3" name="Graf 2">
          <a:extLst>
            <a:ext uri="{FF2B5EF4-FFF2-40B4-BE49-F238E27FC236}">
              <a16:creationId xmlns:a16="http://schemas.microsoft.com/office/drawing/2014/main" id="{00000000-0008-0000-1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9526</xdr:colOff>
      <xdr:row>22</xdr:row>
      <xdr:rowOff>46175</xdr:rowOff>
    </xdr:from>
    <xdr:to>
      <xdr:col>12</xdr:col>
      <xdr:colOff>314326</xdr:colOff>
      <xdr:row>44</xdr:row>
      <xdr:rowOff>117613</xdr:rowOff>
    </xdr:to>
    <xdr:graphicFrame macro="">
      <xdr:nvGraphicFramePr>
        <xdr:cNvPr id="4" name="Graf 3">
          <a:extLst>
            <a:ext uri="{FF2B5EF4-FFF2-40B4-BE49-F238E27FC236}">
              <a16:creationId xmlns:a16="http://schemas.microsoft.com/office/drawing/2014/main" id="{00000000-0008-0000-1E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57150</xdr:colOff>
      <xdr:row>19</xdr:row>
      <xdr:rowOff>25933</xdr:rowOff>
    </xdr:from>
    <xdr:to>
      <xdr:col>4</xdr:col>
      <xdr:colOff>219075</xdr:colOff>
      <xdr:row>33</xdr:row>
      <xdr:rowOff>100585</xdr:rowOff>
    </xdr:to>
    <xdr:graphicFrame macro="">
      <xdr:nvGraphicFramePr>
        <xdr:cNvPr id="2" name="Graf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190500</xdr:colOff>
      <xdr:row>19</xdr:row>
      <xdr:rowOff>28575</xdr:rowOff>
    </xdr:from>
    <xdr:to>
      <xdr:col>10</xdr:col>
      <xdr:colOff>209550</xdr:colOff>
      <xdr:row>33</xdr:row>
      <xdr:rowOff>109418</xdr:rowOff>
    </xdr:to>
    <xdr:graphicFrame macro="">
      <xdr:nvGraphicFramePr>
        <xdr:cNvPr id="3" name="Graf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2</xdr:colOff>
      <xdr:row>18</xdr:row>
      <xdr:rowOff>133347</xdr:rowOff>
    </xdr:from>
    <xdr:to>
      <xdr:col>6</xdr:col>
      <xdr:colOff>0</xdr:colOff>
      <xdr:row>45</xdr:row>
      <xdr:rowOff>142875</xdr:rowOff>
    </xdr:to>
    <xdr:graphicFrame macro="">
      <xdr:nvGraphicFramePr>
        <xdr:cNvPr id="2" name="Graf 1">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19</xdr:row>
      <xdr:rowOff>0</xdr:rowOff>
    </xdr:from>
    <xdr:to>
      <xdr:col>13</xdr:col>
      <xdr:colOff>542925</xdr:colOff>
      <xdr:row>40</xdr:row>
      <xdr:rowOff>66675</xdr:rowOff>
    </xdr:to>
    <xdr:graphicFrame macro="">
      <xdr:nvGraphicFramePr>
        <xdr:cNvPr id="3" name="Graf 2">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24</xdr:row>
      <xdr:rowOff>9526</xdr:rowOff>
    </xdr:from>
    <xdr:to>
      <xdr:col>7</xdr:col>
      <xdr:colOff>129601</xdr:colOff>
      <xdr:row>45</xdr:row>
      <xdr:rowOff>114300</xdr:rowOff>
    </xdr:to>
    <xdr:graphicFrame macro="">
      <xdr:nvGraphicFramePr>
        <xdr:cNvPr id="2" name="Graf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9525</xdr:rowOff>
    </xdr:from>
    <xdr:to>
      <xdr:col>0</xdr:col>
      <xdr:colOff>123825</xdr:colOff>
      <xdr:row>23</xdr:row>
      <xdr:rowOff>0</xdr:rowOff>
    </xdr:to>
    <xdr:graphicFrame macro="">
      <xdr:nvGraphicFramePr>
        <xdr:cNvPr id="5" name="Graf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152399</xdr:colOff>
      <xdr:row>24</xdr:row>
      <xdr:rowOff>9525</xdr:rowOff>
    </xdr:from>
    <xdr:to>
      <xdr:col>13</xdr:col>
      <xdr:colOff>683399</xdr:colOff>
      <xdr:row>45</xdr:row>
      <xdr:rowOff>113925</xdr:rowOff>
    </xdr:to>
    <xdr:graphicFrame macro="">
      <xdr:nvGraphicFramePr>
        <xdr:cNvPr id="3" name="Graf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76201</xdr:colOff>
      <xdr:row>24</xdr:row>
      <xdr:rowOff>142875</xdr:rowOff>
    </xdr:from>
    <xdr:to>
      <xdr:col>4</xdr:col>
      <xdr:colOff>117065</xdr:colOff>
      <xdr:row>36</xdr:row>
      <xdr:rowOff>9525</xdr:rowOff>
    </xdr:to>
    <xdr:graphicFrame macro="">
      <xdr:nvGraphicFramePr>
        <xdr:cNvPr id="4" name="Graf 1">
          <a:extLst>
            <a:ext uri="{FF2B5EF4-FFF2-40B4-BE49-F238E27FC236}">
              <a16:creationId xmlns:a16="http://schemas.microsoft.com/office/drawing/2014/main" id="{00000000-0008-0000-23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95251</xdr:colOff>
      <xdr:row>25</xdr:row>
      <xdr:rowOff>28575</xdr:rowOff>
    </xdr:from>
    <xdr:to>
      <xdr:col>11</xdr:col>
      <xdr:colOff>262365</xdr:colOff>
      <xdr:row>35</xdr:row>
      <xdr:rowOff>114301</xdr:rowOff>
    </xdr:to>
    <xdr:graphicFrame macro="">
      <xdr:nvGraphicFramePr>
        <xdr:cNvPr id="5" name="Graf 1">
          <a:extLst>
            <a:ext uri="{FF2B5EF4-FFF2-40B4-BE49-F238E27FC236}">
              <a16:creationId xmlns:a16="http://schemas.microsoft.com/office/drawing/2014/main" id="{00000000-0008-0000-23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47624</xdr:colOff>
      <xdr:row>35</xdr:row>
      <xdr:rowOff>123824</xdr:rowOff>
    </xdr:from>
    <xdr:to>
      <xdr:col>4</xdr:col>
      <xdr:colOff>433671</xdr:colOff>
      <xdr:row>47</xdr:row>
      <xdr:rowOff>38100</xdr:rowOff>
    </xdr:to>
    <xdr:graphicFrame macro="">
      <xdr:nvGraphicFramePr>
        <xdr:cNvPr id="6" name="Graf 1">
          <a:extLst>
            <a:ext uri="{FF2B5EF4-FFF2-40B4-BE49-F238E27FC236}">
              <a16:creationId xmlns:a16="http://schemas.microsoft.com/office/drawing/2014/main" id="{00000000-0008-0000-23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4</xdr:row>
      <xdr:rowOff>9525</xdr:rowOff>
    </xdr:from>
    <xdr:to>
      <xdr:col>0</xdr:col>
      <xdr:colOff>123825</xdr:colOff>
      <xdr:row>20</xdr:row>
      <xdr:rowOff>0</xdr:rowOff>
    </xdr:to>
    <xdr:graphicFrame macro="">
      <xdr:nvGraphicFramePr>
        <xdr:cNvPr id="3" name="Graf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152400</xdr:rowOff>
    </xdr:from>
    <xdr:to>
      <xdr:col>0</xdr:col>
      <xdr:colOff>123825</xdr:colOff>
      <xdr:row>20</xdr:row>
      <xdr:rowOff>19049</xdr:rowOff>
    </xdr:to>
    <xdr:graphicFrame macro="">
      <xdr:nvGraphicFramePr>
        <xdr:cNvPr id="4" name="Graf 3">
          <a:extLst>
            <a:ext uri="{FF2B5EF4-FFF2-40B4-BE49-F238E27FC236}">
              <a16:creationId xmlns:a16="http://schemas.microsoft.com/office/drawing/2014/main" id="{00000000-0008-0000-2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495300</xdr:colOff>
      <xdr:row>21</xdr:row>
      <xdr:rowOff>47626</xdr:rowOff>
    </xdr:from>
    <xdr:to>
      <xdr:col>13</xdr:col>
      <xdr:colOff>636935</xdr:colOff>
      <xdr:row>45</xdr:row>
      <xdr:rowOff>98426</xdr:rowOff>
    </xdr:to>
    <xdr:graphicFrame macro="">
      <xdr:nvGraphicFramePr>
        <xdr:cNvPr id="2" name="Graf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4" name="Graf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20</xdr:row>
      <xdr:rowOff>133351</xdr:rowOff>
    </xdr:from>
    <xdr:to>
      <xdr:col>7</xdr:col>
      <xdr:colOff>615375</xdr:colOff>
      <xdr:row>45</xdr:row>
      <xdr:rowOff>63501</xdr:rowOff>
    </xdr:to>
    <xdr:graphicFrame macro="">
      <xdr:nvGraphicFramePr>
        <xdr:cNvPr id="5" name="Graf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21</xdr:row>
      <xdr:rowOff>82827</xdr:rowOff>
    </xdr:from>
    <xdr:to>
      <xdr:col>15</xdr:col>
      <xdr:colOff>600074</xdr:colOff>
      <xdr:row>44</xdr:row>
      <xdr:rowOff>152399</xdr:rowOff>
    </xdr:to>
    <xdr:graphicFrame macro="">
      <xdr:nvGraphicFramePr>
        <xdr:cNvPr id="2" name="Graf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0</xdr:col>
      <xdr:colOff>123825</xdr:colOff>
      <xdr:row>20</xdr:row>
      <xdr:rowOff>0</xdr:rowOff>
    </xdr:to>
    <xdr:graphicFrame macro="">
      <xdr:nvGraphicFramePr>
        <xdr:cNvPr id="3" name="Graf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24</xdr:row>
      <xdr:rowOff>57151</xdr:rowOff>
    </xdr:from>
    <xdr:to>
      <xdr:col>7</xdr:col>
      <xdr:colOff>129600</xdr:colOff>
      <xdr:row>43</xdr:row>
      <xdr:rowOff>63501</xdr:rowOff>
    </xdr:to>
    <xdr:graphicFrame macro="">
      <xdr:nvGraphicFramePr>
        <xdr:cNvPr id="5" name="Graf 4">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0</xdr:rowOff>
    </xdr:from>
    <xdr:to>
      <xdr:col>0</xdr:col>
      <xdr:colOff>123825</xdr:colOff>
      <xdr:row>23</xdr:row>
      <xdr:rowOff>0</xdr:rowOff>
    </xdr:to>
    <xdr:graphicFrame macro="">
      <xdr:nvGraphicFramePr>
        <xdr:cNvPr id="3" name="Graf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152399</xdr:colOff>
      <xdr:row>24</xdr:row>
      <xdr:rowOff>57150</xdr:rowOff>
    </xdr:from>
    <xdr:to>
      <xdr:col>13</xdr:col>
      <xdr:colOff>683399</xdr:colOff>
      <xdr:row>43</xdr:row>
      <xdr:rowOff>79375</xdr:rowOff>
    </xdr:to>
    <xdr:graphicFrame macro="">
      <xdr:nvGraphicFramePr>
        <xdr:cNvPr id="2" name="Graf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absolute">
    <xdr:from>
      <xdr:col>7</xdr:col>
      <xdr:colOff>495300</xdr:colOff>
      <xdr:row>21</xdr:row>
      <xdr:rowOff>47625</xdr:rowOff>
    </xdr:from>
    <xdr:to>
      <xdr:col>13</xdr:col>
      <xdr:colOff>636935</xdr:colOff>
      <xdr:row>45</xdr:row>
      <xdr:rowOff>114300</xdr:rowOff>
    </xdr:to>
    <xdr:graphicFrame macro="">
      <xdr:nvGraphicFramePr>
        <xdr:cNvPr id="2" name="Graf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21</xdr:row>
      <xdr:rowOff>47625</xdr:rowOff>
    </xdr:from>
    <xdr:to>
      <xdr:col>7</xdr:col>
      <xdr:colOff>523874</xdr:colOff>
      <xdr:row>45</xdr:row>
      <xdr:rowOff>19050</xdr:rowOff>
    </xdr:to>
    <xdr:graphicFrame macro="">
      <xdr:nvGraphicFramePr>
        <xdr:cNvPr id="3" name="Graf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4" name="Graf 3">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21</xdr:row>
      <xdr:rowOff>82827</xdr:rowOff>
    </xdr:from>
    <xdr:to>
      <xdr:col>15</xdr:col>
      <xdr:colOff>600074</xdr:colOff>
      <xdr:row>44</xdr:row>
      <xdr:rowOff>152399</xdr:rowOff>
    </xdr:to>
    <xdr:graphicFrame macro="">
      <xdr:nvGraphicFramePr>
        <xdr:cNvPr id="2" name="Graf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0</xdr:col>
      <xdr:colOff>123825</xdr:colOff>
      <xdr:row>20</xdr:row>
      <xdr:rowOff>0</xdr:rowOff>
    </xdr:to>
    <xdr:graphicFrame macro="">
      <xdr:nvGraphicFramePr>
        <xdr:cNvPr id="3" name="Graf 2">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266701</xdr:colOff>
      <xdr:row>2</xdr:row>
      <xdr:rowOff>38099</xdr:rowOff>
    </xdr:from>
    <xdr:to>
      <xdr:col>12</xdr:col>
      <xdr:colOff>542925</xdr:colOff>
      <xdr:row>15</xdr:row>
      <xdr:rowOff>95250</xdr:rowOff>
    </xdr:to>
    <xdr:graphicFrame macro="">
      <xdr:nvGraphicFramePr>
        <xdr:cNvPr id="2" name="Graf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314325</xdr:colOff>
      <xdr:row>2</xdr:row>
      <xdr:rowOff>57150</xdr:rowOff>
    </xdr:from>
    <xdr:to>
      <xdr:col>8</xdr:col>
      <xdr:colOff>342900</xdr:colOff>
      <xdr:row>15</xdr:row>
      <xdr:rowOff>76200</xdr:rowOff>
    </xdr:to>
    <xdr:graphicFrame macro="">
      <xdr:nvGraphicFramePr>
        <xdr:cNvPr id="3" name="Graf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66676</xdr:colOff>
      <xdr:row>19</xdr:row>
      <xdr:rowOff>1</xdr:rowOff>
    </xdr:from>
    <xdr:to>
      <xdr:col>12</xdr:col>
      <xdr:colOff>257176</xdr:colOff>
      <xdr:row>30</xdr:row>
      <xdr:rowOff>66675</xdr:rowOff>
    </xdr:to>
    <xdr:graphicFrame macro="">
      <xdr:nvGraphicFramePr>
        <xdr:cNvPr id="4" name="Graf 3">
          <a:extLst>
            <a:ext uri="{FF2B5EF4-FFF2-40B4-BE49-F238E27FC236}">
              <a16:creationId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333375</xdr:colOff>
      <xdr:row>18</xdr:row>
      <xdr:rowOff>123824</xdr:rowOff>
    </xdr:from>
    <xdr:to>
      <xdr:col>8</xdr:col>
      <xdr:colOff>333375</xdr:colOff>
      <xdr:row>30</xdr:row>
      <xdr:rowOff>38100</xdr:rowOff>
    </xdr:to>
    <xdr:graphicFrame macro="">
      <xdr:nvGraphicFramePr>
        <xdr:cNvPr id="5" name="Graf 4">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57151</xdr:colOff>
      <xdr:row>33</xdr:row>
      <xdr:rowOff>104775</xdr:rowOff>
    </xdr:from>
    <xdr:to>
      <xdr:col>12</xdr:col>
      <xdr:colOff>342900</xdr:colOff>
      <xdr:row>43</xdr:row>
      <xdr:rowOff>66675</xdr:rowOff>
    </xdr:to>
    <xdr:graphicFrame macro="">
      <xdr:nvGraphicFramePr>
        <xdr:cNvPr id="6" name="Graf 5">
          <a:extLst>
            <a:ext uri="{FF2B5EF4-FFF2-40B4-BE49-F238E27FC236}">
              <a16:creationId xmlns:a16="http://schemas.microsoft.com/office/drawing/2014/main" id="{00000000-0008-0000-0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342900</xdr:colOff>
      <xdr:row>33</xdr:row>
      <xdr:rowOff>114300</xdr:rowOff>
    </xdr:from>
    <xdr:to>
      <xdr:col>8</xdr:col>
      <xdr:colOff>333376</xdr:colOff>
      <xdr:row>42</xdr:row>
      <xdr:rowOff>104776</xdr:rowOff>
    </xdr:to>
    <xdr:graphicFrame macro="">
      <xdr:nvGraphicFramePr>
        <xdr:cNvPr id="7" name="Graf 6">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23</xdr:row>
      <xdr:rowOff>14287</xdr:rowOff>
    </xdr:from>
    <xdr:to>
      <xdr:col>0</xdr:col>
      <xdr:colOff>152400</xdr:colOff>
      <xdr:row>29</xdr:row>
      <xdr:rowOff>152400</xdr:rowOff>
    </xdr:to>
    <xdr:graphicFrame macro="">
      <xdr:nvGraphicFramePr>
        <xdr:cNvPr id="8" name="Graf 7">
          <a:extLst>
            <a:ext uri="{FF2B5EF4-FFF2-40B4-BE49-F238E27FC236}">
              <a16:creationId xmlns:a16="http://schemas.microsoft.com/office/drawing/2014/main" id="{00000000-0008-0000-0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38</xdr:row>
      <xdr:rowOff>14286</xdr:rowOff>
    </xdr:from>
    <xdr:to>
      <xdr:col>0</xdr:col>
      <xdr:colOff>114300</xdr:colOff>
      <xdr:row>41</xdr:row>
      <xdr:rowOff>9524</xdr:rowOff>
    </xdr:to>
    <xdr:graphicFrame macro="">
      <xdr:nvGraphicFramePr>
        <xdr:cNvPr id="9" name="Graf 8">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6</xdr:row>
      <xdr:rowOff>14287</xdr:rowOff>
    </xdr:from>
    <xdr:to>
      <xdr:col>0</xdr:col>
      <xdr:colOff>152400</xdr:colOff>
      <xdr:row>14</xdr:row>
      <xdr:rowOff>0</xdr:rowOff>
    </xdr:to>
    <xdr:graphicFrame macro="">
      <xdr:nvGraphicFramePr>
        <xdr:cNvPr id="10" name="Graf 9">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4"/>
  <sheetViews>
    <sheetView showGridLines="0" showWhiteSpace="0" zoomScaleNormal="100" zoomScaleSheetLayoutView="100" zoomScalePageLayoutView="70" workbookViewId="0">
      <selection activeCell="D2" sqref="D2"/>
    </sheetView>
  </sheetViews>
  <sheetFormatPr defaultColWidth="9.140625" defaultRowHeight="12.75" x14ac:dyDescent="0.2"/>
  <cols>
    <col min="1" max="1" width="34.85546875" style="238" customWidth="1"/>
    <col min="2" max="2" width="50.42578125" style="238" customWidth="1"/>
    <col min="3" max="9" width="9.85546875" style="238" customWidth="1"/>
    <col min="10" max="10" width="10.28515625" style="238" customWidth="1"/>
    <col min="11" max="16384" width="9.140625" style="238"/>
  </cols>
  <sheetData>
    <row r="1" spans="1:10" s="239" customFormat="1" ht="360" customHeight="1" x14ac:dyDescent="0.2">
      <c r="B1" s="257" t="s">
        <v>290</v>
      </c>
    </row>
    <row r="2" spans="1:10" s="239" customFormat="1" ht="360" customHeight="1" x14ac:dyDescent="0.2">
      <c r="A2" s="252"/>
      <c r="B2" s="257"/>
      <c r="C2" s="252"/>
      <c r="D2" s="252"/>
      <c r="E2" s="252"/>
      <c r="F2" s="252"/>
      <c r="G2" s="252"/>
      <c r="H2" s="252"/>
      <c r="I2" s="252"/>
      <c r="J2" s="252"/>
    </row>
    <row r="3" spans="1:10" s="239" customFormat="1" x14ac:dyDescent="0.2">
      <c r="B3" s="251"/>
      <c r="D3" s="250"/>
      <c r="E3" s="249"/>
      <c r="F3" s="249"/>
      <c r="G3" s="249"/>
      <c r="J3" s="243"/>
    </row>
    <row r="4" spans="1:10" s="239" customFormat="1" x14ac:dyDescent="0.2"/>
    <row r="5" spans="1:10" s="239" customFormat="1" x14ac:dyDescent="0.2"/>
    <row r="6" spans="1:10" s="239" customFormat="1" x14ac:dyDescent="0.2"/>
    <row r="7" spans="1:10" s="239" customFormat="1" x14ac:dyDescent="0.2"/>
    <row r="8" spans="1:10" s="239" customFormat="1" x14ac:dyDescent="0.2"/>
    <row r="9" spans="1:10" s="239" customFormat="1" x14ac:dyDescent="0.2">
      <c r="B9" s="248"/>
      <c r="I9" s="247"/>
    </row>
    <row r="10" spans="1:10" s="239" customFormat="1" x14ac:dyDescent="0.2">
      <c r="B10" s="242"/>
      <c r="C10" s="241"/>
    </row>
    <row r="11" spans="1:10" s="239" customFormat="1" x14ac:dyDescent="0.2">
      <c r="B11" s="242"/>
      <c r="C11" s="241"/>
    </row>
    <row r="12" spans="1:10" s="239" customFormat="1" x14ac:dyDescent="0.2">
      <c r="B12" s="242"/>
      <c r="C12" s="241"/>
    </row>
    <row r="13" spans="1:10" s="239" customFormat="1" x14ac:dyDescent="0.2">
      <c r="A13" s="244"/>
      <c r="B13" s="246"/>
      <c r="C13" s="245"/>
      <c r="D13" s="244"/>
      <c r="E13" s="244"/>
      <c r="F13" s="244"/>
      <c r="G13" s="244"/>
      <c r="H13" s="244"/>
      <c r="I13" s="244"/>
      <c r="J13" s="244"/>
    </row>
    <row r="14" spans="1:10" s="239" customFormat="1" x14ac:dyDescent="0.2">
      <c r="A14" s="244"/>
      <c r="B14" s="246"/>
      <c r="C14" s="245"/>
      <c r="D14" s="244"/>
      <c r="E14" s="244"/>
      <c r="F14" s="244"/>
      <c r="G14" s="244"/>
      <c r="H14" s="244"/>
      <c r="I14" s="244"/>
      <c r="J14" s="244"/>
    </row>
    <row r="15" spans="1:10" s="239" customFormat="1" x14ac:dyDescent="0.2">
      <c r="A15" s="244"/>
      <c r="B15" s="246"/>
      <c r="C15" s="245"/>
      <c r="D15" s="244"/>
      <c r="E15" s="244"/>
      <c r="F15" s="244"/>
      <c r="G15" s="244"/>
      <c r="H15" s="244"/>
      <c r="I15" s="244"/>
      <c r="J15" s="244"/>
    </row>
    <row r="16" spans="1:10" s="239" customFormat="1" x14ac:dyDescent="0.2">
      <c r="A16" s="244"/>
      <c r="B16" s="246"/>
      <c r="C16" s="245"/>
      <c r="D16" s="244"/>
      <c r="E16" s="244"/>
      <c r="F16" s="244"/>
      <c r="G16" s="244"/>
      <c r="H16" s="244"/>
      <c r="I16" s="244"/>
      <c r="J16" s="244"/>
    </row>
    <row r="17" spans="1:10" s="239" customFormat="1" x14ac:dyDescent="0.2">
      <c r="A17" s="244"/>
      <c r="B17" s="246"/>
      <c r="C17" s="245"/>
      <c r="D17" s="244"/>
      <c r="E17" s="244"/>
      <c r="F17" s="244"/>
      <c r="G17" s="244"/>
      <c r="H17" s="244"/>
      <c r="I17" s="244"/>
      <c r="J17" s="244"/>
    </row>
    <row r="18" spans="1:10" s="239" customFormat="1" x14ac:dyDescent="0.2">
      <c r="A18" s="244"/>
      <c r="B18" s="246"/>
      <c r="C18" s="245"/>
      <c r="D18" s="244"/>
      <c r="E18" s="244"/>
      <c r="F18" s="244"/>
      <c r="G18" s="244"/>
      <c r="H18" s="244"/>
      <c r="I18" s="244"/>
      <c r="J18" s="244"/>
    </row>
    <row r="19" spans="1:10" s="239" customFormat="1" x14ac:dyDescent="0.2">
      <c r="A19" s="244"/>
      <c r="B19" s="246"/>
      <c r="C19" s="245"/>
      <c r="D19" s="244"/>
      <c r="E19" s="244"/>
      <c r="F19" s="244"/>
      <c r="G19" s="244"/>
      <c r="H19" s="244"/>
      <c r="I19" s="244"/>
      <c r="J19" s="244"/>
    </row>
    <row r="20" spans="1:10" s="239" customFormat="1" x14ac:dyDescent="0.2"/>
    <row r="21" spans="1:10" s="239" customFormat="1" x14ac:dyDescent="0.2">
      <c r="A21" s="244"/>
      <c r="B21" s="246"/>
      <c r="C21" s="245"/>
      <c r="D21" s="244"/>
      <c r="E21" s="244"/>
      <c r="F21" s="244"/>
      <c r="G21" s="244"/>
      <c r="H21" s="244"/>
      <c r="I21" s="244"/>
      <c r="J21" s="244"/>
    </row>
    <row r="22" spans="1:10" s="239" customFormat="1" x14ac:dyDescent="0.2">
      <c r="A22" s="244"/>
      <c r="B22" s="246"/>
      <c r="C22" s="245"/>
      <c r="D22" s="244"/>
      <c r="E22" s="244"/>
      <c r="F22" s="244"/>
      <c r="G22" s="244"/>
      <c r="H22" s="244"/>
      <c r="I22" s="244"/>
      <c r="J22" s="244"/>
    </row>
    <row r="23" spans="1:10" s="239" customFormat="1" x14ac:dyDescent="0.2">
      <c r="A23" s="244"/>
      <c r="B23" s="246"/>
      <c r="C23" s="245"/>
      <c r="D23" s="244"/>
      <c r="E23" s="244"/>
      <c r="F23" s="244"/>
      <c r="G23" s="244"/>
      <c r="H23" s="244"/>
      <c r="I23" s="244"/>
      <c r="J23" s="244"/>
    </row>
    <row r="24" spans="1:10" s="239" customFormat="1" x14ac:dyDescent="0.2"/>
    <row r="25" spans="1:10" s="239" customFormat="1" x14ac:dyDescent="0.2">
      <c r="A25" s="244"/>
      <c r="C25" s="245"/>
      <c r="D25" s="244"/>
      <c r="E25" s="244"/>
      <c r="F25" s="244"/>
      <c r="G25" s="244"/>
      <c r="H25" s="244"/>
      <c r="I25" s="244"/>
      <c r="J25" s="244"/>
    </row>
    <row r="26" spans="1:10" s="239" customFormat="1" x14ac:dyDescent="0.2">
      <c r="A26" s="244"/>
      <c r="C26" s="245"/>
      <c r="D26" s="244"/>
      <c r="E26" s="244"/>
      <c r="F26" s="244"/>
      <c r="G26" s="244"/>
      <c r="H26" s="244"/>
      <c r="I26" s="244"/>
      <c r="J26" s="244"/>
    </row>
    <row r="27" spans="1:10" s="239" customFormat="1" x14ac:dyDescent="0.2">
      <c r="A27" s="244"/>
      <c r="C27" s="245"/>
      <c r="D27" s="244"/>
      <c r="E27" s="244"/>
      <c r="F27" s="244"/>
      <c r="G27" s="244"/>
      <c r="H27" s="244"/>
      <c r="I27" s="244"/>
      <c r="J27" s="244"/>
    </row>
    <row r="28" spans="1:10" s="239" customFormat="1" x14ac:dyDescent="0.2">
      <c r="A28" s="258"/>
      <c r="B28" s="258"/>
      <c r="C28" s="258"/>
      <c r="D28" s="258"/>
      <c r="E28" s="258"/>
      <c r="F28" s="258"/>
      <c r="G28" s="258"/>
      <c r="H28" s="258"/>
      <c r="I28" s="258"/>
      <c r="J28" s="258"/>
    </row>
    <row r="29" spans="1:10" s="239" customFormat="1" x14ac:dyDescent="0.2">
      <c r="A29" s="244"/>
      <c r="B29" s="246"/>
      <c r="C29" s="245"/>
      <c r="D29" s="244"/>
      <c r="E29" s="244"/>
      <c r="F29" s="244"/>
      <c r="G29" s="244"/>
      <c r="H29" s="244"/>
      <c r="I29" s="244"/>
      <c r="J29" s="244"/>
    </row>
    <row r="30" spans="1:10" s="239" customFormat="1" x14ac:dyDescent="0.2"/>
    <row r="31" spans="1:10" s="239" customFormat="1" x14ac:dyDescent="0.2">
      <c r="A31" s="244"/>
      <c r="B31" s="246"/>
      <c r="C31" s="245"/>
      <c r="D31" s="244"/>
      <c r="E31" s="244"/>
      <c r="F31" s="244"/>
      <c r="G31" s="244"/>
      <c r="H31" s="244"/>
      <c r="I31" s="244"/>
      <c r="J31" s="244"/>
    </row>
    <row r="32" spans="1:10" s="239" customFormat="1" x14ac:dyDescent="0.2">
      <c r="A32" s="244"/>
      <c r="B32" s="246"/>
      <c r="C32" s="245"/>
      <c r="D32" s="244"/>
      <c r="E32" s="244"/>
      <c r="F32" s="244"/>
      <c r="G32" s="244"/>
      <c r="H32" s="244"/>
      <c r="I32" s="244"/>
      <c r="J32" s="244"/>
    </row>
    <row r="33" spans="1:10" s="239" customFormat="1" x14ac:dyDescent="0.2">
      <c r="A33" s="259"/>
      <c r="B33" s="259"/>
      <c r="C33" s="259"/>
      <c r="D33" s="259"/>
      <c r="E33" s="259"/>
      <c r="F33" s="259"/>
      <c r="G33" s="259"/>
      <c r="H33" s="259"/>
      <c r="I33" s="259"/>
      <c r="J33" s="259"/>
    </row>
    <row r="34" spans="1:10" s="239" customFormat="1" x14ac:dyDescent="0.2">
      <c r="B34" s="243"/>
      <c r="C34" s="243"/>
      <c r="D34" s="243"/>
      <c r="E34" s="243"/>
      <c r="F34" s="243"/>
      <c r="G34" s="243"/>
      <c r="H34" s="243"/>
      <c r="I34" s="243"/>
      <c r="J34" s="243"/>
    </row>
    <row r="35" spans="1:10" s="239" customFormat="1" x14ac:dyDescent="0.2"/>
    <row r="36" spans="1:10" s="239" customFormat="1" x14ac:dyDescent="0.2"/>
    <row r="37" spans="1:10" s="239" customFormat="1" x14ac:dyDescent="0.2">
      <c r="B37" s="242"/>
      <c r="C37" s="241"/>
    </row>
    <row r="38" spans="1:10" s="239" customFormat="1" x14ac:dyDescent="0.2"/>
    <row r="39" spans="1:10" s="239" customFormat="1" x14ac:dyDescent="0.2">
      <c r="B39" s="240"/>
      <c r="C39" s="240"/>
      <c r="D39" s="240"/>
      <c r="E39" s="240"/>
      <c r="F39" s="240"/>
      <c r="G39" s="240"/>
      <c r="H39" s="240"/>
      <c r="I39" s="240"/>
    </row>
    <row r="40" spans="1:10" s="239" customFormat="1" x14ac:dyDescent="0.2"/>
    <row r="41" spans="1:10" s="239" customFormat="1" x14ac:dyDescent="0.2"/>
    <row r="42" spans="1:10" s="239" customFormat="1" x14ac:dyDescent="0.2"/>
    <row r="43" spans="1:10" s="239" customFormat="1" x14ac:dyDescent="0.2"/>
    <row r="44" spans="1:10" s="239" customFormat="1" x14ac:dyDescent="0.2"/>
    <row r="45" spans="1:10" s="239" customFormat="1" x14ac:dyDescent="0.2"/>
    <row r="46" spans="1:10" s="239" customFormat="1" x14ac:dyDescent="0.2"/>
    <row r="47" spans="1:10" s="239" customFormat="1" x14ac:dyDescent="0.2"/>
    <row r="48" spans="1:10" s="239" customFormat="1" x14ac:dyDescent="0.2"/>
    <row r="49" spans="1:10" s="239" customFormat="1" x14ac:dyDescent="0.2"/>
    <row r="50" spans="1:10" s="239" customFormat="1" x14ac:dyDescent="0.2">
      <c r="A50" s="260"/>
      <c r="B50" s="260"/>
      <c r="C50" s="260"/>
      <c r="D50" s="260"/>
      <c r="E50" s="260"/>
      <c r="F50" s="260"/>
      <c r="G50" s="260"/>
      <c r="H50" s="260"/>
      <c r="I50" s="260"/>
      <c r="J50" s="260"/>
    </row>
    <row r="51" spans="1:10" s="239" customFormat="1" x14ac:dyDescent="0.2"/>
    <row r="52" spans="1:10" s="239" customFormat="1" x14ac:dyDescent="0.2"/>
    <row r="53" spans="1:10" s="239" customFormat="1" x14ac:dyDescent="0.2"/>
    <row r="54" spans="1:10" s="239" customFormat="1" x14ac:dyDescent="0.2"/>
  </sheetData>
  <mergeCells count="4">
    <mergeCell ref="B1:B2"/>
    <mergeCell ref="A28:J28"/>
    <mergeCell ref="A33:J33"/>
    <mergeCell ref="A50:J50"/>
  </mergeCells>
  <printOptions verticalCentered="1"/>
  <pageMargins left="0.78740157480314965" right="0.78740157480314965" top="0.98425196850393704" bottom="0.98425196850393704" header="0" footer="0"/>
  <pageSetup paperSize="9"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1"/>
  <dimension ref="A1:Q49"/>
  <sheetViews>
    <sheetView showGridLines="0" zoomScaleNormal="100" zoomScaleSheetLayoutView="100" workbookViewId="0">
      <selection activeCell="P30" sqref="P30"/>
    </sheetView>
  </sheetViews>
  <sheetFormatPr defaultRowHeight="12.75" x14ac:dyDescent="0.2"/>
  <cols>
    <col min="1" max="1" width="30.85546875" style="2" customWidth="1"/>
    <col min="2" max="13" width="8.5703125" style="2" customWidth="1"/>
    <col min="14" max="14" width="10.42578125" style="2" customWidth="1"/>
    <col min="15" max="15" width="8.42578125" style="2" customWidth="1"/>
    <col min="16" max="16" width="11.42578125" style="2" bestFit="1" customWidth="1"/>
    <col min="17" max="16384" width="9.140625" style="2"/>
  </cols>
  <sheetData>
    <row r="1" spans="1:16" s="42" customFormat="1" ht="18.75" x14ac:dyDescent="0.3">
      <c r="A1" s="89" t="s">
        <v>196</v>
      </c>
      <c r="N1" s="57" t="str">
        <f>'3'!N1</f>
        <v>IV. čtvrtletí 2021</v>
      </c>
    </row>
    <row r="2" spans="1:16" s="20" customFormat="1" ht="15.75" x14ac:dyDescent="0.25">
      <c r="A2" s="72" t="s">
        <v>109</v>
      </c>
      <c r="B2" s="42"/>
      <c r="C2" s="42"/>
      <c r="D2" s="42"/>
      <c r="E2" s="42"/>
      <c r="F2" s="42"/>
      <c r="G2" s="42"/>
      <c r="H2" s="42"/>
      <c r="I2" s="42"/>
      <c r="J2" s="42"/>
      <c r="K2" s="42"/>
      <c r="L2" s="42"/>
      <c r="M2" s="42"/>
    </row>
    <row r="3" spans="1:16" s="42" customFormat="1" ht="6" customHeight="1" x14ac:dyDescent="0.2"/>
    <row r="4" spans="1:16" s="42" customFormat="1" ht="12" x14ac:dyDescent="0.2">
      <c r="A4" s="277"/>
      <c r="B4" s="282" t="s">
        <v>45</v>
      </c>
      <c r="C4" s="283"/>
      <c r="D4" s="284"/>
      <c r="E4" s="282" t="s">
        <v>46</v>
      </c>
      <c r="F4" s="283"/>
      <c r="G4" s="284"/>
      <c r="H4" s="282" t="s">
        <v>47</v>
      </c>
      <c r="I4" s="283"/>
      <c r="J4" s="284"/>
      <c r="K4" s="282" t="s">
        <v>48</v>
      </c>
      <c r="L4" s="283"/>
      <c r="M4" s="284"/>
      <c r="N4" s="276" t="s">
        <v>7</v>
      </c>
    </row>
    <row r="5" spans="1:16" s="42" customFormat="1" ht="12" customHeight="1" x14ac:dyDescent="0.2">
      <c r="A5" s="277"/>
      <c r="B5" s="212" t="s">
        <v>8</v>
      </c>
      <c r="C5" s="213" t="s">
        <v>9</v>
      </c>
      <c r="D5" s="214" t="s">
        <v>10</v>
      </c>
      <c r="E5" s="212" t="s">
        <v>11</v>
      </c>
      <c r="F5" s="213" t="s">
        <v>12</v>
      </c>
      <c r="G5" s="214" t="s">
        <v>13</v>
      </c>
      <c r="H5" s="212" t="s">
        <v>14</v>
      </c>
      <c r="I5" s="213" t="s">
        <v>15</v>
      </c>
      <c r="J5" s="214" t="s">
        <v>16</v>
      </c>
      <c r="K5" s="212" t="s">
        <v>17</v>
      </c>
      <c r="L5" s="213" t="s">
        <v>18</v>
      </c>
      <c r="M5" s="214" t="s">
        <v>19</v>
      </c>
      <c r="N5" s="276"/>
    </row>
    <row r="6" spans="1:16" s="42" customFormat="1" ht="12" customHeight="1" x14ac:dyDescent="0.2">
      <c r="A6" s="286" t="s">
        <v>111</v>
      </c>
      <c r="B6" s="287">
        <f>SUM(B7:D7)</f>
        <v>35799.545010227048</v>
      </c>
      <c r="C6" s="288"/>
      <c r="D6" s="289"/>
      <c r="E6" s="287">
        <f>SUM(E7:G7)</f>
        <v>17725.733590682772</v>
      </c>
      <c r="F6" s="288"/>
      <c r="G6" s="289"/>
      <c r="H6" s="287">
        <f>SUM(H7:J7)</f>
        <v>9748.892956790829</v>
      </c>
      <c r="I6" s="288"/>
      <c r="J6" s="289"/>
      <c r="K6" s="287">
        <f>SUM(K7:M7)</f>
        <v>28990.229436273024</v>
      </c>
      <c r="L6" s="288"/>
      <c r="M6" s="289"/>
      <c r="N6" s="285">
        <f>SUM(B7:M7)</f>
        <v>92264.400993973672</v>
      </c>
    </row>
    <row r="7" spans="1:16" s="29" customFormat="1" ht="12" customHeight="1" x14ac:dyDescent="0.2">
      <c r="A7" s="286"/>
      <c r="B7" s="111">
        <f>SUM(B8:B23)</f>
        <v>13006.739779676316</v>
      </c>
      <c r="C7" s="112">
        <f t="shared" ref="C7:M7" si="0">SUM(C8:C23)</f>
        <v>11973.910377090548</v>
      </c>
      <c r="D7" s="113">
        <f t="shared" si="0"/>
        <v>10818.894853460184</v>
      </c>
      <c r="E7" s="111">
        <f t="shared" si="0"/>
        <v>8581.5549387396386</v>
      </c>
      <c r="F7" s="112">
        <f t="shared" si="0"/>
        <v>5977.6657797167645</v>
      </c>
      <c r="G7" s="113">
        <f t="shared" si="0"/>
        <v>3166.5128722263698</v>
      </c>
      <c r="H7" s="111">
        <f t="shared" si="0"/>
        <v>2779.3995241585499</v>
      </c>
      <c r="I7" s="112">
        <f t="shared" si="0"/>
        <v>3040.9773345463491</v>
      </c>
      <c r="J7" s="113">
        <f t="shared" si="0"/>
        <v>3928.5160980859296</v>
      </c>
      <c r="K7" s="111">
        <f t="shared" si="0"/>
        <v>7212.5126236536244</v>
      </c>
      <c r="L7" s="112">
        <f t="shared" si="0"/>
        <v>9668.1970688233578</v>
      </c>
      <c r="M7" s="113">
        <f t="shared" si="0"/>
        <v>12109.519743796043</v>
      </c>
      <c r="N7" s="285"/>
    </row>
    <row r="8" spans="1:16" s="42" customFormat="1" ht="12" customHeight="1" x14ac:dyDescent="0.2">
      <c r="A8" s="68" t="s">
        <v>41</v>
      </c>
      <c r="B8" s="74">
        <v>1080.7750259999998</v>
      </c>
      <c r="C8" s="62">
        <v>914.61217900000008</v>
      </c>
      <c r="D8" s="73">
        <v>980.07792199999983</v>
      </c>
      <c r="E8" s="74">
        <v>846.88119999999992</v>
      </c>
      <c r="F8" s="62">
        <v>679.73230100000001</v>
      </c>
      <c r="G8" s="73">
        <v>339.49049799999995</v>
      </c>
      <c r="H8" s="74">
        <v>326.49307700000003</v>
      </c>
      <c r="I8" s="62">
        <v>352.01586600000007</v>
      </c>
      <c r="J8" s="73">
        <v>457.08089700000005</v>
      </c>
      <c r="K8" s="74">
        <v>727.82145700000001</v>
      </c>
      <c r="L8" s="62">
        <v>931.55022800000017</v>
      </c>
      <c r="M8" s="73">
        <v>972.28595700000017</v>
      </c>
      <c r="N8" s="114">
        <f>SUM(B8:M8)</f>
        <v>8608.8166079999992</v>
      </c>
      <c r="P8" s="12"/>
    </row>
    <row r="9" spans="1:16" s="42" customFormat="1" ht="12" customHeight="1" x14ac:dyDescent="0.2">
      <c r="A9" s="68" t="s">
        <v>40</v>
      </c>
      <c r="B9" s="67">
        <v>67.438742000000005</v>
      </c>
      <c r="C9" s="66">
        <v>58.809613000000013</v>
      </c>
      <c r="D9" s="65">
        <v>61.057207999999996</v>
      </c>
      <c r="E9" s="67">
        <v>54.87617800000001</v>
      </c>
      <c r="F9" s="66">
        <v>47.989053999999989</v>
      </c>
      <c r="G9" s="65">
        <v>30.133018</v>
      </c>
      <c r="H9" s="67">
        <v>28.488772000000001</v>
      </c>
      <c r="I9" s="66">
        <v>29.365550000000006</v>
      </c>
      <c r="J9" s="65">
        <v>36.547138999999994</v>
      </c>
      <c r="K9" s="67">
        <v>52.684787000000014</v>
      </c>
      <c r="L9" s="66">
        <v>55.889420999999999</v>
      </c>
      <c r="M9" s="65">
        <v>62.844661999999978</v>
      </c>
      <c r="N9" s="114">
        <f>SUM(B9:M9)</f>
        <v>586.124144</v>
      </c>
      <c r="P9" s="12"/>
    </row>
    <row r="10" spans="1:16" s="42" customFormat="1" ht="12" customHeight="1" x14ac:dyDescent="0.2">
      <c r="A10" s="68" t="s">
        <v>39</v>
      </c>
      <c r="B10" s="67">
        <v>1510.2598869999999</v>
      </c>
      <c r="C10" s="66">
        <v>1456.8636059999999</v>
      </c>
      <c r="D10" s="65">
        <v>1203.1186279999999</v>
      </c>
      <c r="E10" s="67">
        <v>906.208844</v>
      </c>
      <c r="F10" s="66">
        <v>464.28780800000004</v>
      </c>
      <c r="G10" s="65">
        <v>221.82855200000003</v>
      </c>
      <c r="H10" s="67">
        <v>203.39677599999999</v>
      </c>
      <c r="I10" s="66">
        <v>220.726609</v>
      </c>
      <c r="J10" s="65">
        <v>324.06547</v>
      </c>
      <c r="K10" s="67">
        <v>785.50251999999989</v>
      </c>
      <c r="L10" s="66">
        <v>1025.8235540000001</v>
      </c>
      <c r="M10" s="65">
        <v>1460.2761759999999</v>
      </c>
      <c r="N10" s="114">
        <f>SUM(B10:M10)</f>
        <v>9782.3584300000002</v>
      </c>
      <c r="P10" s="12"/>
    </row>
    <row r="11" spans="1:16" s="42" customFormat="1" ht="12" customHeight="1" x14ac:dyDescent="0.2">
      <c r="A11" s="68" t="s">
        <v>51</v>
      </c>
      <c r="B11" s="67">
        <v>1.88645</v>
      </c>
      <c r="C11" s="66">
        <v>2.2386500000000003</v>
      </c>
      <c r="D11" s="65">
        <v>2.3788100000000001</v>
      </c>
      <c r="E11" s="67">
        <v>2.8949400000000001</v>
      </c>
      <c r="F11" s="66">
        <v>2.462761</v>
      </c>
      <c r="G11" s="65">
        <v>2.695052</v>
      </c>
      <c r="H11" s="67">
        <v>3.8735079999999997</v>
      </c>
      <c r="I11" s="66">
        <v>3.5000399999999998</v>
      </c>
      <c r="J11" s="65">
        <v>3.495428</v>
      </c>
      <c r="K11" s="67">
        <v>3.2243499999999998</v>
      </c>
      <c r="L11" s="66">
        <v>2.3516699999999999</v>
      </c>
      <c r="M11" s="65">
        <v>2.5389699999999999</v>
      </c>
      <c r="N11" s="114">
        <f t="shared" ref="N11:N21" si="1">SUM(B11:M11)</f>
        <v>33.540629000000003</v>
      </c>
      <c r="P11" s="12"/>
    </row>
    <row r="12" spans="1:16" s="42" customFormat="1" ht="12" customHeight="1" x14ac:dyDescent="0.2">
      <c r="A12" s="68" t="s">
        <v>52</v>
      </c>
      <c r="B12" s="67">
        <v>14.100577303656198</v>
      </c>
      <c r="C12" s="66">
        <v>12.835797786244411</v>
      </c>
      <c r="D12" s="65">
        <v>10.789857737050102</v>
      </c>
      <c r="E12" s="67">
        <v>9.0243836134619855</v>
      </c>
      <c r="F12" s="66">
        <v>6.8929434721097156</v>
      </c>
      <c r="G12" s="65">
        <v>3.4484906402360189</v>
      </c>
      <c r="H12" s="67">
        <v>2.5150131166255334</v>
      </c>
      <c r="I12" s="66">
        <v>2.7031046669147876</v>
      </c>
      <c r="J12" s="65">
        <v>4.3243776936663361</v>
      </c>
      <c r="K12" s="67">
        <v>8.2759450935691792</v>
      </c>
      <c r="L12" s="66">
        <v>9.8949160304680426</v>
      </c>
      <c r="M12" s="65">
        <v>12.091112845997683</v>
      </c>
      <c r="N12" s="114">
        <f t="shared" si="1"/>
        <v>96.896519999999981</v>
      </c>
      <c r="P12" s="12"/>
    </row>
    <row r="13" spans="1:16" s="42" customFormat="1" ht="12" customHeight="1" x14ac:dyDescent="0.2">
      <c r="A13" s="68" t="s">
        <v>53</v>
      </c>
      <c r="B13" s="67">
        <v>1.0129000000000001E-2</v>
      </c>
      <c r="C13" s="66">
        <v>2.0753999999999998E-2</v>
      </c>
      <c r="D13" s="65">
        <v>3.7942999999999998E-2</v>
      </c>
      <c r="E13" s="67">
        <v>5.2948000000000002E-2</v>
      </c>
      <c r="F13" s="66">
        <v>6.1956999999999998E-2</v>
      </c>
      <c r="G13" s="65">
        <v>0.100568</v>
      </c>
      <c r="H13" s="67">
        <v>8.5294999999999996E-2</v>
      </c>
      <c r="I13" s="66">
        <v>6.8782999999999997E-2</v>
      </c>
      <c r="J13" s="65">
        <v>5.7896000000000003E-2</v>
      </c>
      <c r="K13" s="67">
        <v>5.5410999999999995E-2</v>
      </c>
      <c r="L13" s="66">
        <v>1.4919999999999999E-2</v>
      </c>
      <c r="M13" s="65">
        <v>8.9479999999999994E-3</v>
      </c>
      <c r="N13" s="114">
        <f t="shared" si="1"/>
        <v>0.57555199999999995</v>
      </c>
      <c r="P13" s="12"/>
    </row>
    <row r="14" spans="1:16" s="42" customFormat="1" ht="12" customHeight="1" x14ac:dyDescent="0.2">
      <c r="A14" s="68" t="s">
        <v>38</v>
      </c>
      <c r="B14" s="67">
        <v>5829.6726189999963</v>
      </c>
      <c r="C14" s="66">
        <v>5340.1227739999986</v>
      </c>
      <c r="D14" s="65">
        <v>4878.0584770000005</v>
      </c>
      <c r="E14" s="67">
        <v>3692.6919160000007</v>
      </c>
      <c r="F14" s="66">
        <v>2433.7323880000004</v>
      </c>
      <c r="G14" s="65">
        <v>1152.5509689999999</v>
      </c>
      <c r="H14" s="67">
        <v>879.11041</v>
      </c>
      <c r="I14" s="66">
        <v>1016.4611720000003</v>
      </c>
      <c r="J14" s="65">
        <v>1449.2992079999995</v>
      </c>
      <c r="K14" s="67">
        <v>3022.9727579999999</v>
      </c>
      <c r="L14" s="66">
        <v>4284.8468750000011</v>
      </c>
      <c r="M14" s="65">
        <v>5445.9604899999995</v>
      </c>
      <c r="N14" s="114">
        <f t="shared" si="1"/>
        <v>39425.480055999993</v>
      </c>
      <c r="P14" s="12"/>
    </row>
    <row r="15" spans="1:16" s="42" customFormat="1" ht="12" customHeight="1" x14ac:dyDescent="0.2">
      <c r="A15" s="68" t="s">
        <v>63</v>
      </c>
      <c r="B15" s="67">
        <v>39.560950000000005</v>
      </c>
      <c r="C15" s="66">
        <v>30.579789999999999</v>
      </c>
      <c r="D15" s="65">
        <v>24.95355</v>
      </c>
      <c r="E15" s="67">
        <v>3.7126100000000002</v>
      </c>
      <c r="F15" s="66">
        <v>2.9389600000000002</v>
      </c>
      <c r="G15" s="65">
        <v>7.6589200000000002</v>
      </c>
      <c r="H15" s="67">
        <v>6.99444</v>
      </c>
      <c r="I15" s="66">
        <v>7.0701800000000006</v>
      </c>
      <c r="J15" s="65">
        <v>7.15482</v>
      </c>
      <c r="K15" s="67">
        <v>18.23498</v>
      </c>
      <c r="L15" s="66">
        <v>29.209330000000001</v>
      </c>
      <c r="M15" s="65">
        <v>32.903600000000004</v>
      </c>
      <c r="N15" s="114">
        <f t="shared" si="1"/>
        <v>210.97212999999999</v>
      </c>
      <c r="P15" s="12"/>
    </row>
    <row r="16" spans="1:16" s="42" customFormat="1" ht="12" customHeight="1" x14ac:dyDescent="0.2">
      <c r="A16" s="68" t="s">
        <v>37</v>
      </c>
      <c r="B16" s="67">
        <v>9.0999999999999998E-2</v>
      </c>
      <c r="C16" s="66">
        <v>0</v>
      </c>
      <c r="D16" s="65">
        <v>0</v>
      </c>
      <c r="E16" s="67">
        <v>0</v>
      </c>
      <c r="F16" s="66">
        <v>0</v>
      </c>
      <c r="G16" s="65">
        <v>0</v>
      </c>
      <c r="H16" s="67">
        <v>0</v>
      </c>
      <c r="I16" s="66">
        <v>0</v>
      </c>
      <c r="J16" s="65">
        <v>0</v>
      </c>
      <c r="K16" s="67">
        <v>0</v>
      </c>
      <c r="L16" s="66">
        <v>0</v>
      </c>
      <c r="M16" s="65">
        <v>0</v>
      </c>
      <c r="N16" s="114">
        <f t="shared" si="1"/>
        <v>9.0999999999999998E-2</v>
      </c>
      <c r="P16" s="12"/>
    </row>
    <row r="17" spans="1:17" s="42" customFormat="1" ht="12" customHeight="1" x14ac:dyDescent="0.2">
      <c r="A17" s="68" t="s">
        <v>36</v>
      </c>
      <c r="B17" s="67">
        <v>93.838949999999997</v>
      </c>
      <c r="C17" s="66">
        <v>83.308513000000005</v>
      </c>
      <c r="D17" s="65">
        <v>86.440765999999996</v>
      </c>
      <c r="E17" s="67">
        <v>85.695363</v>
      </c>
      <c r="F17" s="66">
        <v>86.263877000000008</v>
      </c>
      <c r="G17" s="65">
        <v>69.435276000000002</v>
      </c>
      <c r="H17" s="67">
        <v>64.729728000000009</v>
      </c>
      <c r="I17" s="66">
        <v>53.397657000000002</v>
      </c>
      <c r="J17" s="65">
        <v>43.198357999999999</v>
      </c>
      <c r="K17" s="67">
        <v>65.294409999999999</v>
      </c>
      <c r="L17" s="66">
        <v>74.719100999999995</v>
      </c>
      <c r="M17" s="65">
        <v>67.736811000000003</v>
      </c>
      <c r="N17" s="114">
        <f t="shared" si="1"/>
        <v>874.05880999999988</v>
      </c>
      <c r="P17" s="12"/>
    </row>
    <row r="18" spans="1:17" s="42" customFormat="1" ht="12" customHeight="1" x14ac:dyDescent="0.2">
      <c r="A18" s="68" t="s">
        <v>35</v>
      </c>
      <c r="B18" s="67">
        <v>18.640791</v>
      </c>
      <c r="C18" s="66">
        <v>19.432047999999998</v>
      </c>
      <c r="D18" s="65">
        <v>5.5088710000000001</v>
      </c>
      <c r="E18" s="67">
        <v>3.2171080000000001</v>
      </c>
      <c r="F18" s="66">
        <v>5.6117929999999996</v>
      </c>
      <c r="G18" s="65">
        <v>5.6192229999999999</v>
      </c>
      <c r="H18" s="67">
        <v>4.3509739999999999</v>
      </c>
      <c r="I18" s="66">
        <v>5.6529860000000003</v>
      </c>
      <c r="J18" s="65">
        <v>4.3357299999999999</v>
      </c>
      <c r="K18" s="67">
        <v>7.5961360000000004</v>
      </c>
      <c r="L18" s="66">
        <v>11.593363999999999</v>
      </c>
      <c r="M18" s="65">
        <v>7.3293759999999999</v>
      </c>
      <c r="N18" s="114">
        <f t="shared" si="1"/>
        <v>98.88839999999999</v>
      </c>
      <c r="P18" s="12"/>
    </row>
    <row r="19" spans="1:17" s="42" customFormat="1" ht="12" customHeight="1" x14ac:dyDescent="0.2">
      <c r="A19" s="68" t="s">
        <v>34</v>
      </c>
      <c r="B19" s="67">
        <v>298.66571399999998</v>
      </c>
      <c r="C19" s="66">
        <v>252.92496800000001</v>
      </c>
      <c r="D19" s="65">
        <v>242.16855799999999</v>
      </c>
      <c r="E19" s="67">
        <v>278.48478807913671</v>
      </c>
      <c r="F19" s="66">
        <v>284.43396723992919</v>
      </c>
      <c r="G19" s="65">
        <v>225.82782889885164</v>
      </c>
      <c r="H19" s="67">
        <v>191.25091493479792</v>
      </c>
      <c r="I19" s="66">
        <v>200.49891489543134</v>
      </c>
      <c r="J19" s="65">
        <v>195.52096941393009</v>
      </c>
      <c r="K19" s="67">
        <v>231.93058820151421</v>
      </c>
      <c r="L19" s="66">
        <v>289.11245967907462</v>
      </c>
      <c r="M19" s="65">
        <v>201.37910052948945</v>
      </c>
      <c r="N19" s="114">
        <f t="shared" si="1"/>
        <v>2892.1987718721552</v>
      </c>
      <c r="P19" s="12"/>
    </row>
    <row r="20" spans="1:17" s="42" customFormat="1" ht="12" customHeight="1" x14ac:dyDescent="0.2">
      <c r="A20" s="68" t="s">
        <v>33</v>
      </c>
      <c r="B20" s="67">
        <v>414.81414499999994</v>
      </c>
      <c r="C20" s="66">
        <v>381.71306600000003</v>
      </c>
      <c r="D20" s="65">
        <v>392.94813599999992</v>
      </c>
      <c r="E20" s="67">
        <v>328.57783899999998</v>
      </c>
      <c r="F20" s="66">
        <v>317.73175600000002</v>
      </c>
      <c r="G20" s="65">
        <v>225.96368499999997</v>
      </c>
      <c r="H20" s="67">
        <v>214.10194299999995</v>
      </c>
      <c r="I20" s="66">
        <v>276.88951499999996</v>
      </c>
      <c r="J20" s="65">
        <v>301.37925100000001</v>
      </c>
      <c r="K20" s="67">
        <v>330.73571599999997</v>
      </c>
      <c r="L20" s="66">
        <v>367.52930900000001</v>
      </c>
      <c r="M20" s="65">
        <v>422.40495800000008</v>
      </c>
      <c r="N20" s="114">
        <f t="shared" si="1"/>
        <v>3974.789319</v>
      </c>
      <c r="P20" s="12"/>
    </row>
    <row r="21" spans="1:17" s="42" customFormat="1" ht="12" customHeight="1" x14ac:dyDescent="0.2">
      <c r="A21" s="68" t="s">
        <v>3</v>
      </c>
      <c r="B21" s="67">
        <v>0</v>
      </c>
      <c r="C21" s="66">
        <v>0</v>
      </c>
      <c r="D21" s="65">
        <v>0</v>
      </c>
      <c r="E21" s="67">
        <v>0</v>
      </c>
      <c r="F21" s="66">
        <v>0</v>
      </c>
      <c r="G21" s="65">
        <v>0</v>
      </c>
      <c r="H21" s="67">
        <v>0</v>
      </c>
      <c r="I21" s="66">
        <v>0</v>
      </c>
      <c r="J21" s="65">
        <v>0</v>
      </c>
      <c r="K21" s="67">
        <v>0</v>
      </c>
      <c r="L21" s="66">
        <v>0</v>
      </c>
      <c r="M21" s="65">
        <v>0</v>
      </c>
      <c r="N21" s="114">
        <f t="shared" si="1"/>
        <v>0</v>
      </c>
      <c r="P21" s="12"/>
    </row>
    <row r="22" spans="1:17" s="42" customFormat="1" ht="12" customHeight="1" x14ac:dyDescent="0.2">
      <c r="A22" s="68" t="s">
        <v>32</v>
      </c>
      <c r="B22" s="67">
        <v>50.195385000000002</v>
      </c>
      <c r="C22" s="66">
        <v>55.978058000000004</v>
      </c>
      <c r="D22" s="65">
        <v>20.818513999999997</v>
      </c>
      <c r="E22" s="67">
        <v>3.6639589999999993</v>
      </c>
      <c r="F22" s="66">
        <v>1.8232389999999998</v>
      </c>
      <c r="G22" s="65">
        <v>30.584241000000002</v>
      </c>
      <c r="H22" s="67">
        <v>20.060925999999995</v>
      </c>
      <c r="I22" s="66">
        <v>7.125686</v>
      </c>
      <c r="J22" s="65">
        <v>3.6283529999999993</v>
      </c>
      <c r="K22" s="67">
        <v>8.7100669999999987</v>
      </c>
      <c r="L22" s="66">
        <v>23.437701999999994</v>
      </c>
      <c r="M22" s="65">
        <v>64.049908000000016</v>
      </c>
      <c r="N22" s="114">
        <f>SUM(B22:M22)</f>
        <v>290.07603800000004</v>
      </c>
      <c r="P22" s="12"/>
    </row>
    <row r="23" spans="1:17" s="42" customFormat="1" ht="12" customHeight="1" x14ac:dyDescent="0.2">
      <c r="A23" s="68" t="s">
        <v>31</v>
      </c>
      <c r="B23" s="74">
        <v>3586.7894143726649</v>
      </c>
      <c r="C23" s="62">
        <v>3364.4705603043035</v>
      </c>
      <c r="D23" s="73">
        <v>2910.5376127231339</v>
      </c>
      <c r="E23" s="74">
        <v>2365.5728620470391</v>
      </c>
      <c r="F23" s="62">
        <v>1643.702975004725</v>
      </c>
      <c r="G23" s="73">
        <v>851.1765506872822</v>
      </c>
      <c r="H23" s="74">
        <v>833.94774710712659</v>
      </c>
      <c r="I23" s="62">
        <v>865.50127098400276</v>
      </c>
      <c r="J23" s="73">
        <v>1098.4282009783337</v>
      </c>
      <c r="K23" s="74">
        <v>1949.4734983585404</v>
      </c>
      <c r="L23" s="62">
        <v>2562.2242191138148</v>
      </c>
      <c r="M23" s="73">
        <v>3357.7096744205569</v>
      </c>
      <c r="N23" s="114">
        <f>SUM(B23:M23)</f>
        <v>25389.534586101523</v>
      </c>
      <c r="P23" s="12"/>
    </row>
    <row r="24" spans="1:17" s="4" customFormat="1" ht="11.25" x14ac:dyDescent="0.2">
      <c r="A24" s="11"/>
      <c r="N24" s="3" t="s">
        <v>65</v>
      </c>
    </row>
    <row r="25" spans="1:17" s="42" customFormat="1" x14ac:dyDescent="0.2">
      <c r="A25" s="2"/>
      <c r="B25" s="50"/>
      <c r="C25" s="50"/>
      <c r="D25" s="15"/>
      <c r="E25" s="15"/>
      <c r="F25" s="15"/>
      <c r="G25" s="15"/>
      <c r="H25" s="15"/>
      <c r="I25" s="15"/>
      <c r="J25" s="15"/>
      <c r="K25" s="15"/>
      <c r="L25" s="15"/>
      <c r="M25" s="15"/>
      <c r="N25" s="14"/>
    </row>
    <row r="26" spans="1:17" s="42" customFormat="1" x14ac:dyDescent="0.2">
      <c r="A26" s="33" t="s">
        <v>41</v>
      </c>
      <c r="B26" s="10">
        <v>2631.6576420000001</v>
      </c>
      <c r="C26" s="50"/>
      <c r="D26" s="15"/>
      <c r="E26" s="15"/>
      <c r="F26" s="15"/>
      <c r="G26" s="15"/>
      <c r="H26" s="15"/>
      <c r="I26" s="15"/>
      <c r="J26" s="15"/>
      <c r="K26" s="15"/>
      <c r="L26" s="15"/>
      <c r="M26" s="15"/>
      <c r="N26" s="15"/>
    </row>
    <row r="27" spans="1:17" s="42" customFormat="1" x14ac:dyDescent="0.2">
      <c r="A27" s="33" t="s">
        <v>40</v>
      </c>
      <c r="B27" s="10">
        <v>171.41887</v>
      </c>
      <c r="C27" s="50"/>
      <c r="D27" s="15"/>
      <c r="E27" s="15"/>
      <c r="F27" s="15"/>
      <c r="G27" s="15"/>
      <c r="H27" s="15"/>
      <c r="I27" s="15"/>
      <c r="J27" s="15"/>
      <c r="K27" s="15"/>
      <c r="L27" s="15"/>
      <c r="M27" s="15"/>
      <c r="N27" s="15"/>
      <c r="O27" s="16"/>
    </row>
    <row r="28" spans="1:17" s="42" customFormat="1" x14ac:dyDescent="0.2">
      <c r="A28" s="33" t="s">
        <v>39</v>
      </c>
      <c r="B28" s="10">
        <v>3271.6022499999999</v>
      </c>
      <c r="C28" s="50"/>
      <c r="D28" s="15"/>
      <c r="E28" s="15"/>
      <c r="F28" s="15"/>
      <c r="G28" s="15"/>
      <c r="H28" s="15"/>
      <c r="I28" s="15"/>
      <c r="J28" s="15"/>
      <c r="K28" s="15"/>
      <c r="L28" s="15"/>
      <c r="M28" s="15"/>
      <c r="N28" s="15"/>
      <c r="O28" s="16"/>
    </row>
    <row r="29" spans="1:17" s="42" customFormat="1" x14ac:dyDescent="0.2">
      <c r="A29" s="33" t="s">
        <v>51</v>
      </c>
      <c r="B29" s="10">
        <v>8.1149899999999988</v>
      </c>
      <c r="C29" s="50"/>
      <c r="D29" s="15"/>
      <c r="E29" s="15"/>
      <c r="F29" s="15"/>
      <c r="G29" s="15"/>
      <c r="H29" s="15"/>
      <c r="I29" s="15"/>
      <c r="J29" s="15"/>
      <c r="K29" s="15"/>
      <c r="L29" s="15"/>
      <c r="M29" s="15"/>
      <c r="N29" s="15"/>
      <c r="Q29" s="6"/>
    </row>
    <row r="30" spans="1:17" s="42" customFormat="1" x14ac:dyDescent="0.2">
      <c r="A30" s="33" t="s">
        <v>52</v>
      </c>
      <c r="B30" s="10">
        <v>30.261973970034909</v>
      </c>
      <c r="C30" s="50"/>
      <c r="D30" s="15"/>
      <c r="E30" s="15"/>
      <c r="F30" s="15"/>
      <c r="G30" s="15"/>
      <c r="H30" s="15"/>
      <c r="I30" s="15"/>
      <c r="J30" s="15"/>
      <c r="K30" s="15"/>
      <c r="L30" s="15"/>
      <c r="M30" s="15"/>
      <c r="N30" s="15"/>
    </row>
    <row r="31" spans="1:17" s="42" customFormat="1" x14ac:dyDescent="0.2">
      <c r="A31" s="33" t="s">
        <v>53</v>
      </c>
      <c r="B31" s="10">
        <v>7.9278999999999988E-2</v>
      </c>
      <c r="C31" s="50"/>
      <c r="D31" s="15"/>
      <c r="E31" s="15"/>
      <c r="F31" s="15"/>
      <c r="G31" s="15"/>
      <c r="H31" s="15"/>
      <c r="I31" s="15"/>
      <c r="J31" s="15"/>
      <c r="K31" s="15"/>
      <c r="L31" s="15"/>
      <c r="M31" s="15"/>
      <c r="N31" s="15"/>
    </row>
    <row r="32" spans="1:17" s="42" customFormat="1" x14ac:dyDescent="0.2">
      <c r="A32" s="33" t="s">
        <v>38</v>
      </c>
      <c r="B32" s="10">
        <v>12753.780123</v>
      </c>
      <c r="C32" s="50"/>
      <c r="D32" s="15"/>
      <c r="E32" s="15"/>
      <c r="F32" s="15"/>
      <c r="G32" s="15"/>
      <c r="H32" s="15"/>
      <c r="I32" s="15"/>
      <c r="J32" s="15"/>
      <c r="K32" s="15"/>
      <c r="L32" s="15"/>
      <c r="M32" s="15"/>
      <c r="N32" s="15"/>
    </row>
    <row r="33" spans="1:14" s="42" customFormat="1" x14ac:dyDescent="0.2">
      <c r="A33" s="33" t="s">
        <v>63</v>
      </c>
      <c r="B33" s="10">
        <v>80.347910000000013</v>
      </c>
      <c r="C33" s="50"/>
      <c r="D33" s="15"/>
      <c r="E33" s="15"/>
      <c r="F33" s="15"/>
      <c r="G33" s="15"/>
      <c r="H33" s="15"/>
      <c r="I33" s="15"/>
      <c r="J33" s="15"/>
      <c r="K33" s="15"/>
      <c r="L33" s="15"/>
      <c r="M33" s="15"/>
      <c r="N33" s="15"/>
    </row>
    <row r="34" spans="1:14" s="42" customFormat="1" x14ac:dyDescent="0.2">
      <c r="A34" s="33" t="s">
        <v>37</v>
      </c>
      <c r="B34" s="10">
        <v>0</v>
      </c>
      <c r="C34" s="50"/>
      <c r="D34" s="15"/>
      <c r="E34" s="15"/>
      <c r="F34" s="15"/>
      <c r="G34" s="15"/>
      <c r="H34" s="15"/>
      <c r="I34" s="15"/>
      <c r="J34" s="15"/>
      <c r="K34" s="15"/>
      <c r="L34" s="15"/>
      <c r="M34" s="15"/>
      <c r="N34" s="15"/>
    </row>
    <row r="35" spans="1:14" s="42" customFormat="1" x14ac:dyDescent="0.2">
      <c r="A35" s="33" t="s">
        <v>36</v>
      </c>
      <c r="B35" s="10">
        <v>207.75032199999998</v>
      </c>
      <c r="C35" s="50"/>
      <c r="D35" s="15"/>
      <c r="E35" s="15"/>
      <c r="F35" s="15"/>
      <c r="G35" s="15"/>
      <c r="H35" s="15"/>
      <c r="I35" s="15"/>
      <c r="J35" s="15"/>
      <c r="K35" s="15"/>
      <c r="L35" s="15"/>
      <c r="M35" s="15"/>
      <c r="N35" s="15"/>
    </row>
    <row r="36" spans="1:14" s="42" customFormat="1" x14ac:dyDescent="0.2">
      <c r="A36" s="33" t="s">
        <v>35</v>
      </c>
      <c r="B36" s="10">
        <v>26.518875999999999</v>
      </c>
      <c r="C36" s="50"/>
      <c r="D36" s="15"/>
      <c r="E36" s="15"/>
      <c r="F36" s="15"/>
      <c r="G36" s="15"/>
      <c r="H36" s="15"/>
      <c r="I36" s="15"/>
      <c r="J36" s="15"/>
      <c r="K36" s="15"/>
      <c r="L36" s="15"/>
      <c r="M36" s="15"/>
      <c r="N36" s="15"/>
    </row>
    <row r="37" spans="1:14" s="42" customFormat="1" x14ac:dyDescent="0.2">
      <c r="A37" s="33" t="s">
        <v>34</v>
      </c>
      <c r="B37" s="10">
        <v>722.42214841007831</v>
      </c>
      <c r="C37" s="50"/>
      <c r="D37" s="15"/>
      <c r="E37" s="15"/>
      <c r="F37" s="15"/>
      <c r="G37" s="15"/>
      <c r="H37" s="15"/>
      <c r="I37" s="15"/>
      <c r="J37" s="15"/>
      <c r="K37" s="15"/>
      <c r="L37" s="15"/>
      <c r="M37" s="15"/>
      <c r="N37" s="15"/>
    </row>
    <row r="38" spans="1:14" s="42" customFormat="1" x14ac:dyDescent="0.2">
      <c r="A38" s="33" t="s">
        <v>33</v>
      </c>
      <c r="B38" s="10">
        <v>1120.669983</v>
      </c>
      <c r="C38" s="50"/>
      <c r="D38" s="15"/>
      <c r="E38" s="15"/>
      <c r="F38" s="15"/>
      <c r="G38" s="15"/>
      <c r="H38" s="15"/>
      <c r="I38" s="15"/>
      <c r="J38" s="15"/>
      <c r="K38" s="15"/>
      <c r="L38" s="15"/>
      <c r="M38" s="15"/>
      <c r="N38" s="15"/>
    </row>
    <row r="39" spans="1:14" s="42" customFormat="1" x14ac:dyDescent="0.2">
      <c r="A39" s="33" t="s">
        <v>3</v>
      </c>
      <c r="B39" s="10">
        <v>0</v>
      </c>
      <c r="C39" s="50"/>
      <c r="D39" s="15"/>
      <c r="E39" s="15"/>
      <c r="F39" s="15"/>
      <c r="G39" s="15"/>
      <c r="H39" s="15"/>
      <c r="I39" s="15"/>
      <c r="J39" s="15"/>
      <c r="K39" s="15"/>
      <c r="L39" s="15"/>
      <c r="M39" s="15"/>
      <c r="N39" s="15"/>
    </row>
    <row r="40" spans="1:14" s="42" customFormat="1" x14ac:dyDescent="0.2">
      <c r="A40" s="33" t="s">
        <v>32</v>
      </c>
      <c r="B40" s="10">
        <v>96.197677000000013</v>
      </c>
      <c r="C40" s="50"/>
      <c r="D40" s="15"/>
      <c r="E40" s="15"/>
      <c r="F40" s="15"/>
      <c r="G40" s="15"/>
      <c r="H40" s="15"/>
      <c r="I40" s="15"/>
      <c r="J40" s="15"/>
      <c r="K40" s="15"/>
      <c r="L40" s="15"/>
      <c r="M40" s="15"/>
      <c r="N40" s="15"/>
    </row>
    <row r="41" spans="1:14" s="42" customFormat="1" x14ac:dyDescent="0.2">
      <c r="A41" s="33" t="s">
        <v>31</v>
      </c>
      <c r="B41" s="10">
        <v>7869.4073918929116</v>
      </c>
      <c r="C41" s="50"/>
      <c r="D41" s="15"/>
      <c r="E41" s="15"/>
      <c r="F41" s="15"/>
      <c r="G41" s="15"/>
      <c r="H41" s="15"/>
      <c r="I41" s="15"/>
      <c r="J41" s="15"/>
      <c r="K41" s="15"/>
      <c r="L41" s="15"/>
      <c r="M41" s="15"/>
      <c r="N41" s="15"/>
    </row>
    <row r="42" spans="1:14" s="42" customFormat="1" x14ac:dyDescent="0.2">
      <c r="A42" s="2"/>
      <c r="B42" s="50"/>
      <c r="C42" s="50"/>
      <c r="D42" s="15"/>
      <c r="E42" s="15"/>
      <c r="F42" s="15"/>
      <c r="G42" s="15"/>
      <c r="H42" s="15"/>
      <c r="I42" s="15"/>
      <c r="J42" s="15"/>
      <c r="K42" s="15"/>
      <c r="L42" s="15"/>
      <c r="M42" s="15"/>
      <c r="N42" s="15"/>
    </row>
    <row r="43" spans="1:14" s="42" customFormat="1" x14ac:dyDescent="0.2">
      <c r="A43" s="2"/>
      <c r="B43" s="50"/>
      <c r="C43" s="50"/>
      <c r="D43" s="15"/>
      <c r="E43" s="15"/>
      <c r="F43" s="15"/>
      <c r="G43" s="15"/>
      <c r="H43" s="15"/>
      <c r="I43" s="15"/>
      <c r="J43" s="15"/>
      <c r="K43" s="15"/>
      <c r="L43" s="15"/>
      <c r="M43" s="15"/>
      <c r="N43" s="15"/>
    </row>
    <row r="44" spans="1:14" s="42" customFormat="1" x14ac:dyDescent="0.2">
      <c r="A44" s="14"/>
      <c r="B44" s="15"/>
      <c r="C44" s="15"/>
      <c r="D44" s="15"/>
      <c r="E44" s="15"/>
      <c r="F44" s="15"/>
      <c r="G44" s="15"/>
      <c r="H44" s="15"/>
      <c r="I44" s="15"/>
      <c r="J44" s="15"/>
      <c r="K44" s="15"/>
      <c r="L44" s="15"/>
      <c r="M44" s="15"/>
      <c r="N44" s="15"/>
    </row>
    <row r="45" spans="1:14" s="42" customFormat="1" x14ac:dyDescent="0.2">
      <c r="A45" s="2"/>
      <c r="B45" s="2"/>
      <c r="C45" s="2"/>
      <c r="D45" s="2"/>
      <c r="E45" s="2"/>
      <c r="F45" s="2"/>
      <c r="G45" s="2"/>
      <c r="H45" s="2"/>
      <c r="I45" s="2"/>
      <c r="J45" s="2"/>
      <c r="K45" s="2"/>
      <c r="L45" s="2"/>
      <c r="M45" s="2"/>
      <c r="N45" s="2"/>
    </row>
    <row r="47" spans="1:14" x14ac:dyDescent="0.2">
      <c r="B47" s="17"/>
    </row>
    <row r="48" spans="1:14" x14ac:dyDescent="0.2">
      <c r="B48" s="17"/>
    </row>
    <row r="49" spans="2:2" x14ac:dyDescent="0.2">
      <c r="B49" s="17"/>
    </row>
  </sheetData>
  <mergeCells count="12">
    <mergeCell ref="N6:N7"/>
    <mergeCell ref="K6:M6"/>
    <mergeCell ref="H6:J6"/>
    <mergeCell ref="A4:A5"/>
    <mergeCell ref="N4:N5"/>
    <mergeCell ref="A6:A7"/>
    <mergeCell ref="B6:D6"/>
    <mergeCell ref="E6:G6"/>
    <mergeCell ref="B4:D4"/>
    <mergeCell ref="E4:G4"/>
    <mergeCell ref="H4:J4"/>
    <mergeCell ref="K4:M4"/>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5"/>
  <dimension ref="A1:N38"/>
  <sheetViews>
    <sheetView showGridLines="0" zoomScaleNormal="100" zoomScaleSheetLayoutView="100" workbookViewId="0">
      <selection activeCell="P27" sqref="P27"/>
    </sheetView>
  </sheetViews>
  <sheetFormatPr defaultRowHeight="12" x14ac:dyDescent="0.2"/>
  <cols>
    <col min="1" max="1" width="18.85546875" style="5" customWidth="1"/>
    <col min="2" max="13" width="9.5703125" style="5" customWidth="1"/>
    <col min="14" max="14" width="10.42578125" style="5" customWidth="1"/>
    <col min="15" max="16384" width="9.140625" style="5"/>
  </cols>
  <sheetData>
    <row r="1" spans="1:14" ht="15.75" x14ac:dyDescent="0.25">
      <c r="A1" s="72" t="s">
        <v>110</v>
      </c>
      <c r="B1" s="42"/>
      <c r="C1" s="42"/>
      <c r="D1" s="42"/>
      <c r="E1" s="42"/>
      <c r="F1" s="42"/>
      <c r="G1" s="42"/>
      <c r="H1" s="42"/>
      <c r="I1" s="42"/>
      <c r="J1" s="42"/>
      <c r="K1" s="42"/>
      <c r="L1" s="42"/>
      <c r="M1" s="42"/>
      <c r="N1" s="57" t="str">
        <f>'3'!N1</f>
        <v>IV. čtvrtletí 2021</v>
      </c>
    </row>
    <row r="2" spans="1:14" ht="6" customHeight="1" x14ac:dyDescent="0.2">
      <c r="A2" s="42"/>
      <c r="B2" s="42"/>
      <c r="C2" s="42"/>
      <c r="D2" s="42"/>
      <c r="E2" s="42"/>
      <c r="F2" s="42"/>
      <c r="G2" s="42"/>
      <c r="H2" s="42"/>
      <c r="I2" s="42"/>
      <c r="J2" s="42"/>
      <c r="K2" s="42"/>
      <c r="L2" s="42"/>
      <c r="M2" s="42"/>
      <c r="N2" s="42"/>
    </row>
    <row r="3" spans="1:14" x14ac:dyDescent="0.2">
      <c r="A3" s="277"/>
      <c r="B3" s="282" t="s">
        <v>45</v>
      </c>
      <c r="C3" s="283"/>
      <c r="D3" s="284"/>
      <c r="E3" s="282" t="s">
        <v>46</v>
      </c>
      <c r="F3" s="283"/>
      <c r="G3" s="284"/>
      <c r="H3" s="282" t="s">
        <v>47</v>
      </c>
      <c r="I3" s="283"/>
      <c r="J3" s="284"/>
      <c r="K3" s="282" t="s">
        <v>48</v>
      </c>
      <c r="L3" s="283"/>
      <c r="M3" s="284"/>
      <c r="N3" s="276" t="s">
        <v>7</v>
      </c>
    </row>
    <row r="4" spans="1:14" x14ac:dyDescent="0.2">
      <c r="A4" s="292"/>
      <c r="B4" s="71" t="s">
        <v>8</v>
      </c>
      <c r="C4" s="70" t="s">
        <v>9</v>
      </c>
      <c r="D4" s="69" t="s">
        <v>10</v>
      </c>
      <c r="E4" s="71" t="s">
        <v>11</v>
      </c>
      <c r="F4" s="70" t="s">
        <v>12</v>
      </c>
      <c r="G4" s="69" t="s">
        <v>13</v>
      </c>
      <c r="H4" s="71" t="s">
        <v>14</v>
      </c>
      <c r="I4" s="70" t="s">
        <v>15</v>
      </c>
      <c r="J4" s="69" t="s">
        <v>16</v>
      </c>
      <c r="K4" s="71" t="s">
        <v>17</v>
      </c>
      <c r="L4" s="70" t="s">
        <v>18</v>
      </c>
      <c r="M4" s="69" t="s">
        <v>19</v>
      </c>
      <c r="N4" s="273"/>
    </row>
    <row r="5" spans="1:14" x14ac:dyDescent="0.2">
      <c r="A5" s="293" t="s">
        <v>111</v>
      </c>
      <c r="B5" s="287">
        <f>SUM(B6:D6)</f>
        <v>35799.545010227055</v>
      </c>
      <c r="C5" s="288"/>
      <c r="D5" s="289"/>
      <c r="E5" s="287">
        <f>SUM(E6:G6)</f>
        <v>17725.733590682772</v>
      </c>
      <c r="F5" s="288"/>
      <c r="G5" s="289"/>
      <c r="H5" s="287">
        <f>SUM(H6:J6)</f>
        <v>9748.8929567908308</v>
      </c>
      <c r="I5" s="288"/>
      <c r="J5" s="289"/>
      <c r="K5" s="287">
        <f>SUM(K6:M6)</f>
        <v>28990.229436273024</v>
      </c>
      <c r="L5" s="288"/>
      <c r="M5" s="289"/>
      <c r="N5" s="290">
        <f>SUM(N7:N20)</f>
        <v>92264.400993973672</v>
      </c>
    </row>
    <row r="6" spans="1:14" x14ac:dyDescent="0.2">
      <c r="A6" s="294"/>
      <c r="B6" s="115">
        <f>SUM(B7:B20)</f>
        <v>13006.739779676318</v>
      </c>
      <c r="C6" s="116">
        <f t="shared" ref="C6:M6" si="0">SUM(C7:C20)</f>
        <v>11973.910377090551</v>
      </c>
      <c r="D6" s="117">
        <f t="shared" si="0"/>
        <v>10818.894853460186</v>
      </c>
      <c r="E6" s="115">
        <f t="shared" si="0"/>
        <v>8581.5549387396386</v>
      </c>
      <c r="F6" s="116">
        <f t="shared" si="0"/>
        <v>5977.6657797167627</v>
      </c>
      <c r="G6" s="117">
        <f t="shared" si="0"/>
        <v>3166.5128722263698</v>
      </c>
      <c r="H6" s="115">
        <f t="shared" si="0"/>
        <v>2779.3995241585508</v>
      </c>
      <c r="I6" s="116">
        <f t="shared" si="0"/>
        <v>3040.9773345463486</v>
      </c>
      <c r="J6" s="117">
        <f t="shared" si="0"/>
        <v>3928.51609808593</v>
      </c>
      <c r="K6" s="115">
        <f t="shared" si="0"/>
        <v>7212.5126236536253</v>
      </c>
      <c r="L6" s="116">
        <f t="shared" si="0"/>
        <v>9668.1970688233559</v>
      </c>
      <c r="M6" s="117">
        <f t="shared" si="0"/>
        <v>12109.519743796043</v>
      </c>
      <c r="N6" s="291"/>
    </row>
    <row r="7" spans="1:14" x14ac:dyDescent="0.2">
      <c r="A7" s="68" t="s">
        <v>121</v>
      </c>
      <c r="B7" s="77">
        <v>647.41384499999981</v>
      </c>
      <c r="C7" s="63">
        <v>649.18188000000009</v>
      </c>
      <c r="D7" s="60">
        <v>501.25948600000004</v>
      </c>
      <c r="E7" s="77">
        <v>398.5425459999999</v>
      </c>
      <c r="F7" s="63">
        <v>274.43593999999996</v>
      </c>
      <c r="G7" s="60">
        <v>145.11077099999997</v>
      </c>
      <c r="H7" s="77">
        <v>208.62906900000002</v>
      </c>
      <c r="I7" s="63">
        <v>158.33033600000002</v>
      </c>
      <c r="J7" s="60">
        <v>155.75803699999994</v>
      </c>
      <c r="K7" s="77">
        <v>350.98105300000003</v>
      </c>
      <c r="L7" s="63">
        <v>476.01108899999997</v>
      </c>
      <c r="M7" s="60">
        <v>543.57612800000004</v>
      </c>
      <c r="N7" s="114">
        <f t="shared" ref="N7:N20" si="1">SUM(B7:M7)</f>
        <v>4509.2301799999996</v>
      </c>
    </row>
    <row r="8" spans="1:14" x14ac:dyDescent="0.2">
      <c r="A8" s="68" t="s">
        <v>91</v>
      </c>
      <c r="B8" s="58">
        <v>749.34759799999983</v>
      </c>
      <c r="C8" s="56">
        <v>639.24877200000003</v>
      </c>
      <c r="D8" s="79">
        <v>618.08790199999999</v>
      </c>
      <c r="E8" s="58">
        <v>475.84366300000005</v>
      </c>
      <c r="F8" s="56">
        <v>336.30341099999993</v>
      </c>
      <c r="G8" s="79">
        <v>174.50251000000003</v>
      </c>
      <c r="H8" s="58">
        <v>165.43721100000008</v>
      </c>
      <c r="I8" s="56">
        <v>174.12584300000003</v>
      </c>
      <c r="J8" s="79">
        <v>192.11532200000002</v>
      </c>
      <c r="K8" s="58">
        <v>377.02731000000006</v>
      </c>
      <c r="L8" s="56">
        <v>541.679258</v>
      </c>
      <c r="M8" s="79">
        <v>658.8331810000002</v>
      </c>
      <c r="N8" s="114">
        <f t="shared" si="1"/>
        <v>5102.5519809999996</v>
      </c>
    </row>
    <row r="9" spans="1:14" x14ac:dyDescent="0.2">
      <c r="A9" s="68" t="s">
        <v>92</v>
      </c>
      <c r="B9" s="59">
        <v>850.7025170000004</v>
      </c>
      <c r="C9" s="76">
        <v>776.83132899999987</v>
      </c>
      <c r="D9" s="78">
        <v>676.01534499999957</v>
      </c>
      <c r="E9" s="59">
        <v>509.56233700100006</v>
      </c>
      <c r="F9" s="76">
        <v>339.83130000100005</v>
      </c>
      <c r="G9" s="78">
        <v>187.63004599999996</v>
      </c>
      <c r="H9" s="59">
        <v>170.99143900000001</v>
      </c>
      <c r="I9" s="76">
        <v>178.52282199999999</v>
      </c>
      <c r="J9" s="78">
        <v>225.01635200000001</v>
      </c>
      <c r="K9" s="59">
        <v>438.26049999999998</v>
      </c>
      <c r="L9" s="76">
        <v>628.75742999999989</v>
      </c>
      <c r="M9" s="78">
        <v>806.72324300000037</v>
      </c>
      <c r="N9" s="114">
        <f t="shared" si="1"/>
        <v>5788.8446600019997</v>
      </c>
    </row>
    <row r="10" spans="1:14" x14ac:dyDescent="0.2">
      <c r="A10" s="68" t="s">
        <v>93</v>
      </c>
      <c r="B10" s="59">
        <v>462.2790159999999</v>
      </c>
      <c r="C10" s="76">
        <v>433.33853600000003</v>
      </c>
      <c r="D10" s="78">
        <v>383.76261199999999</v>
      </c>
      <c r="E10" s="59">
        <v>314.403031</v>
      </c>
      <c r="F10" s="76">
        <v>240.09415499999994</v>
      </c>
      <c r="G10" s="78">
        <v>109.659328</v>
      </c>
      <c r="H10" s="59">
        <v>122.34283799999999</v>
      </c>
      <c r="I10" s="76">
        <v>120.61814000000001</v>
      </c>
      <c r="J10" s="78">
        <v>167.35851100000002</v>
      </c>
      <c r="K10" s="59">
        <v>294.15408500000007</v>
      </c>
      <c r="L10" s="76">
        <v>385.54425299999991</v>
      </c>
      <c r="M10" s="78">
        <v>454.72236099999986</v>
      </c>
      <c r="N10" s="114">
        <f t="shared" si="1"/>
        <v>3488.2768660000002</v>
      </c>
    </row>
    <row r="11" spans="1:14" x14ac:dyDescent="0.2">
      <c r="A11" s="68" t="s">
        <v>120</v>
      </c>
      <c r="B11" s="59">
        <v>256.17754600000001</v>
      </c>
      <c r="C11" s="76">
        <v>226.34118699999996</v>
      </c>
      <c r="D11" s="78">
        <v>212.60804400000001</v>
      </c>
      <c r="E11" s="59">
        <v>167.85951000000003</v>
      </c>
      <c r="F11" s="76">
        <v>110.55757799999996</v>
      </c>
      <c r="G11" s="78">
        <v>51.652622000000001</v>
      </c>
      <c r="H11" s="59">
        <v>46.497563</v>
      </c>
      <c r="I11" s="76">
        <v>47.974943999999994</v>
      </c>
      <c r="J11" s="78">
        <v>67.840059999999994</v>
      </c>
      <c r="K11" s="59">
        <v>132.00658700000002</v>
      </c>
      <c r="L11" s="76">
        <v>191.125619</v>
      </c>
      <c r="M11" s="78">
        <v>235.89641199999997</v>
      </c>
      <c r="N11" s="114">
        <f t="shared" si="1"/>
        <v>1746.5376719999999</v>
      </c>
    </row>
    <row r="12" spans="1:14" x14ac:dyDescent="0.2">
      <c r="A12" s="68" t="s">
        <v>94</v>
      </c>
      <c r="B12" s="59">
        <v>420.28920220331037</v>
      </c>
      <c r="C12" s="76">
        <v>391.84989268828798</v>
      </c>
      <c r="D12" s="78">
        <v>358.81657007483182</v>
      </c>
      <c r="E12" s="59">
        <v>281.69510921086544</v>
      </c>
      <c r="F12" s="76">
        <v>211.09311850748543</v>
      </c>
      <c r="G12" s="78">
        <v>123.38767</v>
      </c>
      <c r="H12" s="59">
        <v>99.255229999999983</v>
      </c>
      <c r="I12" s="76">
        <v>109.99188699999999</v>
      </c>
      <c r="J12" s="78">
        <v>146.60057000000003</v>
      </c>
      <c r="K12" s="59">
        <v>245.77119099999999</v>
      </c>
      <c r="L12" s="76">
        <v>306.76397099999997</v>
      </c>
      <c r="M12" s="78">
        <v>391.37090800000004</v>
      </c>
      <c r="N12" s="114">
        <f t="shared" si="1"/>
        <v>3086.8853196847804</v>
      </c>
    </row>
    <row r="13" spans="1:14" x14ac:dyDescent="0.2">
      <c r="A13" s="68" t="s">
        <v>95</v>
      </c>
      <c r="B13" s="59">
        <v>322.84037200000006</v>
      </c>
      <c r="C13" s="76">
        <v>284.96762899999999</v>
      </c>
      <c r="D13" s="78">
        <v>256.03935500000006</v>
      </c>
      <c r="E13" s="59">
        <v>212.07286000000005</v>
      </c>
      <c r="F13" s="76">
        <v>148.45476599999998</v>
      </c>
      <c r="G13" s="78">
        <v>66.478096000000008</v>
      </c>
      <c r="H13" s="59">
        <v>62.822655000000005</v>
      </c>
      <c r="I13" s="76">
        <v>65.864777000000018</v>
      </c>
      <c r="J13" s="78">
        <v>94.113263999999972</v>
      </c>
      <c r="K13" s="59">
        <v>177.29520978451535</v>
      </c>
      <c r="L13" s="76">
        <v>236.21445964372748</v>
      </c>
      <c r="M13" s="78">
        <v>301.60684410677572</v>
      </c>
      <c r="N13" s="114">
        <f t="shared" si="1"/>
        <v>2228.7702875350187</v>
      </c>
    </row>
    <row r="14" spans="1:14" x14ac:dyDescent="0.2">
      <c r="A14" s="68" t="s">
        <v>96</v>
      </c>
      <c r="B14" s="59">
        <v>2310.9715090000004</v>
      </c>
      <c r="C14" s="76">
        <v>2156.4582889999992</v>
      </c>
      <c r="D14" s="78">
        <v>1881.6288050000001</v>
      </c>
      <c r="E14" s="59">
        <v>1500.4723269999997</v>
      </c>
      <c r="F14" s="76">
        <v>942.47864899999956</v>
      </c>
      <c r="G14" s="78">
        <v>509.30971400000004</v>
      </c>
      <c r="H14" s="59">
        <v>464.37902900000012</v>
      </c>
      <c r="I14" s="76">
        <v>550.35462100000007</v>
      </c>
      <c r="J14" s="78">
        <v>687.29163500000016</v>
      </c>
      <c r="K14" s="59">
        <v>1256.2816760000003</v>
      </c>
      <c r="L14" s="76">
        <v>1607.2898100000004</v>
      </c>
      <c r="M14" s="78">
        <v>2198.8122130000006</v>
      </c>
      <c r="N14" s="114">
        <f t="shared" si="1"/>
        <v>16065.728277</v>
      </c>
    </row>
    <row r="15" spans="1:14" x14ac:dyDescent="0.2">
      <c r="A15" s="68" t="s">
        <v>97</v>
      </c>
      <c r="B15" s="59">
        <v>519.50890299999992</v>
      </c>
      <c r="C15" s="76">
        <v>496.31118899999984</v>
      </c>
      <c r="D15" s="78">
        <v>430.44909800000005</v>
      </c>
      <c r="E15" s="59">
        <v>317.16504200000003</v>
      </c>
      <c r="F15" s="76">
        <v>196.10253299999999</v>
      </c>
      <c r="G15" s="78">
        <v>106.49564600000001</v>
      </c>
      <c r="H15" s="59">
        <v>99.618948000000032</v>
      </c>
      <c r="I15" s="76">
        <v>105.36117400000002</v>
      </c>
      <c r="J15" s="78">
        <v>133.38628599999998</v>
      </c>
      <c r="K15" s="59">
        <v>278.23002099999997</v>
      </c>
      <c r="L15" s="76">
        <v>372.38064400000019</v>
      </c>
      <c r="M15" s="78">
        <v>497.12763100000006</v>
      </c>
      <c r="N15" s="114">
        <f t="shared" si="1"/>
        <v>3552.1371149999995</v>
      </c>
    </row>
    <row r="16" spans="1:14" x14ac:dyDescent="0.2">
      <c r="A16" s="68" t="s">
        <v>98</v>
      </c>
      <c r="B16" s="59">
        <v>682.64583847300764</v>
      </c>
      <c r="C16" s="76">
        <v>632.68698340226342</v>
      </c>
      <c r="D16" s="78">
        <v>563.60432038535328</v>
      </c>
      <c r="E16" s="59">
        <v>418.25814128394512</v>
      </c>
      <c r="F16" s="76">
        <v>251.23234435272539</v>
      </c>
      <c r="G16" s="78">
        <v>89.339180675524389</v>
      </c>
      <c r="H16" s="59">
        <v>78.403474518917733</v>
      </c>
      <c r="I16" s="76">
        <v>82.509996733094184</v>
      </c>
      <c r="J16" s="78">
        <v>130.71171373336219</v>
      </c>
      <c r="K16" s="59">
        <v>338.90293199999996</v>
      </c>
      <c r="L16" s="76">
        <v>483.9751040000001</v>
      </c>
      <c r="M16" s="78">
        <v>652.33317500000021</v>
      </c>
      <c r="N16" s="114">
        <f t="shared" si="1"/>
        <v>4404.6032045581942</v>
      </c>
    </row>
    <row r="17" spans="1:14" x14ac:dyDescent="0.2">
      <c r="A17" s="68" t="s">
        <v>99</v>
      </c>
      <c r="B17" s="59">
        <v>629.97646999999995</v>
      </c>
      <c r="C17" s="76">
        <v>582.53071399999976</v>
      </c>
      <c r="D17" s="78">
        <v>520.98328000000004</v>
      </c>
      <c r="E17" s="59">
        <v>416.31308599999994</v>
      </c>
      <c r="F17" s="76">
        <v>279.56295400000005</v>
      </c>
      <c r="G17" s="78">
        <v>130.19838100000001</v>
      </c>
      <c r="H17" s="59">
        <v>109.89931800000001</v>
      </c>
      <c r="I17" s="76">
        <v>101.68225699999999</v>
      </c>
      <c r="J17" s="78">
        <v>149.51656500000004</v>
      </c>
      <c r="K17" s="59">
        <v>326.87842799999993</v>
      </c>
      <c r="L17" s="76">
        <v>509.04366800000003</v>
      </c>
      <c r="M17" s="78">
        <v>608.97589000000005</v>
      </c>
      <c r="N17" s="114">
        <f t="shared" si="1"/>
        <v>4365.5610109999998</v>
      </c>
    </row>
    <row r="18" spans="1:14" x14ac:dyDescent="0.2">
      <c r="A18" s="68" t="s">
        <v>100</v>
      </c>
      <c r="B18" s="59">
        <v>2912.132603</v>
      </c>
      <c r="C18" s="76">
        <v>2578.0096739999994</v>
      </c>
      <c r="D18" s="78">
        <v>2469.1447929999999</v>
      </c>
      <c r="E18" s="59">
        <v>2007.1147320000002</v>
      </c>
      <c r="F18" s="76">
        <v>1456.3880439999998</v>
      </c>
      <c r="G18" s="78">
        <v>770.60790399999996</v>
      </c>
      <c r="H18" s="59">
        <v>572.0500629999998</v>
      </c>
      <c r="I18" s="76">
        <v>704.65266700000018</v>
      </c>
      <c r="J18" s="78">
        <v>986.16637299999979</v>
      </c>
      <c r="K18" s="59">
        <v>1682.0049100000003</v>
      </c>
      <c r="L18" s="76">
        <v>2229.793803</v>
      </c>
      <c r="M18" s="78">
        <v>2730.3820110000001</v>
      </c>
      <c r="N18" s="114">
        <f t="shared" si="1"/>
        <v>21098.447576999999</v>
      </c>
    </row>
    <row r="19" spans="1:14" x14ac:dyDescent="0.2">
      <c r="A19" s="68" t="s">
        <v>101</v>
      </c>
      <c r="B19" s="59">
        <v>1679.8778580000003</v>
      </c>
      <c r="C19" s="76">
        <v>1579.5248800000006</v>
      </c>
      <c r="D19" s="78">
        <v>1453.8405570000004</v>
      </c>
      <c r="E19" s="59">
        <v>1196.2624949999997</v>
      </c>
      <c r="F19" s="76">
        <v>947.39082899999983</v>
      </c>
      <c r="G19" s="78">
        <v>537.70785100000012</v>
      </c>
      <c r="H19" s="59">
        <v>448.02338600000002</v>
      </c>
      <c r="I19" s="76">
        <v>486.07967199999985</v>
      </c>
      <c r="J19" s="78">
        <v>608.12933099999975</v>
      </c>
      <c r="K19" s="59">
        <v>1012.0794339999998</v>
      </c>
      <c r="L19" s="76">
        <v>1279.8747599999997</v>
      </c>
      <c r="M19" s="78">
        <v>1513.2654010000003</v>
      </c>
      <c r="N19" s="114">
        <f t="shared" si="1"/>
        <v>12742.056454000001</v>
      </c>
    </row>
    <row r="20" spans="1:14" x14ac:dyDescent="0.2">
      <c r="A20" s="68" t="s">
        <v>102</v>
      </c>
      <c r="B20" s="77">
        <v>562.57650199999989</v>
      </c>
      <c r="C20" s="63">
        <v>546.62942199999998</v>
      </c>
      <c r="D20" s="60">
        <v>492.65468600000003</v>
      </c>
      <c r="E20" s="77">
        <v>365.99005924382772</v>
      </c>
      <c r="F20" s="63">
        <v>243.74015785555267</v>
      </c>
      <c r="G20" s="60">
        <v>164.43315255084514</v>
      </c>
      <c r="H20" s="77">
        <v>131.04930063963295</v>
      </c>
      <c r="I20" s="63">
        <v>154.90819781325456</v>
      </c>
      <c r="J20" s="60">
        <v>184.51207835256844</v>
      </c>
      <c r="K20" s="77">
        <v>302.63928686910879</v>
      </c>
      <c r="L20" s="63">
        <v>419.7432001796297</v>
      </c>
      <c r="M20" s="60">
        <v>515.89434568926731</v>
      </c>
      <c r="N20" s="114">
        <f t="shared" si="1"/>
        <v>4084.7703891936872</v>
      </c>
    </row>
    <row r="21" spans="1:14" x14ac:dyDescent="0.2">
      <c r="A21" s="42"/>
      <c r="B21" s="42"/>
      <c r="C21" s="42"/>
      <c r="D21" s="42"/>
      <c r="E21" s="42"/>
      <c r="F21" s="42"/>
      <c r="G21" s="42"/>
      <c r="H21" s="42"/>
      <c r="I21" s="42"/>
      <c r="J21" s="42"/>
      <c r="K21" s="42"/>
      <c r="L21" s="42"/>
      <c r="M21" s="42"/>
      <c r="N21" s="3" t="s">
        <v>65</v>
      </c>
    </row>
    <row r="22" spans="1:14" x14ac:dyDescent="0.2">
      <c r="A22" s="7" t="s">
        <v>121</v>
      </c>
      <c r="B22" s="10">
        <v>1370.5682700000002</v>
      </c>
    </row>
    <row r="23" spans="1:14" x14ac:dyDescent="0.2">
      <c r="A23" s="7" t="s">
        <v>91</v>
      </c>
      <c r="B23" s="10">
        <v>1577.5397490000003</v>
      </c>
    </row>
    <row r="24" spans="1:14" x14ac:dyDescent="0.2">
      <c r="A24" s="7" t="s">
        <v>92</v>
      </c>
      <c r="B24" s="10">
        <v>1873.7411730000003</v>
      </c>
    </row>
    <row r="25" spans="1:14" x14ac:dyDescent="0.2">
      <c r="A25" s="7" t="s">
        <v>93</v>
      </c>
      <c r="B25" s="10">
        <v>1134.4206989999998</v>
      </c>
    </row>
    <row r="26" spans="1:14" x14ac:dyDescent="0.2">
      <c r="A26" s="7" t="s">
        <v>120</v>
      </c>
      <c r="B26" s="10">
        <v>559.02861799999994</v>
      </c>
    </row>
    <row r="27" spans="1:14" x14ac:dyDescent="0.2">
      <c r="A27" s="7" t="s">
        <v>94</v>
      </c>
      <c r="B27" s="10">
        <v>943.90607</v>
      </c>
    </row>
    <row r="28" spans="1:14" x14ac:dyDescent="0.2">
      <c r="A28" s="7" t="s">
        <v>95</v>
      </c>
      <c r="B28" s="10">
        <v>715.11651353501861</v>
      </c>
    </row>
    <row r="29" spans="1:14" x14ac:dyDescent="0.2">
      <c r="A29" s="7" t="s">
        <v>96</v>
      </c>
      <c r="B29" s="10">
        <v>5062.3836990000018</v>
      </c>
    </row>
    <row r="30" spans="1:14" x14ac:dyDescent="0.2">
      <c r="A30" s="7" t="s">
        <v>97</v>
      </c>
      <c r="B30" s="10">
        <v>1147.7382960000002</v>
      </c>
    </row>
    <row r="31" spans="1:14" x14ac:dyDescent="0.2">
      <c r="A31" s="7" t="s">
        <v>98</v>
      </c>
      <c r="B31" s="10">
        <v>1475.2112110000003</v>
      </c>
    </row>
    <row r="32" spans="1:14" x14ac:dyDescent="0.2">
      <c r="A32" s="7" t="s">
        <v>99</v>
      </c>
      <c r="B32" s="10">
        <v>1444.8979859999999</v>
      </c>
    </row>
    <row r="33" spans="1:2" x14ac:dyDescent="0.2">
      <c r="A33" s="7" t="s">
        <v>100</v>
      </c>
      <c r="B33" s="10">
        <v>6642.1807239999998</v>
      </c>
    </row>
    <row r="34" spans="1:2" x14ac:dyDescent="0.2">
      <c r="A34" s="7" t="s">
        <v>101</v>
      </c>
      <c r="B34" s="10">
        <v>3805.2195949999996</v>
      </c>
    </row>
    <row r="35" spans="1:2" x14ac:dyDescent="0.2">
      <c r="A35" s="7" t="s">
        <v>102</v>
      </c>
      <c r="B35" s="10">
        <v>1238.2768327380059</v>
      </c>
    </row>
    <row r="36" spans="1:2" x14ac:dyDescent="0.2">
      <c r="A36" s="42"/>
      <c r="B36" s="42"/>
    </row>
    <row r="37" spans="1:2" x14ac:dyDescent="0.2">
      <c r="A37" s="42"/>
      <c r="B37" s="42"/>
    </row>
    <row r="38" spans="1:2" x14ac:dyDescent="0.2">
      <c r="A38" s="42"/>
      <c r="B38" s="42"/>
    </row>
  </sheetData>
  <sortState ref="A7:N20">
    <sortCondition ref="A7"/>
  </sortState>
  <mergeCells count="12">
    <mergeCell ref="N5:N6"/>
    <mergeCell ref="A3:A4"/>
    <mergeCell ref="B3:D3"/>
    <mergeCell ref="E3:G3"/>
    <mergeCell ref="H3:J3"/>
    <mergeCell ref="K3:M3"/>
    <mergeCell ref="N3:N4"/>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6"/>
  <dimension ref="A1:S46"/>
  <sheetViews>
    <sheetView showGridLines="0" zoomScaleNormal="100" zoomScaleSheetLayoutView="100" workbookViewId="0">
      <selection activeCell="Q16" sqref="Q16"/>
    </sheetView>
  </sheetViews>
  <sheetFormatPr defaultRowHeight="12.75" x14ac:dyDescent="0.2"/>
  <cols>
    <col min="1" max="1" width="30.85546875" style="2" customWidth="1"/>
    <col min="2" max="15" width="7.42578125" style="2" customWidth="1"/>
    <col min="16" max="16" width="9.140625" style="2" customWidth="1"/>
    <col min="17" max="16384" width="9.140625" style="2"/>
  </cols>
  <sheetData>
    <row r="1" spans="1:16" s="20" customFormat="1" ht="15.75" x14ac:dyDescent="0.25">
      <c r="A1" s="72" t="s">
        <v>289</v>
      </c>
      <c r="B1" s="42"/>
      <c r="C1" s="42"/>
      <c r="D1" s="42"/>
      <c r="E1" s="42"/>
      <c r="G1" s="42"/>
      <c r="H1" s="42"/>
      <c r="I1" s="42"/>
      <c r="J1" s="42"/>
      <c r="K1" s="42"/>
      <c r="L1" s="42"/>
      <c r="M1" s="42"/>
      <c r="N1" s="42"/>
      <c r="P1" s="57" t="str">
        <f>'3'!N1</f>
        <v>IV. čtvrtletí 2021</v>
      </c>
    </row>
    <row r="2" spans="1:16" s="42" customFormat="1" ht="6" customHeight="1" x14ac:dyDescent="0.2">
      <c r="B2" s="1"/>
      <c r="C2" s="1"/>
      <c r="D2" s="1"/>
      <c r="E2" s="1"/>
      <c r="F2" s="1"/>
      <c r="G2" s="1"/>
      <c r="H2" s="1"/>
      <c r="I2" s="1"/>
      <c r="J2" s="1"/>
      <c r="K2" s="1"/>
      <c r="L2" s="1"/>
      <c r="M2" s="1"/>
      <c r="N2" s="1"/>
      <c r="O2" s="1"/>
    </row>
    <row r="3" spans="1:16" s="42" customFormat="1" ht="12" customHeight="1" x14ac:dyDescent="0.2">
      <c r="A3" s="213"/>
      <c r="B3" s="88" t="s">
        <v>78</v>
      </c>
      <c r="C3" s="88" t="s">
        <v>69</v>
      </c>
      <c r="D3" s="88" t="s">
        <v>70</v>
      </c>
      <c r="E3" s="88" t="s">
        <v>71</v>
      </c>
      <c r="F3" s="88" t="s">
        <v>81</v>
      </c>
      <c r="G3" s="88" t="s">
        <v>72</v>
      </c>
      <c r="H3" s="88" t="s">
        <v>73</v>
      </c>
      <c r="I3" s="88" t="s">
        <v>74</v>
      </c>
      <c r="J3" s="88" t="s">
        <v>75</v>
      </c>
      <c r="K3" s="88" t="s">
        <v>76</v>
      </c>
      <c r="L3" s="88" t="s">
        <v>77</v>
      </c>
      <c r="M3" s="88" t="s">
        <v>79</v>
      </c>
      <c r="N3" s="88" t="s">
        <v>80</v>
      </c>
      <c r="O3" s="88" t="s">
        <v>82</v>
      </c>
      <c r="P3" s="88" t="s">
        <v>7</v>
      </c>
    </row>
    <row r="4" spans="1:16" s="29" customFormat="1" ht="12" customHeight="1" x14ac:dyDescent="0.2">
      <c r="A4" s="118" t="s">
        <v>111</v>
      </c>
      <c r="B4" s="112">
        <f>SUM(B5:B20)</f>
        <v>1370.5682700000002</v>
      </c>
      <c r="C4" s="112">
        <f>SUM(C5:C20)</f>
        <v>1577.5397489999998</v>
      </c>
      <c r="D4" s="112">
        <f t="shared" ref="D4:P4" si="0">SUM(D5:D20)</f>
        <v>1873.7411730000001</v>
      </c>
      <c r="E4" s="112">
        <f t="shared" si="0"/>
        <v>1134.420699</v>
      </c>
      <c r="F4" s="112">
        <f>SUM(F5:F20)</f>
        <v>559.02861800000005</v>
      </c>
      <c r="G4" s="112">
        <f t="shared" si="0"/>
        <v>943.90607</v>
      </c>
      <c r="H4" s="112">
        <f t="shared" si="0"/>
        <v>715.1165135350185</v>
      </c>
      <c r="I4" s="112">
        <f t="shared" si="0"/>
        <v>5062.3836989999982</v>
      </c>
      <c r="J4" s="112">
        <f t="shared" si="0"/>
        <v>1147.738296</v>
      </c>
      <c r="K4" s="112">
        <f t="shared" si="0"/>
        <v>1475.2112109999998</v>
      </c>
      <c r="L4" s="112">
        <f t="shared" si="0"/>
        <v>1444.8979859999999</v>
      </c>
      <c r="M4" s="112">
        <f t="shared" si="0"/>
        <v>6642.180723999998</v>
      </c>
      <c r="N4" s="112">
        <f t="shared" si="0"/>
        <v>3805.2195950000009</v>
      </c>
      <c r="O4" s="116">
        <f t="shared" si="0"/>
        <v>1238.2768327380059</v>
      </c>
      <c r="P4" s="112">
        <f t="shared" si="0"/>
        <v>28990.229436273017</v>
      </c>
    </row>
    <row r="5" spans="1:16" s="42" customFormat="1" ht="12" customHeight="1" x14ac:dyDescent="0.2">
      <c r="A5" s="75" t="s">
        <v>41</v>
      </c>
      <c r="B5" s="63">
        <v>0</v>
      </c>
      <c r="C5" s="63">
        <v>414.13500599999986</v>
      </c>
      <c r="D5" s="63">
        <v>156.41149999999999</v>
      </c>
      <c r="E5" s="63">
        <v>124.655891</v>
      </c>
      <c r="F5" s="63">
        <v>204.315124</v>
      </c>
      <c r="G5" s="63">
        <v>182.36100399999998</v>
      </c>
      <c r="H5" s="63">
        <v>1.281263</v>
      </c>
      <c r="I5" s="63">
        <v>346.28366600000004</v>
      </c>
      <c r="J5" s="63">
        <v>52.124781999999996</v>
      </c>
      <c r="K5" s="63">
        <v>15.407518999999999</v>
      </c>
      <c r="L5" s="63">
        <v>270.66594200000003</v>
      </c>
      <c r="M5" s="63">
        <v>356.19593300000003</v>
      </c>
      <c r="N5" s="63">
        <v>378.84903999999995</v>
      </c>
      <c r="O5" s="63">
        <v>128.97097200000002</v>
      </c>
      <c r="P5" s="119">
        <f>SUM(B5:O5)</f>
        <v>2631.6576420000006</v>
      </c>
    </row>
    <row r="6" spans="1:16" s="42" customFormat="1" ht="12" customHeight="1" x14ac:dyDescent="0.2">
      <c r="A6" s="61" t="s">
        <v>40</v>
      </c>
      <c r="B6" s="76">
        <v>12.8</v>
      </c>
      <c r="C6" s="76">
        <v>27.157690000000006</v>
      </c>
      <c r="D6" s="76">
        <v>23.190535000000001</v>
      </c>
      <c r="E6" s="76">
        <v>1.657</v>
      </c>
      <c r="F6" s="76">
        <v>16.80715</v>
      </c>
      <c r="G6" s="76">
        <v>13.773140000000003</v>
      </c>
      <c r="H6" s="76">
        <v>2.8562600000000002</v>
      </c>
      <c r="I6" s="76">
        <v>0.26992200000000005</v>
      </c>
      <c r="J6" s="76">
        <v>10.769967999999999</v>
      </c>
      <c r="K6" s="76">
        <v>14.718237999999996</v>
      </c>
      <c r="L6" s="76">
        <v>21.668529999999997</v>
      </c>
      <c r="M6" s="76">
        <v>13.982931999999996</v>
      </c>
      <c r="N6" s="76">
        <v>8.9051749999999998</v>
      </c>
      <c r="O6" s="64">
        <v>2.86233</v>
      </c>
      <c r="P6" s="119">
        <f t="shared" ref="P6:P20" si="1">SUM(B6:O6)</f>
        <v>171.41886999999997</v>
      </c>
    </row>
    <row r="7" spans="1:16" s="42" customFormat="1" ht="12" customHeight="1" x14ac:dyDescent="0.2">
      <c r="A7" s="61" t="s">
        <v>39</v>
      </c>
      <c r="B7" s="76">
        <v>0</v>
      </c>
      <c r="C7" s="76">
        <v>0</v>
      </c>
      <c r="D7" s="76">
        <v>1.6190000000000003E-2</v>
      </c>
      <c r="E7" s="76">
        <v>0</v>
      </c>
      <c r="F7" s="76">
        <v>0</v>
      </c>
      <c r="G7" s="76">
        <v>20.913869999999999</v>
      </c>
      <c r="H7" s="76">
        <v>0</v>
      </c>
      <c r="I7" s="76">
        <v>3021.919922999999</v>
      </c>
      <c r="J7" s="76">
        <v>184.364847</v>
      </c>
      <c r="K7" s="76">
        <v>1.002</v>
      </c>
      <c r="L7" s="76">
        <v>0</v>
      </c>
      <c r="M7" s="76">
        <v>0.13500000000000001</v>
      </c>
      <c r="N7" s="76">
        <v>3.1270500000000001</v>
      </c>
      <c r="O7" s="64">
        <v>40.123370000000001</v>
      </c>
      <c r="P7" s="119">
        <f t="shared" si="1"/>
        <v>3271.602249999999</v>
      </c>
    </row>
    <row r="8" spans="1:16" s="42" customFormat="1" ht="12" customHeight="1" x14ac:dyDescent="0.2">
      <c r="A8" s="61" t="s">
        <v>51</v>
      </c>
      <c r="B8" s="66">
        <v>0</v>
      </c>
      <c r="C8" s="66">
        <v>0</v>
      </c>
      <c r="D8" s="66">
        <v>1.2250000000000001</v>
      </c>
      <c r="E8" s="66">
        <v>0</v>
      </c>
      <c r="F8" s="66">
        <v>3.0000000000000001E-3</v>
      </c>
      <c r="G8" s="66">
        <v>0</v>
      </c>
      <c r="H8" s="66">
        <v>0</v>
      </c>
      <c r="I8" s="66">
        <v>0.433</v>
      </c>
      <c r="J8" s="66">
        <v>0</v>
      </c>
      <c r="K8" s="66">
        <v>5.8490000000000002</v>
      </c>
      <c r="L8" s="66">
        <v>0.59959000000000007</v>
      </c>
      <c r="M8" s="66">
        <v>0</v>
      </c>
      <c r="N8" s="66">
        <v>0</v>
      </c>
      <c r="O8" s="64">
        <v>5.4000000000000003E-3</v>
      </c>
      <c r="P8" s="119">
        <f t="shared" si="1"/>
        <v>8.1149900000000006</v>
      </c>
    </row>
    <row r="9" spans="1:16" s="42" customFormat="1" ht="12" customHeight="1" x14ac:dyDescent="0.2">
      <c r="A9" s="61" t="s">
        <v>52</v>
      </c>
      <c r="B9" s="66">
        <v>1.7949999999999999</v>
      </c>
      <c r="C9" s="66">
        <v>0</v>
      </c>
      <c r="D9" s="66">
        <v>0.251</v>
      </c>
      <c r="E9" s="66">
        <v>0.98150000000000004</v>
      </c>
      <c r="F9" s="66">
        <v>0</v>
      </c>
      <c r="G9" s="66">
        <v>0</v>
      </c>
      <c r="H9" s="66">
        <v>0</v>
      </c>
      <c r="I9" s="66">
        <v>0</v>
      </c>
      <c r="J9" s="66">
        <v>0</v>
      </c>
      <c r="K9" s="66">
        <v>0</v>
      </c>
      <c r="L9" s="66">
        <v>0</v>
      </c>
      <c r="M9" s="66">
        <v>0</v>
      </c>
      <c r="N9" s="66">
        <v>27.234473970034902</v>
      </c>
      <c r="O9" s="64">
        <v>0</v>
      </c>
      <c r="P9" s="119">
        <f t="shared" si="1"/>
        <v>30.261973970034902</v>
      </c>
    </row>
    <row r="10" spans="1:16" s="42" customFormat="1" ht="12" customHeight="1" x14ac:dyDescent="0.2">
      <c r="A10" s="61" t="s">
        <v>53</v>
      </c>
      <c r="B10" s="66">
        <v>0</v>
      </c>
      <c r="C10" s="66">
        <v>0</v>
      </c>
      <c r="D10" s="66">
        <v>2.7E-2</v>
      </c>
      <c r="E10" s="66">
        <v>2.1649999999999999E-2</v>
      </c>
      <c r="F10" s="66">
        <v>1.9199999999999998E-2</v>
      </c>
      <c r="G10" s="66">
        <v>1.4290000000000001E-3</v>
      </c>
      <c r="H10" s="66">
        <v>0</v>
      </c>
      <c r="I10" s="66">
        <v>0</v>
      </c>
      <c r="J10" s="66">
        <v>0</v>
      </c>
      <c r="K10" s="66">
        <v>0</v>
      </c>
      <c r="L10" s="66">
        <v>0</v>
      </c>
      <c r="M10" s="66">
        <v>0</v>
      </c>
      <c r="N10" s="66">
        <v>0.01</v>
      </c>
      <c r="O10" s="64">
        <v>0</v>
      </c>
      <c r="P10" s="119">
        <f t="shared" si="1"/>
        <v>7.9278999999999988E-2</v>
      </c>
    </row>
    <row r="11" spans="1:16" s="42" customFormat="1" ht="12" customHeight="1" x14ac:dyDescent="0.2">
      <c r="A11" s="61" t="s">
        <v>38</v>
      </c>
      <c r="B11" s="66">
        <v>0</v>
      </c>
      <c r="C11" s="66">
        <v>834.83640600000012</v>
      </c>
      <c r="D11" s="66">
        <v>11.7523</v>
      </c>
      <c r="E11" s="66">
        <v>617.62199600000008</v>
      </c>
      <c r="F11" s="66">
        <v>93.710710000000006</v>
      </c>
      <c r="G11" s="66">
        <v>393.03685000000002</v>
      </c>
      <c r="H11" s="66">
        <v>29.959889</v>
      </c>
      <c r="I11" s="66">
        <v>103.50009299999999</v>
      </c>
      <c r="J11" s="66">
        <v>459.22779700000001</v>
      </c>
      <c r="K11" s="66">
        <v>1288.884184</v>
      </c>
      <c r="L11" s="66">
        <v>852.5664210000001</v>
      </c>
      <c r="M11" s="66">
        <v>4370.7900949999985</v>
      </c>
      <c r="N11" s="66">
        <v>2984.0196320000005</v>
      </c>
      <c r="O11" s="64">
        <v>713.87374999999997</v>
      </c>
      <c r="P11" s="119">
        <f t="shared" si="1"/>
        <v>12753.780122999999</v>
      </c>
    </row>
    <row r="12" spans="1:16" s="42" customFormat="1" ht="12" customHeight="1" x14ac:dyDescent="0.2">
      <c r="A12" s="61" t="s">
        <v>63</v>
      </c>
      <c r="B12" s="66">
        <v>0</v>
      </c>
      <c r="C12" s="66">
        <v>66.215430000000012</v>
      </c>
      <c r="D12" s="66">
        <v>0</v>
      </c>
      <c r="E12" s="66">
        <v>0</v>
      </c>
      <c r="F12" s="66">
        <v>14.132480000000001</v>
      </c>
      <c r="G12" s="66">
        <v>0</v>
      </c>
      <c r="H12" s="66">
        <v>0</v>
      </c>
      <c r="I12" s="66">
        <v>0</v>
      </c>
      <c r="J12" s="66">
        <v>0</v>
      </c>
      <c r="K12" s="66">
        <v>0</v>
      </c>
      <c r="L12" s="66">
        <v>0</v>
      </c>
      <c r="M12" s="66">
        <v>0</v>
      </c>
      <c r="N12" s="66">
        <v>0</v>
      </c>
      <c r="O12" s="64">
        <v>0</v>
      </c>
      <c r="P12" s="119">
        <f t="shared" si="1"/>
        <v>80.347910000000013</v>
      </c>
    </row>
    <row r="13" spans="1:16" s="42" customFormat="1" ht="12" customHeight="1" x14ac:dyDescent="0.2">
      <c r="A13" s="61" t="s">
        <v>37</v>
      </c>
      <c r="B13" s="66">
        <v>0</v>
      </c>
      <c r="C13" s="66">
        <v>0</v>
      </c>
      <c r="D13" s="66">
        <v>0</v>
      </c>
      <c r="E13" s="66">
        <v>0</v>
      </c>
      <c r="F13" s="66">
        <v>0</v>
      </c>
      <c r="G13" s="66">
        <v>0</v>
      </c>
      <c r="H13" s="66">
        <v>0</v>
      </c>
      <c r="I13" s="66">
        <v>0</v>
      </c>
      <c r="J13" s="66">
        <v>0</v>
      </c>
      <c r="K13" s="66">
        <v>0</v>
      </c>
      <c r="L13" s="66">
        <v>0</v>
      </c>
      <c r="M13" s="66">
        <v>0</v>
      </c>
      <c r="N13" s="66">
        <v>0</v>
      </c>
      <c r="O13" s="64">
        <v>0</v>
      </c>
      <c r="P13" s="119">
        <f t="shared" si="1"/>
        <v>0</v>
      </c>
    </row>
    <row r="14" spans="1:16" s="42" customFormat="1" ht="12" customHeight="1" x14ac:dyDescent="0.2">
      <c r="A14" s="61" t="s">
        <v>36</v>
      </c>
      <c r="B14" s="66">
        <v>0</v>
      </c>
      <c r="C14" s="66">
        <v>0</v>
      </c>
      <c r="D14" s="66">
        <v>25.834120000000002</v>
      </c>
      <c r="E14" s="66">
        <v>0</v>
      </c>
      <c r="F14" s="66">
        <v>5.800624</v>
      </c>
      <c r="G14" s="66">
        <v>0</v>
      </c>
      <c r="H14" s="66">
        <v>1.004</v>
      </c>
      <c r="I14" s="66">
        <v>146.51985999999999</v>
      </c>
      <c r="J14" s="66">
        <v>0</v>
      </c>
      <c r="K14" s="66">
        <v>8.1649999999999991</v>
      </c>
      <c r="L14" s="66">
        <v>0</v>
      </c>
      <c r="M14" s="66">
        <v>17.311717999999999</v>
      </c>
      <c r="N14" s="66">
        <v>1.988</v>
      </c>
      <c r="O14" s="64">
        <v>1.127</v>
      </c>
      <c r="P14" s="119">
        <f t="shared" si="1"/>
        <v>207.75032199999998</v>
      </c>
    </row>
    <row r="15" spans="1:16" s="42" customFormat="1" ht="12" customHeight="1" x14ac:dyDescent="0.2">
      <c r="A15" s="61" t="s">
        <v>35</v>
      </c>
      <c r="B15" s="66">
        <v>0</v>
      </c>
      <c r="C15" s="66">
        <v>11.647757000000002</v>
      </c>
      <c r="D15" s="66">
        <v>0</v>
      </c>
      <c r="E15" s="66">
        <v>0</v>
      </c>
      <c r="F15" s="66">
        <v>0</v>
      </c>
      <c r="G15" s="66">
        <v>0</v>
      </c>
      <c r="H15" s="66">
        <v>0</v>
      </c>
      <c r="I15" s="66">
        <v>0</v>
      </c>
      <c r="J15" s="66">
        <v>0</v>
      </c>
      <c r="K15" s="66">
        <v>0</v>
      </c>
      <c r="L15" s="66">
        <v>0</v>
      </c>
      <c r="M15" s="66">
        <v>6.6681190000000008</v>
      </c>
      <c r="N15" s="66">
        <v>0</v>
      </c>
      <c r="O15" s="64">
        <v>8.2029999999999994</v>
      </c>
      <c r="P15" s="119">
        <f t="shared" si="1"/>
        <v>26.518876000000002</v>
      </c>
    </row>
    <row r="16" spans="1:16" s="42" customFormat="1" ht="12" customHeight="1" x14ac:dyDescent="0.2">
      <c r="A16" s="61" t="s">
        <v>34</v>
      </c>
      <c r="B16" s="66">
        <v>243.58500000000001</v>
      </c>
      <c r="C16" s="66">
        <v>1.775013</v>
      </c>
      <c r="D16" s="66">
        <v>197.66385000000002</v>
      </c>
      <c r="E16" s="66">
        <v>0</v>
      </c>
      <c r="F16" s="66">
        <v>3.608857</v>
      </c>
      <c r="G16" s="66">
        <v>0</v>
      </c>
      <c r="H16" s="66">
        <v>186.31200000000001</v>
      </c>
      <c r="I16" s="66">
        <v>4.1900000000000004</v>
      </c>
      <c r="J16" s="66">
        <v>0</v>
      </c>
      <c r="K16" s="66">
        <v>0</v>
      </c>
      <c r="L16" s="66">
        <v>54.854686000000001</v>
      </c>
      <c r="M16" s="66">
        <v>18.993532410078309</v>
      </c>
      <c r="N16" s="66">
        <v>4.0480100000000006</v>
      </c>
      <c r="O16" s="64">
        <v>7.3911999999999995</v>
      </c>
      <c r="P16" s="119">
        <f t="shared" si="1"/>
        <v>722.42214841007831</v>
      </c>
    </row>
    <row r="17" spans="1:19" s="42" customFormat="1" ht="12" customHeight="1" x14ac:dyDescent="0.2">
      <c r="A17" s="61" t="s">
        <v>33</v>
      </c>
      <c r="B17" s="66">
        <v>0</v>
      </c>
      <c r="C17" s="66">
        <v>0.26584600000000003</v>
      </c>
      <c r="D17" s="66">
        <v>0</v>
      </c>
      <c r="E17" s="66">
        <v>0</v>
      </c>
      <c r="F17" s="66">
        <v>0</v>
      </c>
      <c r="G17" s="66">
        <v>0</v>
      </c>
      <c r="H17" s="66">
        <v>0</v>
      </c>
      <c r="I17" s="66">
        <v>819.89280099999996</v>
      </c>
      <c r="J17" s="66">
        <v>0</v>
      </c>
      <c r="K17" s="66">
        <v>0</v>
      </c>
      <c r="L17" s="66">
        <v>0.17</v>
      </c>
      <c r="M17" s="66">
        <v>246.44233600000001</v>
      </c>
      <c r="N17" s="66">
        <v>9.8559999999999999</v>
      </c>
      <c r="O17" s="64">
        <v>44.042999999999999</v>
      </c>
      <c r="P17" s="119">
        <f t="shared" si="1"/>
        <v>1120.6699829999998</v>
      </c>
    </row>
    <row r="18" spans="1:19" s="42" customFormat="1" ht="12" customHeight="1" x14ac:dyDescent="0.2">
      <c r="A18" s="61" t="s">
        <v>3</v>
      </c>
      <c r="B18" s="66">
        <v>0</v>
      </c>
      <c r="C18" s="66">
        <v>0</v>
      </c>
      <c r="D18" s="66">
        <v>0</v>
      </c>
      <c r="E18" s="66">
        <v>0</v>
      </c>
      <c r="F18" s="66">
        <v>0</v>
      </c>
      <c r="G18" s="66">
        <v>0</v>
      </c>
      <c r="H18" s="66">
        <v>0</v>
      </c>
      <c r="I18" s="66">
        <v>0</v>
      </c>
      <c r="J18" s="66">
        <v>0</v>
      </c>
      <c r="K18" s="66">
        <v>0</v>
      </c>
      <c r="L18" s="66">
        <v>0</v>
      </c>
      <c r="M18" s="66">
        <v>0</v>
      </c>
      <c r="N18" s="66">
        <v>0</v>
      </c>
      <c r="O18" s="64">
        <v>0</v>
      </c>
      <c r="P18" s="119">
        <f t="shared" si="1"/>
        <v>0</v>
      </c>
    </row>
    <row r="19" spans="1:19" s="42" customFormat="1" ht="12" customHeight="1" x14ac:dyDescent="0.2">
      <c r="A19" s="61" t="s">
        <v>32</v>
      </c>
      <c r="B19" s="66">
        <v>0.63900000000000001</v>
      </c>
      <c r="C19" s="66">
        <v>10.399001999999999</v>
      </c>
      <c r="D19" s="66">
        <v>0.69064000000000003</v>
      </c>
      <c r="E19" s="66">
        <v>0</v>
      </c>
      <c r="F19" s="66">
        <v>0.31791599999999998</v>
      </c>
      <c r="G19" s="66">
        <v>1.2759</v>
      </c>
      <c r="H19" s="66">
        <v>9.4383210000000002</v>
      </c>
      <c r="I19" s="66">
        <v>0.80326500000000001</v>
      </c>
      <c r="J19" s="66">
        <v>64.415319999999994</v>
      </c>
      <c r="K19" s="66">
        <v>0</v>
      </c>
      <c r="L19" s="66">
        <v>2.9423139999999997</v>
      </c>
      <c r="M19" s="66">
        <v>1.7396210000000001</v>
      </c>
      <c r="N19" s="66">
        <v>3.4213879999999999</v>
      </c>
      <c r="O19" s="64">
        <v>0.11498999999999999</v>
      </c>
      <c r="P19" s="119">
        <f t="shared" si="1"/>
        <v>96.197676999999985</v>
      </c>
    </row>
    <row r="20" spans="1:19" s="42" customFormat="1" ht="12" customHeight="1" x14ac:dyDescent="0.2">
      <c r="A20" s="75" t="s">
        <v>31</v>
      </c>
      <c r="B20" s="62">
        <v>1111.7492700000003</v>
      </c>
      <c r="C20" s="62">
        <v>211.10759899999996</v>
      </c>
      <c r="D20" s="62">
        <v>1456.6790380000002</v>
      </c>
      <c r="E20" s="62">
        <v>389.48266199999995</v>
      </c>
      <c r="F20" s="62">
        <v>220.313557</v>
      </c>
      <c r="G20" s="62">
        <v>332.54387700000001</v>
      </c>
      <c r="H20" s="62">
        <v>484.26478053501853</v>
      </c>
      <c r="I20" s="62">
        <v>618.57116899999983</v>
      </c>
      <c r="J20" s="62">
        <v>376.83558200000004</v>
      </c>
      <c r="K20" s="62">
        <v>141.18527000000003</v>
      </c>
      <c r="L20" s="62">
        <v>241.43050299999999</v>
      </c>
      <c r="M20" s="62">
        <v>1609.9214375899223</v>
      </c>
      <c r="N20" s="62">
        <v>383.76082602996519</v>
      </c>
      <c r="O20" s="63">
        <v>291.56182073800574</v>
      </c>
      <c r="P20" s="119">
        <f t="shared" si="1"/>
        <v>7869.4073918929116</v>
      </c>
    </row>
    <row r="21" spans="1:19" s="4" customFormat="1" ht="11.25" x14ac:dyDescent="0.2">
      <c r="A21" s="11"/>
      <c r="P21" s="3" t="s">
        <v>65</v>
      </c>
    </row>
    <row r="22" spans="1:19" s="42" customFormat="1" x14ac:dyDescent="0.2">
      <c r="A22" s="14"/>
      <c r="B22" s="15"/>
      <c r="C22" s="15"/>
      <c r="D22" s="15"/>
      <c r="E22" s="15"/>
      <c r="F22" s="15"/>
      <c r="G22" s="15"/>
      <c r="H22" s="15"/>
      <c r="I22" s="15"/>
      <c r="J22" s="15"/>
      <c r="K22" s="15"/>
      <c r="L22" s="15"/>
      <c r="M22" s="15"/>
      <c r="N22" s="15"/>
      <c r="O22" s="15"/>
      <c r="P22" s="14"/>
    </row>
    <row r="23" spans="1:19" s="42" customFormat="1" x14ac:dyDescent="0.2">
      <c r="A23" s="14"/>
      <c r="B23" s="15"/>
      <c r="C23" s="15"/>
      <c r="D23" s="15"/>
      <c r="E23" s="15"/>
      <c r="F23" s="15"/>
      <c r="G23" s="15"/>
      <c r="H23" s="15"/>
      <c r="I23" s="15"/>
      <c r="J23" s="15"/>
      <c r="K23" s="15"/>
      <c r="L23" s="15"/>
      <c r="M23" s="15"/>
      <c r="N23" s="15"/>
      <c r="O23" s="15"/>
      <c r="P23" s="15"/>
    </row>
    <row r="24" spans="1:19" s="42" customFormat="1" x14ac:dyDescent="0.2">
      <c r="A24" s="14"/>
      <c r="B24" s="15"/>
      <c r="C24" s="15"/>
      <c r="D24" s="15"/>
      <c r="E24" s="15"/>
      <c r="F24" s="15"/>
      <c r="G24" s="15"/>
      <c r="H24" s="15"/>
      <c r="I24" s="15"/>
      <c r="J24" s="15"/>
      <c r="K24" s="15"/>
      <c r="L24" s="15"/>
      <c r="M24" s="15"/>
      <c r="N24" s="15"/>
      <c r="O24" s="15"/>
      <c r="P24" s="15"/>
      <c r="Q24" s="16"/>
    </row>
    <row r="25" spans="1:19" s="42" customFormat="1" x14ac:dyDescent="0.2">
      <c r="A25" s="14"/>
      <c r="B25" s="15"/>
      <c r="C25" s="15"/>
      <c r="D25" s="15"/>
      <c r="E25" s="15"/>
      <c r="F25" s="15"/>
      <c r="G25" s="15"/>
      <c r="H25" s="15"/>
      <c r="I25" s="15"/>
      <c r="J25" s="15"/>
      <c r="K25" s="15"/>
      <c r="L25" s="15"/>
      <c r="M25" s="15"/>
      <c r="N25" s="15"/>
      <c r="O25" s="15"/>
      <c r="P25" s="15"/>
      <c r="Q25" s="16"/>
    </row>
    <row r="26" spans="1:19" s="42" customFormat="1" x14ac:dyDescent="0.2">
      <c r="A26" s="14"/>
      <c r="B26" s="15"/>
      <c r="C26" s="15"/>
      <c r="D26" s="15"/>
      <c r="E26" s="15"/>
      <c r="F26" s="15"/>
      <c r="G26" s="15"/>
      <c r="H26" s="15"/>
      <c r="I26" s="15"/>
      <c r="J26" s="15"/>
      <c r="K26" s="15"/>
      <c r="L26" s="15"/>
      <c r="M26" s="15"/>
      <c r="N26" s="15"/>
      <c r="O26" s="15"/>
      <c r="P26" s="15"/>
      <c r="S26" s="6"/>
    </row>
    <row r="27" spans="1:19" s="42" customFormat="1" x14ac:dyDescent="0.2">
      <c r="A27" s="14"/>
      <c r="B27" s="15"/>
      <c r="C27" s="15"/>
      <c r="D27" s="15"/>
      <c r="E27" s="15"/>
      <c r="F27" s="15"/>
      <c r="G27" s="15"/>
      <c r="H27" s="15"/>
      <c r="I27" s="15"/>
      <c r="J27" s="15"/>
      <c r="K27" s="15"/>
      <c r="L27" s="15"/>
      <c r="M27" s="15"/>
      <c r="N27" s="15"/>
      <c r="O27" s="15"/>
      <c r="P27" s="15"/>
    </row>
    <row r="28" spans="1:19" s="42" customFormat="1" x14ac:dyDescent="0.2">
      <c r="A28" s="14"/>
      <c r="B28" s="15"/>
      <c r="C28" s="15"/>
      <c r="D28" s="15"/>
      <c r="E28" s="15"/>
      <c r="F28" s="15"/>
      <c r="G28" s="15"/>
      <c r="H28" s="15"/>
      <c r="I28" s="15"/>
      <c r="J28" s="15"/>
      <c r="K28" s="15"/>
      <c r="L28" s="15"/>
      <c r="M28" s="15"/>
      <c r="N28" s="15"/>
      <c r="O28" s="15"/>
      <c r="P28" s="15"/>
    </row>
    <row r="29" spans="1:19" s="42" customFormat="1" x14ac:dyDescent="0.2">
      <c r="A29" s="14"/>
      <c r="B29" s="15"/>
      <c r="C29" s="15"/>
      <c r="D29" s="15"/>
      <c r="E29" s="15"/>
      <c r="F29" s="15"/>
      <c r="G29" s="15"/>
      <c r="H29" s="15"/>
      <c r="I29" s="15"/>
      <c r="J29" s="15"/>
      <c r="K29" s="15"/>
      <c r="L29" s="15"/>
      <c r="M29" s="15"/>
      <c r="N29" s="15"/>
      <c r="O29" s="15"/>
      <c r="P29" s="15"/>
    </row>
    <row r="30" spans="1:19" s="42" customFormat="1" x14ac:dyDescent="0.2">
      <c r="A30" s="14"/>
      <c r="B30" s="15"/>
      <c r="C30" s="15"/>
      <c r="D30" s="15"/>
      <c r="E30" s="15"/>
      <c r="F30" s="15"/>
      <c r="G30" s="15"/>
      <c r="H30" s="15"/>
      <c r="I30" s="15"/>
      <c r="J30" s="15"/>
      <c r="K30" s="15"/>
      <c r="L30" s="15"/>
      <c r="M30" s="15"/>
      <c r="N30" s="15"/>
      <c r="O30" s="15"/>
      <c r="P30" s="15"/>
    </row>
    <row r="31" spans="1:19" s="42" customFormat="1" x14ac:dyDescent="0.2">
      <c r="A31" s="14"/>
      <c r="B31" s="15"/>
      <c r="C31" s="15"/>
      <c r="D31" s="15"/>
      <c r="E31" s="15"/>
      <c r="F31" s="15"/>
      <c r="G31" s="15"/>
      <c r="H31" s="15"/>
      <c r="I31" s="15"/>
      <c r="J31" s="15"/>
      <c r="K31" s="15"/>
      <c r="L31" s="15"/>
      <c r="M31" s="15"/>
      <c r="N31" s="15"/>
      <c r="O31" s="15"/>
      <c r="P31" s="15"/>
    </row>
    <row r="32" spans="1:19" s="42" customFormat="1" x14ac:dyDescent="0.2">
      <c r="A32" s="14"/>
      <c r="B32" s="15"/>
      <c r="C32" s="15"/>
      <c r="D32" s="15"/>
      <c r="E32" s="15"/>
      <c r="F32" s="15"/>
      <c r="G32" s="15"/>
      <c r="H32" s="15"/>
      <c r="I32" s="15"/>
      <c r="J32" s="15"/>
      <c r="K32" s="15"/>
      <c r="L32" s="15"/>
      <c r="M32" s="15"/>
      <c r="N32" s="15"/>
      <c r="O32" s="15"/>
      <c r="P32" s="15"/>
    </row>
    <row r="33" spans="1:16" s="42" customFormat="1" x14ac:dyDescent="0.2">
      <c r="A33" s="14"/>
      <c r="B33" s="15"/>
      <c r="C33" s="15"/>
      <c r="D33" s="15"/>
      <c r="E33" s="15"/>
      <c r="F33" s="15"/>
      <c r="G33" s="15"/>
      <c r="H33" s="15"/>
      <c r="I33" s="15"/>
      <c r="J33" s="15"/>
      <c r="K33" s="15"/>
      <c r="L33" s="15"/>
      <c r="M33" s="15"/>
      <c r="N33" s="15"/>
      <c r="O33" s="15"/>
      <c r="P33" s="15"/>
    </row>
    <row r="34" spans="1:16" s="42" customFormat="1" x14ac:dyDescent="0.2">
      <c r="A34" s="14"/>
      <c r="B34" s="15"/>
      <c r="C34" s="15"/>
      <c r="D34" s="15"/>
      <c r="E34" s="15"/>
      <c r="F34" s="15"/>
      <c r="G34" s="15"/>
      <c r="H34" s="15"/>
      <c r="I34" s="15"/>
      <c r="J34" s="15"/>
      <c r="K34" s="15"/>
      <c r="L34" s="15"/>
      <c r="M34" s="15"/>
      <c r="N34" s="15"/>
      <c r="O34" s="15"/>
      <c r="P34" s="15"/>
    </row>
    <row r="35" spans="1:16" s="42" customFormat="1" x14ac:dyDescent="0.2">
      <c r="A35" s="14"/>
      <c r="B35" s="15"/>
      <c r="C35" s="15"/>
      <c r="D35" s="15"/>
      <c r="E35" s="15"/>
      <c r="F35" s="15"/>
      <c r="G35" s="15"/>
      <c r="H35" s="15"/>
      <c r="I35" s="15"/>
      <c r="J35" s="15"/>
      <c r="K35" s="15"/>
      <c r="L35" s="15"/>
      <c r="M35" s="15"/>
      <c r="N35" s="15"/>
      <c r="O35" s="15"/>
      <c r="P35" s="15"/>
    </row>
    <row r="36" spans="1:16" s="42" customFormat="1" x14ac:dyDescent="0.2">
      <c r="A36" s="14"/>
      <c r="B36" s="15"/>
      <c r="C36" s="15"/>
      <c r="D36" s="15"/>
      <c r="E36" s="15"/>
      <c r="F36" s="15"/>
      <c r="G36" s="15"/>
      <c r="H36" s="15"/>
      <c r="I36" s="15"/>
      <c r="J36" s="15"/>
      <c r="K36" s="15"/>
      <c r="L36" s="15"/>
      <c r="M36" s="15"/>
      <c r="N36" s="15"/>
      <c r="O36" s="15"/>
      <c r="P36" s="15"/>
    </row>
    <row r="37" spans="1:16" s="42" customFormat="1" x14ac:dyDescent="0.2">
      <c r="A37" s="14"/>
      <c r="B37" s="15"/>
      <c r="C37" s="15"/>
      <c r="D37" s="15"/>
      <c r="E37" s="15"/>
      <c r="F37" s="15"/>
      <c r="G37" s="15"/>
      <c r="H37" s="15"/>
      <c r="I37" s="15"/>
      <c r="J37" s="15"/>
      <c r="K37" s="15"/>
      <c r="L37" s="15"/>
      <c r="M37" s="15"/>
      <c r="N37" s="15"/>
      <c r="O37" s="15"/>
      <c r="P37" s="15"/>
    </row>
    <row r="38" spans="1:16" s="42" customFormat="1" x14ac:dyDescent="0.2">
      <c r="A38" s="14"/>
      <c r="B38" s="15"/>
      <c r="C38" s="15"/>
      <c r="D38" s="15"/>
      <c r="E38" s="15"/>
      <c r="F38" s="15"/>
      <c r="G38" s="15"/>
      <c r="H38" s="15"/>
      <c r="I38" s="15"/>
      <c r="J38" s="15"/>
      <c r="K38" s="15"/>
      <c r="L38" s="15"/>
      <c r="M38" s="15"/>
      <c r="N38" s="15"/>
      <c r="O38" s="15"/>
      <c r="P38" s="15"/>
    </row>
    <row r="39" spans="1:16" s="42" customFormat="1" x14ac:dyDescent="0.2">
      <c r="A39" s="14"/>
      <c r="B39" s="15"/>
      <c r="C39" s="15"/>
      <c r="D39" s="15"/>
      <c r="E39" s="15"/>
      <c r="F39" s="15"/>
      <c r="G39" s="15"/>
      <c r="H39" s="15"/>
      <c r="I39" s="15"/>
      <c r="J39" s="15"/>
      <c r="K39" s="15"/>
      <c r="L39" s="15"/>
      <c r="M39" s="15"/>
      <c r="N39" s="15"/>
      <c r="O39" s="15"/>
      <c r="P39" s="15"/>
    </row>
    <row r="40" spans="1:16" s="42" customFormat="1" x14ac:dyDescent="0.2">
      <c r="A40" s="14"/>
      <c r="B40" s="15"/>
      <c r="C40" s="15"/>
      <c r="D40" s="15"/>
      <c r="E40" s="15"/>
      <c r="F40" s="15"/>
      <c r="G40" s="15"/>
      <c r="H40" s="15"/>
      <c r="I40" s="15"/>
      <c r="J40" s="15"/>
      <c r="K40" s="15"/>
      <c r="L40" s="15"/>
      <c r="M40" s="15"/>
      <c r="N40" s="15"/>
      <c r="O40" s="15"/>
      <c r="P40" s="15"/>
    </row>
    <row r="41" spans="1:16" s="42" customFormat="1" x14ac:dyDescent="0.2">
      <c r="A41" s="14"/>
      <c r="B41" s="15"/>
      <c r="C41" s="15"/>
      <c r="D41" s="15"/>
      <c r="E41" s="15"/>
      <c r="F41" s="15"/>
      <c r="G41" s="15"/>
      <c r="H41" s="15"/>
      <c r="I41" s="15"/>
      <c r="J41" s="15"/>
      <c r="K41" s="15"/>
      <c r="L41" s="15"/>
      <c r="M41" s="15"/>
      <c r="N41" s="15"/>
      <c r="O41" s="15"/>
      <c r="P41" s="15"/>
    </row>
    <row r="42" spans="1:16" s="42" customFormat="1" x14ac:dyDescent="0.2">
      <c r="A42" s="2"/>
      <c r="B42" s="2"/>
      <c r="C42" s="2"/>
      <c r="D42" s="2"/>
      <c r="E42" s="2"/>
      <c r="F42" s="2"/>
      <c r="G42" s="2"/>
      <c r="H42" s="2"/>
      <c r="I42" s="2"/>
      <c r="J42" s="2"/>
      <c r="K42" s="2"/>
      <c r="L42" s="2"/>
      <c r="M42" s="2"/>
      <c r="N42" s="2"/>
      <c r="O42" s="2"/>
      <c r="P42" s="2"/>
    </row>
    <row r="44" spans="1:16" x14ac:dyDescent="0.2">
      <c r="C44" s="17"/>
    </row>
    <row r="45" spans="1:16" x14ac:dyDescent="0.2">
      <c r="C45" s="17"/>
    </row>
    <row r="46" spans="1:16" x14ac:dyDescent="0.2">
      <c r="C46" s="17"/>
    </row>
  </sheetData>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51"/>
  <sheetViews>
    <sheetView showGridLines="0" zoomScaleNormal="100" zoomScaleSheetLayoutView="100" workbookViewId="0">
      <selection activeCell="O39" sqref="O39"/>
    </sheetView>
  </sheetViews>
  <sheetFormatPr defaultRowHeight="12" x14ac:dyDescent="0.2"/>
  <cols>
    <col min="1" max="1" width="31.28515625" style="5" customWidth="1"/>
    <col min="2" max="4" width="10.140625" style="5" customWidth="1"/>
    <col min="5" max="14" width="9.140625" style="5" customWidth="1"/>
    <col min="15" max="16384" width="9.140625" style="5"/>
  </cols>
  <sheetData>
    <row r="1" spans="1:14" s="42" customFormat="1" ht="15.75" x14ac:dyDescent="0.25">
      <c r="A1" s="72" t="s">
        <v>170</v>
      </c>
      <c r="B1" s="19"/>
      <c r="C1" s="19"/>
      <c r="D1" s="19"/>
      <c r="M1" s="159" t="str">
        <f>'3'!N1</f>
        <v>IV. čtvrtletí 2021</v>
      </c>
      <c r="N1" s="57"/>
    </row>
    <row r="2" spans="1:14" ht="6" customHeight="1" x14ac:dyDescent="0.2"/>
    <row r="3" spans="1:14" ht="12" customHeight="1" x14ac:dyDescent="0.2">
      <c r="A3" s="296"/>
      <c r="B3" s="282" t="s">
        <v>295</v>
      </c>
      <c r="C3" s="283"/>
      <c r="D3" s="297"/>
    </row>
    <row r="4" spans="1:14" x14ac:dyDescent="0.2">
      <c r="A4" s="296"/>
      <c r="B4" s="71" t="s">
        <v>17</v>
      </c>
      <c r="C4" s="70" t="s">
        <v>18</v>
      </c>
      <c r="D4" s="70" t="s">
        <v>19</v>
      </c>
    </row>
    <row r="5" spans="1:14" s="42" customFormat="1" ht="12.75" customHeight="1" x14ac:dyDescent="0.2">
      <c r="A5" s="295" t="s">
        <v>66</v>
      </c>
      <c r="B5" s="287">
        <f>+B6+C6+D6</f>
        <v>16025382.372999996</v>
      </c>
      <c r="C5" s="288"/>
      <c r="D5" s="288"/>
    </row>
    <row r="6" spans="1:14" x14ac:dyDescent="0.2">
      <c r="A6" s="295"/>
      <c r="B6" s="115">
        <f>SUM(B7:B14)</f>
        <v>3808475.277999999</v>
      </c>
      <c r="C6" s="116">
        <f>SUM(C7:C14)</f>
        <v>5310670.4290000005</v>
      </c>
      <c r="D6" s="116">
        <f>SUM(D7:D14)</f>
        <v>6906236.6659999983</v>
      </c>
    </row>
    <row r="7" spans="1:14" x14ac:dyDescent="0.2">
      <c r="A7" s="94" t="s">
        <v>54</v>
      </c>
      <c r="B7" s="77">
        <v>40207.89</v>
      </c>
      <c r="C7" s="63">
        <v>36644.31</v>
      </c>
      <c r="D7" s="63">
        <v>81094.760000000009</v>
      </c>
      <c r="E7" s="8">
        <f>+SUM(B7:D7)/$B$5</f>
        <v>9.8560493798958201E-3</v>
      </c>
    </row>
    <row r="8" spans="1:14" x14ac:dyDescent="0.2">
      <c r="A8" s="94" t="s">
        <v>55</v>
      </c>
      <c r="B8" s="59">
        <v>740984.42099999997</v>
      </c>
      <c r="C8" s="76">
        <v>951496.255</v>
      </c>
      <c r="D8" s="64">
        <v>1351194.54</v>
      </c>
      <c r="E8" s="8">
        <f t="shared" ref="E8:E14" si="0">+SUM(B8:D8)/$B$5</f>
        <v>0.18992839890847582</v>
      </c>
    </row>
    <row r="9" spans="1:14" x14ac:dyDescent="0.2">
      <c r="A9" s="94" t="s">
        <v>56</v>
      </c>
      <c r="B9" s="59">
        <v>4310.2089999999998</v>
      </c>
      <c r="C9" s="76">
        <v>37682.989000000001</v>
      </c>
      <c r="D9" s="64">
        <v>27986.876</v>
      </c>
      <c r="E9" s="8">
        <f t="shared" si="0"/>
        <v>4.3668270978609756E-3</v>
      </c>
    </row>
    <row r="10" spans="1:14" x14ac:dyDescent="0.2">
      <c r="A10" s="94" t="s">
        <v>57</v>
      </c>
      <c r="B10" s="59">
        <v>218868.68799999999</v>
      </c>
      <c r="C10" s="76">
        <v>329626.81599999999</v>
      </c>
      <c r="D10" s="64">
        <v>447036.96000000008</v>
      </c>
      <c r="E10" s="8">
        <f t="shared" si="0"/>
        <v>6.2122228401694832E-2</v>
      </c>
      <c r="F10" s="20"/>
      <c r="G10" s="20"/>
      <c r="H10" s="20"/>
      <c r="I10" s="20"/>
      <c r="J10" s="20"/>
    </row>
    <row r="11" spans="1:14" x14ac:dyDescent="0.2">
      <c r="A11" s="68" t="s">
        <v>58</v>
      </c>
      <c r="B11" s="59">
        <v>2803701.0699999989</v>
      </c>
      <c r="C11" s="76">
        <v>3954693.0590000004</v>
      </c>
      <c r="D11" s="64">
        <v>4998259.5299999984</v>
      </c>
      <c r="E11" s="8">
        <f t="shared" si="0"/>
        <v>0.73362702900667953</v>
      </c>
      <c r="F11" s="20"/>
      <c r="G11" s="20"/>
      <c r="H11" s="20"/>
      <c r="I11" s="20"/>
      <c r="J11" s="20"/>
    </row>
    <row r="12" spans="1:14" x14ac:dyDescent="0.2">
      <c r="A12" s="68" t="s">
        <v>59</v>
      </c>
      <c r="B12" s="59">
        <v>403</v>
      </c>
      <c r="C12" s="76">
        <v>527</v>
      </c>
      <c r="D12" s="64">
        <v>664</v>
      </c>
      <c r="E12" s="8">
        <f t="shared" si="0"/>
        <v>9.9467205393215133E-5</v>
      </c>
      <c r="F12" s="20"/>
      <c r="G12" s="20"/>
      <c r="H12" s="20"/>
      <c r="I12" s="20"/>
      <c r="J12" s="20"/>
    </row>
    <row r="13" spans="1:14" x14ac:dyDescent="0.2">
      <c r="A13" s="68" t="s">
        <v>60</v>
      </c>
      <c r="B13" s="59">
        <v>0</v>
      </c>
      <c r="C13" s="76">
        <v>0</v>
      </c>
      <c r="D13" s="64">
        <v>0</v>
      </c>
      <c r="E13" s="8">
        <f t="shared" si="0"/>
        <v>0</v>
      </c>
      <c r="F13" s="20"/>
      <c r="G13" s="20"/>
      <c r="H13" s="20"/>
      <c r="I13" s="20"/>
      <c r="J13" s="20"/>
    </row>
    <row r="14" spans="1:14" x14ac:dyDescent="0.2">
      <c r="A14" s="68" t="s">
        <v>61</v>
      </c>
      <c r="B14" s="77">
        <v>0</v>
      </c>
      <c r="C14" s="63">
        <v>0</v>
      </c>
      <c r="D14" s="63">
        <v>0</v>
      </c>
      <c r="E14" s="8">
        <f t="shared" si="0"/>
        <v>0</v>
      </c>
      <c r="F14" s="20"/>
      <c r="G14" s="20"/>
      <c r="H14" s="20"/>
      <c r="I14" s="20"/>
      <c r="J14" s="20"/>
    </row>
    <row r="15" spans="1:14" s="42" customFormat="1" x14ac:dyDescent="0.2">
      <c r="A15" s="9"/>
      <c r="B15" s="6"/>
      <c r="C15" s="6"/>
      <c r="D15" s="3" t="s">
        <v>65</v>
      </c>
      <c r="E15" s="8"/>
      <c r="F15" s="20"/>
      <c r="G15" s="20"/>
      <c r="H15" s="20"/>
      <c r="I15" s="20"/>
      <c r="J15" s="20"/>
    </row>
    <row r="16" spans="1:14" s="42" customFormat="1" x14ac:dyDescent="0.2">
      <c r="A16" s="9"/>
      <c r="B16" s="6"/>
      <c r="C16" s="6"/>
      <c r="D16" s="3"/>
      <c r="E16" s="8"/>
      <c r="F16" s="20"/>
      <c r="G16" s="20"/>
      <c r="H16" s="20"/>
      <c r="I16" s="20"/>
      <c r="J16" s="20"/>
    </row>
    <row r="17" spans="1:16" s="42" customFormat="1" x14ac:dyDescent="0.2">
      <c r="A17" s="9"/>
      <c r="B17" s="6"/>
      <c r="C17" s="6"/>
      <c r="D17" s="3"/>
      <c r="E17" s="8"/>
      <c r="F17" s="20"/>
      <c r="G17" s="20"/>
      <c r="H17" s="20"/>
      <c r="I17" s="20"/>
      <c r="J17" s="20"/>
    </row>
    <row r="18" spans="1:16" s="42" customFormat="1" x14ac:dyDescent="0.2">
      <c r="A18" s="9"/>
      <c r="B18" s="6"/>
      <c r="C18" s="6"/>
      <c r="D18" s="3"/>
      <c r="E18" s="8"/>
      <c r="F18" s="20"/>
      <c r="G18" s="20"/>
      <c r="H18" s="20"/>
      <c r="I18" s="20"/>
      <c r="J18" s="20"/>
    </row>
    <row r="19" spans="1:16" s="42" customFormat="1" x14ac:dyDescent="0.2">
      <c r="A19" s="9"/>
      <c r="B19" s="6"/>
      <c r="C19" s="6"/>
      <c r="D19" s="6"/>
      <c r="E19" s="8"/>
      <c r="F19" s="20"/>
      <c r="G19" s="20"/>
      <c r="H19" s="20"/>
      <c r="I19" s="20"/>
      <c r="J19" s="20"/>
    </row>
    <row r="20" spans="1:16" s="42" customFormat="1" x14ac:dyDescent="0.2">
      <c r="A20" s="296"/>
      <c r="B20" s="282" t="s">
        <v>295</v>
      </c>
      <c r="C20" s="283"/>
      <c r="D20" s="297"/>
      <c r="E20" s="8"/>
      <c r="F20" s="20"/>
      <c r="G20" s="20"/>
      <c r="H20" s="20"/>
      <c r="I20" s="20"/>
      <c r="J20" s="20"/>
    </row>
    <row r="21" spans="1:16" s="42" customFormat="1" x14ac:dyDescent="0.2">
      <c r="A21" s="296"/>
      <c r="B21" s="71" t="str">
        <f>+B4</f>
        <v>Říjen</v>
      </c>
      <c r="C21" s="70" t="str">
        <f>+C4</f>
        <v>Listopad</v>
      </c>
      <c r="D21" s="70" t="str">
        <f>+D4</f>
        <v>Prosinec</v>
      </c>
      <c r="E21" s="8"/>
      <c r="F21" s="20"/>
      <c r="G21" s="20"/>
      <c r="H21" s="20"/>
      <c r="I21" s="20"/>
      <c r="J21" s="20"/>
    </row>
    <row r="22" spans="1:16" s="42" customFormat="1" ht="12.75" customHeight="1" x14ac:dyDescent="0.2">
      <c r="A22" s="295" t="s">
        <v>68</v>
      </c>
      <c r="B22" s="287">
        <f>+B23+C23+D23</f>
        <v>2631657.642</v>
      </c>
      <c r="C22" s="288"/>
      <c r="D22" s="288"/>
      <c r="E22" s="8"/>
      <c r="F22" s="20"/>
      <c r="G22" s="20"/>
      <c r="H22" s="20"/>
      <c r="I22" s="20"/>
      <c r="J22" s="20"/>
    </row>
    <row r="23" spans="1:16" x14ac:dyDescent="0.2">
      <c r="A23" s="295"/>
      <c r="B23" s="115">
        <f>SUM(B24:B30)</f>
        <v>727821.45699999994</v>
      </c>
      <c r="C23" s="116">
        <f>SUM(C24:C30)</f>
        <v>931550.22800000012</v>
      </c>
      <c r="D23" s="116">
        <f>SUM(D24:D30)</f>
        <v>972285.9569999997</v>
      </c>
    </row>
    <row r="24" spans="1:16" x14ac:dyDescent="0.2">
      <c r="A24" s="94" t="s">
        <v>20</v>
      </c>
      <c r="B24" s="77">
        <v>69611.439875778495</v>
      </c>
      <c r="C24" s="63">
        <v>83736.463009232117</v>
      </c>
      <c r="D24" s="63">
        <v>72336.403565262794</v>
      </c>
      <c r="E24" s="8">
        <f>+SUM(B24:D24)/$B$22</f>
        <v>8.5757471963092607E-2</v>
      </c>
      <c r="K24" s="20"/>
      <c r="L24" s="20"/>
      <c r="M24" s="20"/>
      <c r="N24" s="20"/>
      <c r="O24" s="20"/>
      <c r="P24" s="20"/>
    </row>
    <row r="25" spans="1:16" x14ac:dyDescent="0.2">
      <c r="A25" s="94" t="s">
        <v>44</v>
      </c>
      <c r="B25" s="59">
        <v>47951.7</v>
      </c>
      <c r="C25" s="76">
        <v>70089.47</v>
      </c>
      <c r="D25" s="64">
        <v>77845.33</v>
      </c>
      <c r="E25" s="8">
        <f t="shared" ref="E25:E30" si="1">+SUM(B25:D25)/$B$22</f>
        <v>7.4434644109379944E-2</v>
      </c>
      <c r="K25" s="20"/>
      <c r="L25" s="20"/>
      <c r="M25" s="20"/>
      <c r="N25" s="20"/>
      <c r="O25" s="20"/>
      <c r="P25" s="20"/>
    </row>
    <row r="26" spans="1:16" x14ac:dyDescent="0.2">
      <c r="A26" s="94" t="s">
        <v>21</v>
      </c>
      <c r="B26" s="59">
        <v>0</v>
      </c>
      <c r="C26" s="76">
        <v>0</v>
      </c>
      <c r="D26" s="64">
        <v>0</v>
      </c>
      <c r="E26" s="8">
        <f t="shared" si="1"/>
        <v>0</v>
      </c>
      <c r="K26" s="20"/>
      <c r="L26" s="20"/>
      <c r="M26" s="20"/>
      <c r="N26" s="20"/>
      <c r="O26" s="20"/>
      <c r="P26" s="20"/>
    </row>
    <row r="27" spans="1:16" x14ac:dyDescent="0.2">
      <c r="A27" s="94" t="s">
        <v>22</v>
      </c>
      <c r="B27" s="59">
        <v>16.626999999999999</v>
      </c>
      <c r="C27" s="76">
        <v>0</v>
      </c>
      <c r="D27" s="64">
        <v>0</v>
      </c>
      <c r="E27" s="8">
        <f t="shared" si="1"/>
        <v>6.318071064655605E-6</v>
      </c>
      <c r="K27" s="20"/>
      <c r="L27" s="20"/>
      <c r="M27" s="20"/>
      <c r="N27" s="20"/>
      <c r="O27" s="20"/>
      <c r="P27" s="20"/>
    </row>
    <row r="28" spans="1:16" x14ac:dyDescent="0.2">
      <c r="A28" s="68" t="s">
        <v>23</v>
      </c>
      <c r="B28" s="59">
        <v>0</v>
      </c>
      <c r="C28" s="76">
        <v>0</v>
      </c>
      <c r="D28" s="64">
        <v>1497.8050000000001</v>
      </c>
      <c r="E28" s="8">
        <f t="shared" si="1"/>
        <v>5.6914888019465263E-4</v>
      </c>
    </row>
    <row r="29" spans="1:16" x14ac:dyDescent="0.2">
      <c r="A29" s="68" t="s">
        <v>24</v>
      </c>
      <c r="B29" s="59">
        <v>588002.70412422146</v>
      </c>
      <c r="C29" s="76">
        <v>750270.03899076791</v>
      </c>
      <c r="D29" s="64">
        <v>774788.25743473694</v>
      </c>
      <c r="E29" s="8">
        <f t="shared" si="1"/>
        <v>0.80293916914809926</v>
      </c>
    </row>
    <row r="30" spans="1:16" x14ac:dyDescent="0.2">
      <c r="A30" s="68" t="s">
        <v>108</v>
      </c>
      <c r="B30" s="77">
        <v>22238.986000000004</v>
      </c>
      <c r="C30" s="63">
        <v>27454.256000000001</v>
      </c>
      <c r="D30" s="63">
        <v>45818.160999999993</v>
      </c>
      <c r="E30" s="8">
        <f t="shared" si="1"/>
        <v>3.6293247828168673E-2</v>
      </c>
    </row>
    <row r="31" spans="1:16" s="42" customFormat="1" x14ac:dyDescent="0.2">
      <c r="A31" s="9"/>
      <c r="B31" s="6"/>
      <c r="C31" s="6"/>
      <c r="D31" s="3" t="s">
        <v>65</v>
      </c>
      <c r="E31" s="8"/>
    </row>
    <row r="32" spans="1:16" s="42" customFormat="1" x14ac:dyDescent="0.2">
      <c r="A32" s="9"/>
      <c r="B32" s="6"/>
      <c r="C32" s="6"/>
      <c r="D32" s="6"/>
      <c r="E32" s="8"/>
    </row>
    <row r="33" spans="1:20" s="42" customFormat="1" x14ac:dyDescent="0.2">
      <c r="A33" s="9"/>
      <c r="B33" s="6"/>
      <c r="C33" s="6"/>
      <c r="D33" s="6"/>
      <c r="E33" s="8"/>
    </row>
    <row r="34" spans="1:20" s="42" customFormat="1" x14ac:dyDescent="0.2">
      <c r="A34" s="9"/>
      <c r="B34" s="6"/>
      <c r="C34" s="6"/>
      <c r="D34" s="6"/>
      <c r="E34" s="8"/>
    </row>
    <row r="35" spans="1:20" s="42" customFormat="1" x14ac:dyDescent="0.2">
      <c r="A35" s="296"/>
      <c r="B35" s="282" t="s">
        <v>295</v>
      </c>
      <c r="C35" s="283"/>
      <c r="D35" s="297"/>
      <c r="E35" s="8"/>
    </row>
    <row r="36" spans="1:20" s="42" customFormat="1" x14ac:dyDescent="0.2">
      <c r="A36" s="296"/>
      <c r="B36" s="71" t="str">
        <f>+B21</f>
        <v>Říjen</v>
      </c>
      <c r="C36" s="70" t="str">
        <f>+C21</f>
        <v>Listopad</v>
      </c>
      <c r="D36" s="70" t="str">
        <f>+D21</f>
        <v>Prosinec</v>
      </c>
      <c r="E36" s="8"/>
    </row>
    <row r="37" spans="1:20" s="42" customFormat="1" ht="12.75" customHeight="1" x14ac:dyDescent="0.2">
      <c r="A37" s="295" t="s">
        <v>67</v>
      </c>
      <c r="B37" s="287">
        <f>+B38+C38+D38</f>
        <v>171418.87</v>
      </c>
      <c r="C37" s="288"/>
      <c r="D37" s="288"/>
      <c r="E37" s="8"/>
    </row>
    <row r="38" spans="1:20" x14ac:dyDescent="0.2">
      <c r="A38" s="295"/>
      <c r="B38" s="115">
        <f>SUM(B39:B41)</f>
        <v>52684.787000000011</v>
      </c>
      <c r="C38" s="116">
        <f>SUM(C39:C41)</f>
        <v>55889.421000000002</v>
      </c>
      <c r="D38" s="116">
        <f>SUM(D39:D41)</f>
        <v>62844.661999999975</v>
      </c>
      <c r="E38" s="20"/>
      <c r="F38" s="20"/>
      <c r="G38" s="20"/>
      <c r="H38" s="20"/>
      <c r="I38" s="20"/>
      <c r="J38" s="20"/>
    </row>
    <row r="39" spans="1:20" x14ac:dyDescent="0.2">
      <c r="A39" s="94" t="s">
        <v>27</v>
      </c>
      <c r="B39" s="77">
        <v>5101</v>
      </c>
      <c r="C39" s="63">
        <v>4598</v>
      </c>
      <c r="D39" s="63">
        <v>4208</v>
      </c>
      <c r="E39" s="31">
        <f>+SUM(B39:D39)/$B$37</f>
        <v>8.1128757878289604E-2</v>
      </c>
      <c r="F39" s="20"/>
      <c r="G39" s="20"/>
      <c r="H39" s="20"/>
      <c r="I39" s="20"/>
      <c r="J39" s="20"/>
    </row>
    <row r="40" spans="1:20" x14ac:dyDescent="0.2">
      <c r="A40" s="68" t="s">
        <v>28</v>
      </c>
      <c r="B40" s="59">
        <v>358.24700000000001</v>
      </c>
      <c r="C40" s="76">
        <v>395.35500000000002</v>
      </c>
      <c r="D40" s="64">
        <v>409.40100000000001</v>
      </c>
      <c r="E40" s="31">
        <f>+SUM(B40:D40)/$B$37</f>
        <v>6.7845681166840048E-3</v>
      </c>
      <c r="F40" s="20"/>
      <c r="G40" s="20"/>
      <c r="H40" s="20"/>
      <c r="I40" s="20"/>
      <c r="J40" s="20"/>
    </row>
    <row r="41" spans="1:20" x14ac:dyDescent="0.2">
      <c r="A41" s="68" t="s">
        <v>29</v>
      </c>
      <c r="B41" s="77">
        <v>47225.540000000008</v>
      </c>
      <c r="C41" s="63">
        <v>50896.066000000006</v>
      </c>
      <c r="D41" s="63">
        <v>58227.260999999977</v>
      </c>
      <c r="E41" s="31">
        <f>+SUM(B41:D41)/$B$37</f>
        <v>0.91208667400502641</v>
      </c>
      <c r="F41" s="20"/>
      <c r="G41" s="20"/>
      <c r="H41" s="20"/>
      <c r="I41" s="20"/>
      <c r="J41" s="20"/>
    </row>
    <row r="42" spans="1:20" x14ac:dyDescent="0.2">
      <c r="A42" s="11"/>
      <c r="B42" s="4"/>
      <c r="C42" s="4"/>
      <c r="D42" s="3" t="s">
        <v>65</v>
      </c>
      <c r="E42" s="4"/>
      <c r="F42" s="4"/>
      <c r="G42" s="4"/>
      <c r="H42" s="4"/>
      <c r="I42" s="4"/>
      <c r="J42" s="4"/>
      <c r="K42" s="4"/>
      <c r="L42" s="4"/>
      <c r="M42" s="4"/>
      <c r="O42" s="21"/>
      <c r="P42" s="21"/>
      <c r="Q42" s="21"/>
      <c r="R42" s="21"/>
      <c r="S42" s="21"/>
      <c r="T42" s="21"/>
    </row>
    <row r="43" spans="1:20" x14ac:dyDescent="0.2">
      <c r="A43" s="7"/>
      <c r="B43" s="7"/>
      <c r="C43" s="7"/>
      <c r="D43" s="7"/>
      <c r="E43" s="7"/>
      <c r="F43" s="7"/>
      <c r="G43" s="7"/>
      <c r="H43" s="7"/>
      <c r="I43" s="7"/>
      <c r="J43" s="7"/>
    </row>
    <row r="44" spans="1:20" x14ac:dyDescent="0.2">
      <c r="A44" s="7"/>
      <c r="B44" s="7"/>
      <c r="C44" s="7"/>
      <c r="D44" s="7"/>
      <c r="E44" s="7"/>
      <c r="F44" s="7"/>
      <c r="G44" s="7"/>
      <c r="H44" s="7"/>
      <c r="I44" s="7"/>
      <c r="J44" s="7"/>
    </row>
    <row r="45" spans="1:20" x14ac:dyDescent="0.2">
      <c r="A45" s="7"/>
      <c r="B45" s="7"/>
      <c r="C45" s="7"/>
      <c r="D45" s="7"/>
      <c r="E45" s="7"/>
      <c r="F45" s="7"/>
      <c r="G45" s="7"/>
      <c r="H45" s="7"/>
      <c r="I45" s="7"/>
      <c r="J45" s="7"/>
    </row>
    <row r="46" spans="1:20" x14ac:dyDescent="0.2">
      <c r="A46" s="7"/>
      <c r="B46" s="7"/>
      <c r="C46" s="7"/>
      <c r="D46" s="7"/>
      <c r="E46" s="7"/>
      <c r="F46" s="7"/>
      <c r="G46" s="7"/>
      <c r="H46" s="7"/>
      <c r="I46" s="7"/>
      <c r="J46" s="7"/>
    </row>
    <row r="47" spans="1:20" x14ac:dyDescent="0.2">
      <c r="A47" s="7"/>
      <c r="B47" s="7"/>
      <c r="C47" s="7"/>
      <c r="D47" s="7"/>
      <c r="E47" s="7"/>
      <c r="F47" s="7"/>
      <c r="G47" s="7"/>
      <c r="H47" s="7"/>
      <c r="I47" s="7"/>
      <c r="J47" s="7"/>
    </row>
    <row r="48" spans="1:20" x14ac:dyDescent="0.2">
      <c r="A48" s="7"/>
      <c r="B48" s="7"/>
      <c r="C48" s="7"/>
      <c r="D48" s="7"/>
      <c r="E48" s="7"/>
      <c r="F48" s="7"/>
      <c r="G48" s="7"/>
      <c r="H48" s="7"/>
      <c r="I48" s="7"/>
      <c r="J48" s="7"/>
    </row>
    <row r="49" spans="1:10" x14ac:dyDescent="0.2">
      <c r="A49" s="7"/>
      <c r="B49" s="7"/>
      <c r="C49" s="7"/>
      <c r="D49" s="7"/>
      <c r="E49" s="7"/>
      <c r="F49" s="7"/>
      <c r="G49" s="7"/>
      <c r="H49" s="7"/>
      <c r="I49" s="7"/>
      <c r="J49" s="7"/>
    </row>
    <row r="50" spans="1:10" x14ac:dyDescent="0.2">
      <c r="A50" s="7"/>
      <c r="B50" s="7"/>
      <c r="C50" s="7"/>
      <c r="D50" s="7"/>
      <c r="E50" s="7"/>
      <c r="F50" s="7"/>
      <c r="G50" s="7"/>
      <c r="H50" s="7"/>
      <c r="I50" s="7"/>
      <c r="J50" s="7"/>
    </row>
    <row r="51" spans="1:10" x14ac:dyDescent="0.2">
      <c r="A51" s="20"/>
      <c r="B51" s="20"/>
      <c r="C51" s="20"/>
      <c r="D51" s="20"/>
      <c r="E51" s="20"/>
      <c r="F51" s="20"/>
      <c r="G51" s="20"/>
      <c r="H51" s="20"/>
      <c r="I51" s="20"/>
      <c r="J51" s="20"/>
    </row>
  </sheetData>
  <mergeCells count="12">
    <mergeCell ref="A37:A38"/>
    <mergeCell ref="B37:D37"/>
    <mergeCell ref="A3:A4"/>
    <mergeCell ref="B3:D3"/>
    <mergeCell ref="A20:A21"/>
    <mergeCell ref="B20:D20"/>
    <mergeCell ref="A35:A36"/>
    <mergeCell ref="B35:D35"/>
    <mergeCell ref="A5:A6"/>
    <mergeCell ref="B5:D5"/>
    <mergeCell ref="A22:A23"/>
    <mergeCell ref="B22:D22"/>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7"/>
  <dimension ref="A1:M46"/>
  <sheetViews>
    <sheetView showGridLines="0" workbookViewId="0">
      <selection activeCell="P20" sqref="P20"/>
    </sheetView>
  </sheetViews>
  <sheetFormatPr defaultRowHeight="12" x14ac:dyDescent="0.2"/>
  <cols>
    <col min="1" max="1" width="24" style="5" customWidth="1"/>
    <col min="2" max="13" width="10" style="5" customWidth="1"/>
    <col min="14" max="14" width="9.140625" style="5" customWidth="1"/>
    <col min="15" max="16384" width="9.140625" style="5"/>
  </cols>
  <sheetData>
    <row r="1" spans="1:13" ht="20.25" x14ac:dyDescent="0.35">
      <c r="A1" s="43" t="s">
        <v>197</v>
      </c>
      <c r="B1" s="42"/>
      <c r="C1" s="42"/>
      <c r="D1" s="42"/>
      <c r="E1" s="42"/>
      <c r="F1" s="42"/>
      <c r="G1" s="42"/>
      <c r="H1" s="42"/>
      <c r="I1" s="42"/>
      <c r="J1" s="42"/>
      <c r="K1" s="42"/>
      <c r="L1" s="42"/>
      <c r="M1" s="57" t="str">
        <f>'3'!N1</f>
        <v>IV. čtvrtletí 2021</v>
      </c>
    </row>
    <row r="2" spans="1:13" ht="6" customHeight="1" x14ac:dyDescent="0.2">
      <c r="A2" s="42"/>
      <c r="B2" s="42"/>
      <c r="C2" s="42"/>
      <c r="D2" s="42"/>
      <c r="E2" s="42"/>
      <c r="F2" s="42"/>
      <c r="G2" s="42"/>
      <c r="H2" s="42"/>
      <c r="I2" s="42"/>
      <c r="J2" s="42"/>
      <c r="K2" s="42"/>
      <c r="L2" s="42"/>
      <c r="M2" s="42"/>
    </row>
    <row r="3" spans="1:13" x14ac:dyDescent="0.2">
      <c r="A3" s="277"/>
      <c r="B3" s="282" t="s">
        <v>45</v>
      </c>
      <c r="C3" s="283"/>
      <c r="D3" s="284"/>
      <c r="E3" s="282" t="s">
        <v>46</v>
      </c>
      <c r="F3" s="283"/>
      <c r="G3" s="284"/>
      <c r="H3" s="282" t="s">
        <v>47</v>
      </c>
      <c r="I3" s="283"/>
      <c r="J3" s="284"/>
      <c r="K3" s="282" t="s">
        <v>48</v>
      </c>
      <c r="L3" s="283"/>
      <c r="M3" s="297"/>
    </row>
    <row r="4" spans="1:13" x14ac:dyDescent="0.2">
      <c r="A4" s="292"/>
      <c r="B4" s="95" t="s">
        <v>8</v>
      </c>
      <c r="C4" s="96" t="s">
        <v>9</v>
      </c>
      <c r="D4" s="97" t="s">
        <v>10</v>
      </c>
      <c r="E4" s="95" t="s">
        <v>11</v>
      </c>
      <c r="F4" s="96" t="s">
        <v>12</v>
      </c>
      <c r="G4" s="97" t="s">
        <v>13</v>
      </c>
      <c r="H4" s="95" t="s">
        <v>14</v>
      </c>
      <c r="I4" s="96" t="s">
        <v>15</v>
      </c>
      <c r="J4" s="97" t="s">
        <v>16</v>
      </c>
      <c r="K4" s="95" t="s">
        <v>17</v>
      </c>
      <c r="L4" s="96" t="s">
        <v>18</v>
      </c>
      <c r="M4" s="96" t="s">
        <v>19</v>
      </c>
    </row>
    <row r="5" spans="1:13" x14ac:dyDescent="0.2">
      <c r="A5" s="298" t="s">
        <v>149</v>
      </c>
      <c r="B5" s="300">
        <f>D6</f>
        <v>39902.792359999992</v>
      </c>
      <c r="C5" s="301"/>
      <c r="D5" s="302"/>
      <c r="E5" s="300">
        <f>G6</f>
        <v>39636.897359999995</v>
      </c>
      <c r="F5" s="301"/>
      <c r="G5" s="302"/>
      <c r="H5" s="300">
        <f>J6</f>
        <v>39114.357359999987</v>
      </c>
      <c r="I5" s="301"/>
      <c r="J5" s="302"/>
      <c r="K5" s="300">
        <f>M6</f>
        <v>38995.412359999995</v>
      </c>
      <c r="L5" s="301"/>
      <c r="M5" s="301"/>
    </row>
    <row r="6" spans="1:13" x14ac:dyDescent="0.2">
      <c r="A6" s="299"/>
      <c r="B6" s="115">
        <f>SUM(B7:B20)</f>
        <v>39919.414359999995</v>
      </c>
      <c r="C6" s="116">
        <f t="shared" ref="C6:M6" si="0">SUM(C7:C20)</f>
        <v>39908.632359999989</v>
      </c>
      <c r="D6" s="117">
        <f t="shared" si="0"/>
        <v>39902.792359999992</v>
      </c>
      <c r="E6" s="115">
        <f t="shared" si="0"/>
        <v>39814.388359999997</v>
      </c>
      <c r="F6" s="116">
        <f t="shared" si="0"/>
        <v>39820.215359999995</v>
      </c>
      <c r="G6" s="117">
        <f t="shared" si="0"/>
        <v>39636.897359999995</v>
      </c>
      <c r="H6" s="115">
        <f t="shared" si="0"/>
        <v>39597.529359999993</v>
      </c>
      <c r="I6" s="116">
        <f t="shared" si="0"/>
        <v>39118.869360000004</v>
      </c>
      <c r="J6" s="117">
        <f t="shared" si="0"/>
        <v>39114.357359999987</v>
      </c>
      <c r="K6" s="115">
        <f t="shared" si="0"/>
        <v>39096.945359999998</v>
      </c>
      <c r="L6" s="116">
        <f t="shared" si="0"/>
        <v>39027.604359999998</v>
      </c>
      <c r="M6" s="116">
        <f t="shared" si="0"/>
        <v>38995.412359999995</v>
      </c>
    </row>
    <row r="7" spans="1:13" x14ac:dyDescent="0.2">
      <c r="A7" s="68" t="s">
        <v>118</v>
      </c>
      <c r="B7" s="63">
        <v>2084.3248999999992</v>
      </c>
      <c r="C7" s="63">
        <v>2085.1848999999988</v>
      </c>
      <c r="D7" s="63">
        <v>2085.1308999999987</v>
      </c>
      <c r="E7" s="77">
        <v>2089.292899999999</v>
      </c>
      <c r="F7" s="63">
        <v>2095.8938999999987</v>
      </c>
      <c r="G7" s="60">
        <v>2095.8928999999989</v>
      </c>
      <c r="H7" s="77">
        <v>2095.4258999999988</v>
      </c>
      <c r="I7" s="63">
        <v>2095.4278999999988</v>
      </c>
      <c r="J7" s="60">
        <v>2095.2578999999992</v>
      </c>
      <c r="K7" s="63">
        <v>2095.2558999999992</v>
      </c>
      <c r="L7" s="63">
        <v>2095.2558999999992</v>
      </c>
      <c r="M7" s="63">
        <v>2095.3818999999994</v>
      </c>
    </row>
    <row r="8" spans="1:13" x14ac:dyDescent="0.2">
      <c r="A8" s="68" t="s">
        <v>145</v>
      </c>
      <c r="B8" s="98">
        <v>2274.6572000000006</v>
      </c>
      <c r="C8" s="56">
        <v>2275.418200000001</v>
      </c>
      <c r="D8" s="99">
        <v>2276.1742000000013</v>
      </c>
      <c r="E8" s="58">
        <v>2276.1742000000013</v>
      </c>
      <c r="F8" s="56">
        <v>2263.483200000001</v>
      </c>
      <c r="G8" s="79">
        <v>2262.7272000000012</v>
      </c>
      <c r="H8" s="58">
        <v>2228.0062000000016</v>
      </c>
      <c r="I8" s="56">
        <v>2228.7632000000012</v>
      </c>
      <c r="J8" s="79">
        <v>2228.7632000000012</v>
      </c>
      <c r="K8" s="98">
        <v>2228.0072000000014</v>
      </c>
      <c r="L8" s="56">
        <v>2228.0072000000014</v>
      </c>
      <c r="M8" s="99">
        <v>2195.3032000000007</v>
      </c>
    </row>
    <row r="9" spans="1:13" x14ac:dyDescent="0.2">
      <c r="A9" s="68" t="s">
        <v>146</v>
      </c>
      <c r="B9" s="93">
        <v>1933.8679999999986</v>
      </c>
      <c r="C9" s="76">
        <v>1934.1789999999985</v>
      </c>
      <c r="D9" s="64">
        <v>1935.1169999999986</v>
      </c>
      <c r="E9" s="59">
        <v>1935.1169999999986</v>
      </c>
      <c r="F9" s="76">
        <v>1936.3679999999983</v>
      </c>
      <c r="G9" s="78">
        <v>1918.4439999999986</v>
      </c>
      <c r="H9" s="59">
        <v>1913.0999999999985</v>
      </c>
      <c r="I9" s="76">
        <v>1913.0999999999985</v>
      </c>
      <c r="J9" s="78">
        <v>1913.0999999999985</v>
      </c>
      <c r="K9" s="93">
        <v>1914.2339999999981</v>
      </c>
      <c r="L9" s="76">
        <v>1914.7099999999982</v>
      </c>
      <c r="M9" s="64">
        <v>1914.7989999999982</v>
      </c>
    </row>
    <row r="10" spans="1:13" x14ac:dyDescent="0.2">
      <c r="A10" s="68" t="s">
        <v>147</v>
      </c>
      <c r="B10" s="93">
        <v>2831.6889999999999</v>
      </c>
      <c r="C10" s="76">
        <v>2818.8889999999997</v>
      </c>
      <c r="D10" s="64">
        <v>2818.8889999999997</v>
      </c>
      <c r="E10" s="59">
        <v>2820.7189999999996</v>
      </c>
      <c r="F10" s="76">
        <v>2820.7199999999993</v>
      </c>
      <c r="G10" s="78">
        <v>2820.7669999999998</v>
      </c>
      <c r="H10" s="59">
        <v>2820.7669999999998</v>
      </c>
      <c r="I10" s="76">
        <v>2826.7669999999998</v>
      </c>
      <c r="J10" s="78">
        <v>2826.7669999999998</v>
      </c>
      <c r="K10" s="93">
        <v>2827.4560000000001</v>
      </c>
      <c r="L10" s="76">
        <v>2827.4560000000001</v>
      </c>
      <c r="M10" s="64">
        <v>2827.4560000000001</v>
      </c>
    </row>
    <row r="11" spans="1:13" x14ac:dyDescent="0.2">
      <c r="A11" s="68" t="s">
        <v>119</v>
      </c>
      <c r="B11" s="93">
        <v>607.61500000000046</v>
      </c>
      <c r="C11" s="76">
        <v>607.61500000000046</v>
      </c>
      <c r="D11" s="64">
        <v>607.61500000000046</v>
      </c>
      <c r="E11" s="59">
        <v>607.61500000000046</v>
      </c>
      <c r="F11" s="76">
        <v>607.61500000000046</v>
      </c>
      <c r="G11" s="78">
        <v>607.61500000000046</v>
      </c>
      <c r="H11" s="59">
        <v>607.61500000000046</v>
      </c>
      <c r="I11" s="76">
        <v>607.61500000000046</v>
      </c>
      <c r="J11" s="78">
        <v>607.73100000000045</v>
      </c>
      <c r="K11" s="93">
        <v>608.34500000000037</v>
      </c>
      <c r="L11" s="76">
        <v>608.29000000000042</v>
      </c>
      <c r="M11" s="64">
        <v>608.29000000000042</v>
      </c>
    </row>
    <row r="12" spans="1:13" x14ac:dyDescent="0.2">
      <c r="A12" s="68" t="s">
        <v>136</v>
      </c>
      <c r="B12" s="93">
        <v>1069.0074999999999</v>
      </c>
      <c r="C12" s="76">
        <v>1069.0074999999999</v>
      </c>
      <c r="D12" s="64">
        <v>1069.2604999999999</v>
      </c>
      <c r="E12" s="59">
        <v>1069.2604999999999</v>
      </c>
      <c r="F12" s="76">
        <v>1069.2445</v>
      </c>
      <c r="G12" s="78">
        <v>1069.2604999999999</v>
      </c>
      <c r="H12" s="59">
        <v>1072.4604999999997</v>
      </c>
      <c r="I12" s="76">
        <v>1072.4604999999997</v>
      </c>
      <c r="J12" s="78">
        <v>1072.4604999999997</v>
      </c>
      <c r="K12" s="93">
        <v>1072.2954999999997</v>
      </c>
      <c r="L12" s="76">
        <v>1072.2804999999996</v>
      </c>
      <c r="M12" s="64">
        <v>1072.2804999999996</v>
      </c>
    </row>
    <row r="13" spans="1:13" x14ac:dyDescent="0.2">
      <c r="A13" s="68" t="s">
        <v>137</v>
      </c>
      <c r="B13" s="93">
        <v>486.91199999999992</v>
      </c>
      <c r="C13" s="76">
        <v>486.91199999999992</v>
      </c>
      <c r="D13" s="64">
        <v>486.91199999999992</v>
      </c>
      <c r="E13" s="59">
        <v>486.76999999999992</v>
      </c>
      <c r="F13" s="76">
        <v>486.77199999999988</v>
      </c>
      <c r="G13" s="78">
        <v>486.77199999999988</v>
      </c>
      <c r="H13" s="59">
        <v>487.73999999999995</v>
      </c>
      <c r="I13" s="76">
        <v>487.73999999999995</v>
      </c>
      <c r="J13" s="78">
        <v>487.73999999999995</v>
      </c>
      <c r="K13" s="93">
        <v>487.73999999999995</v>
      </c>
      <c r="L13" s="76">
        <v>487.73999999999995</v>
      </c>
      <c r="M13" s="64">
        <v>487.73999999999995</v>
      </c>
    </row>
    <row r="14" spans="1:13" x14ac:dyDescent="0.2">
      <c r="A14" s="68" t="s">
        <v>138</v>
      </c>
      <c r="B14" s="93">
        <v>6593.6290999999965</v>
      </c>
      <c r="C14" s="76">
        <v>6593.6290999999965</v>
      </c>
      <c r="D14" s="64">
        <v>6584.529099999997</v>
      </c>
      <c r="E14" s="59">
        <v>6584.529099999997</v>
      </c>
      <c r="F14" s="76">
        <v>6594.0190999999977</v>
      </c>
      <c r="G14" s="78">
        <v>6592.8090999999977</v>
      </c>
      <c r="H14" s="59">
        <v>6594.0290999999979</v>
      </c>
      <c r="I14" s="76">
        <v>6109.8890999999985</v>
      </c>
      <c r="J14" s="78">
        <v>6110.1290999999983</v>
      </c>
      <c r="K14" s="93">
        <v>6117.583099999998</v>
      </c>
      <c r="L14" s="76">
        <v>6117.583099999998</v>
      </c>
      <c r="M14" s="64">
        <v>6117.5400999999983</v>
      </c>
    </row>
    <row r="15" spans="1:13" x14ac:dyDescent="0.2">
      <c r="A15" s="68" t="s">
        <v>139</v>
      </c>
      <c r="B15" s="93">
        <v>1291.9462000000001</v>
      </c>
      <c r="C15" s="76">
        <v>1291.9462000000001</v>
      </c>
      <c r="D15" s="64">
        <v>1292.3452</v>
      </c>
      <c r="E15" s="59">
        <v>1292.3452</v>
      </c>
      <c r="F15" s="76">
        <v>1292.3452</v>
      </c>
      <c r="G15" s="78">
        <v>1292.3452</v>
      </c>
      <c r="H15" s="59">
        <v>1293.7241999999997</v>
      </c>
      <c r="I15" s="76">
        <v>1293.7241999999997</v>
      </c>
      <c r="J15" s="78">
        <v>1293.9611999999997</v>
      </c>
      <c r="K15" s="93">
        <v>1286.3511999999998</v>
      </c>
      <c r="L15" s="76">
        <v>1286.3511999999998</v>
      </c>
      <c r="M15" s="64">
        <v>1286.3511999999998</v>
      </c>
    </row>
    <row r="16" spans="1:13" x14ac:dyDescent="0.2">
      <c r="A16" s="68" t="s">
        <v>140</v>
      </c>
      <c r="B16" s="93">
        <v>3722.0685999999992</v>
      </c>
      <c r="C16" s="76">
        <v>3722.0685999999992</v>
      </c>
      <c r="D16" s="64">
        <v>3723.038599999999</v>
      </c>
      <c r="E16" s="59">
        <v>3723.0375999999992</v>
      </c>
      <c r="F16" s="76">
        <v>3723.123599999999</v>
      </c>
      <c r="G16" s="78">
        <v>3723.8255999999992</v>
      </c>
      <c r="H16" s="59">
        <v>3723.2695999999992</v>
      </c>
      <c r="I16" s="76">
        <v>3723.2695999999992</v>
      </c>
      <c r="J16" s="78">
        <v>3723.2695999999992</v>
      </c>
      <c r="K16" s="93">
        <v>3723.326599999999</v>
      </c>
      <c r="L16" s="76">
        <v>3723.326599999999</v>
      </c>
      <c r="M16" s="64">
        <v>3723.1765999999993</v>
      </c>
    </row>
    <row r="17" spans="1:13" x14ac:dyDescent="0.2">
      <c r="A17" s="68" t="s">
        <v>141</v>
      </c>
      <c r="B17" s="93">
        <v>1144.4119999999996</v>
      </c>
      <c r="C17" s="76">
        <v>1144.4119999999996</v>
      </c>
      <c r="D17" s="64">
        <v>1144.4099999999996</v>
      </c>
      <c r="E17" s="59">
        <v>1144.4099999999996</v>
      </c>
      <c r="F17" s="76">
        <v>1144.4099999999996</v>
      </c>
      <c r="G17" s="78">
        <v>1144.4099999999996</v>
      </c>
      <c r="H17" s="59">
        <v>1141.7349999999997</v>
      </c>
      <c r="I17" s="76">
        <v>1141.7349999999997</v>
      </c>
      <c r="J17" s="78">
        <v>1141.7359999999996</v>
      </c>
      <c r="K17" s="93">
        <v>1140.8109999999997</v>
      </c>
      <c r="L17" s="76">
        <v>1070.8109999999997</v>
      </c>
      <c r="M17" s="64">
        <v>1070.8119999999997</v>
      </c>
    </row>
    <row r="18" spans="1:13" x14ac:dyDescent="0.2">
      <c r="A18" s="68" t="s">
        <v>142</v>
      </c>
      <c r="B18" s="93">
        <v>4358.2386000000015</v>
      </c>
      <c r="C18" s="76">
        <v>4358.3196000000016</v>
      </c>
      <c r="D18" s="64">
        <v>4358.3196000000016</v>
      </c>
      <c r="E18" s="59">
        <v>4356.5716000000011</v>
      </c>
      <c r="F18" s="76">
        <v>4357.673600000001</v>
      </c>
      <c r="G18" s="78">
        <v>4357.8026</v>
      </c>
      <c r="H18" s="59">
        <v>4357.8026000000009</v>
      </c>
      <c r="I18" s="76">
        <v>4356.5316000000003</v>
      </c>
      <c r="J18" s="78">
        <v>4356.5316000000003</v>
      </c>
      <c r="K18" s="93">
        <v>4338.5875999999989</v>
      </c>
      <c r="L18" s="76">
        <v>4338.5875999999989</v>
      </c>
      <c r="M18" s="64">
        <v>4338.8395999999993</v>
      </c>
    </row>
    <row r="19" spans="1:13" x14ac:dyDescent="0.2">
      <c r="A19" s="68" t="s">
        <v>143</v>
      </c>
      <c r="B19" s="93">
        <v>10184.392859999998</v>
      </c>
      <c r="C19" s="76">
        <v>10184.392859999998</v>
      </c>
      <c r="D19" s="64">
        <v>10184.392859999998</v>
      </c>
      <c r="E19" s="59">
        <v>10091.892859999998</v>
      </c>
      <c r="F19" s="76">
        <v>10091.892859999998</v>
      </c>
      <c r="G19" s="78">
        <v>9927.5728599999984</v>
      </c>
      <c r="H19" s="59">
        <v>9925.200859999999</v>
      </c>
      <c r="I19" s="76">
        <v>9925.19686</v>
      </c>
      <c r="J19" s="78">
        <v>9925.200859999999</v>
      </c>
      <c r="K19" s="93">
        <v>9925.2438599999987</v>
      </c>
      <c r="L19" s="76">
        <v>9925.2438599999987</v>
      </c>
      <c r="M19" s="64">
        <v>9925.2438599999987</v>
      </c>
    </row>
    <row r="20" spans="1:13" x14ac:dyDescent="0.2">
      <c r="A20" s="68" t="s">
        <v>144</v>
      </c>
      <c r="B20" s="63">
        <v>1336.6533999999997</v>
      </c>
      <c r="C20" s="63">
        <v>1336.6583999999996</v>
      </c>
      <c r="D20" s="63">
        <v>1336.6583999999996</v>
      </c>
      <c r="E20" s="77">
        <v>1336.6533999999997</v>
      </c>
      <c r="F20" s="63">
        <v>1336.6543999999997</v>
      </c>
      <c r="G20" s="60">
        <v>1336.6533999999997</v>
      </c>
      <c r="H20" s="77">
        <v>1336.6533999999997</v>
      </c>
      <c r="I20" s="63">
        <v>1336.6493999999998</v>
      </c>
      <c r="J20" s="60">
        <v>1331.7093999999997</v>
      </c>
      <c r="K20" s="63">
        <v>1331.7083999999998</v>
      </c>
      <c r="L20" s="63">
        <v>1331.9613999999997</v>
      </c>
      <c r="M20" s="63">
        <v>1332.1983999999998</v>
      </c>
    </row>
    <row r="21" spans="1:13" x14ac:dyDescent="0.2">
      <c r="A21" s="42"/>
      <c r="B21" s="42"/>
      <c r="C21" s="42"/>
      <c r="D21" s="42"/>
      <c r="E21" s="42"/>
      <c r="F21" s="42"/>
      <c r="G21" s="42"/>
      <c r="H21" s="42"/>
      <c r="I21" s="42"/>
      <c r="J21" s="42"/>
      <c r="K21" s="42"/>
      <c r="L21" s="42"/>
      <c r="M21" s="3" t="s">
        <v>65</v>
      </c>
    </row>
    <row r="22" spans="1:13" x14ac:dyDescent="0.2">
      <c r="A22" s="42"/>
      <c r="B22" s="42"/>
      <c r="C22" s="42"/>
      <c r="D22" s="42"/>
      <c r="E22" s="42"/>
      <c r="F22" s="42"/>
      <c r="G22" s="42"/>
      <c r="H22" s="42"/>
    </row>
    <row r="23" spans="1:13" x14ac:dyDescent="0.2">
      <c r="A23" s="7" t="s">
        <v>78</v>
      </c>
      <c r="B23" s="7">
        <v>2095.3818999999994</v>
      </c>
      <c r="C23" s="42"/>
      <c r="D23" s="42"/>
      <c r="E23" s="42"/>
      <c r="F23" s="42"/>
      <c r="G23" s="42"/>
      <c r="H23" s="42"/>
    </row>
    <row r="24" spans="1:13" x14ac:dyDescent="0.2">
      <c r="A24" s="7" t="s">
        <v>69</v>
      </c>
      <c r="B24" s="7">
        <v>2195.3032000000007</v>
      </c>
      <c r="C24" s="42"/>
      <c r="D24" s="42"/>
      <c r="E24" s="42"/>
      <c r="F24" s="42"/>
      <c r="G24" s="42"/>
      <c r="H24" s="42"/>
    </row>
    <row r="25" spans="1:13" x14ac:dyDescent="0.2">
      <c r="A25" s="7" t="s">
        <v>70</v>
      </c>
      <c r="B25" s="7">
        <v>1914.7989999999982</v>
      </c>
      <c r="C25" s="42"/>
      <c r="D25" s="42"/>
      <c r="E25" s="42"/>
      <c r="F25" s="42"/>
      <c r="G25" s="42"/>
      <c r="H25" s="42"/>
    </row>
    <row r="26" spans="1:13" x14ac:dyDescent="0.2">
      <c r="A26" s="7" t="s">
        <v>71</v>
      </c>
      <c r="B26" s="7">
        <v>2827.4560000000001</v>
      </c>
      <c r="C26" s="42"/>
      <c r="D26" s="42"/>
      <c r="E26" s="42"/>
      <c r="F26" s="42"/>
      <c r="G26" s="42"/>
      <c r="H26" s="42"/>
    </row>
    <row r="27" spans="1:13" x14ac:dyDescent="0.2">
      <c r="A27" s="7" t="s">
        <v>81</v>
      </c>
      <c r="B27" s="7">
        <v>608.29000000000042</v>
      </c>
      <c r="C27" s="42"/>
      <c r="D27" s="42"/>
      <c r="E27" s="42"/>
      <c r="F27" s="42"/>
      <c r="G27" s="42"/>
      <c r="H27" s="42"/>
    </row>
    <row r="28" spans="1:13" x14ac:dyDescent="0.2">
      <c r="A28" s="7" t="s">
        <v>72</v>
      </c>
      <c r="B28" s="7">
        <v>1072.2804999999996</v>
      </c>
      <c r="C28" s="42"/>
      <c r="D28" s="42"/>
      <c r="E28" s="42"/>
      <c r="F28" s="42"/>
      <c r="G28" s="42"/>
      <c r="H28" s="42"/>
    </row>
    <row r="29" spans="1:13" x14ac:dyDescent="0.2">
      <c r="A29" s="7" t="s">
        <v>73</v>
      </c>
      <c r="B29" s="7">
        <v>487.73999999999995</v>
      </c>
      <c r="C29" s="42"/>
      <c r="D29" s="42"/>
      <c r="E29" s="42"/>
      <c r="F29" s="42"/>
      <c r="G29" s="42"/>
      <c r="H29" s="42"/>
    </row>
    <row r="30" spans="1:13" x14ac:dyDescent="0.2">
      <c r="A30" s="7" t="s">
        <v>74</v>
      </c>
      <c r="B30" s="7">
        <v>6117.5400999999983</v>
      </c>
      <c r="C30" s="42"/>
      <c r="D30" s="42"/>
      <c r="E30" s="42"/>
      <c r="F30" s="42"/>
      <c r="G30" s="42"/>
      <c r="H30" s="42"/>
    </row>
    <row r="31" spans="1:13" x14ac:dyDescent="0.2">
      <c r="A31" s="7" t="s">
        <v>75</v>
      </c>
      <c r="B31" s="7">
        <v>1286.3511999999998</v>
      </c>
      <c r="C31" s="42"/>
      <c r="D31" s="42"/>
      <c r="E31" s="42"/>
      <c r="F31" s="42"/>
      <c r="G31" s="42"/>
      <c r="H31" s="42"/>
    </row>
    <row r="32" spans="1:13" x14ac:dyDescent="0.2">
      <c r="A32" s="7" t="s">
        <v>76</v>
      </c>
      <c r="B32" s="7">
        <v>3723.1765999999993</v>
      </c>
      <c r="C32" s="42"/>
      <c r="D32" s="42"/>
      <c r="E32" s="42"/>
      <c r="F32" s="42"/>
      <c r="G32" s="42"/>
      <c r="H32" s="42"/>
    </row>
    <row r="33" spans="1:8" x14ac:dyDescent="0.2">
      <c r="A33" s="7" t="s">
        <v>77</v>
      </c>
      <c r="B33" s="7">
        <v>1070.8119999999997</v>
      </c>
      <c r="C33" s="42"/>
      <c r="D33" s="42"/>
      <c r="E33" s="42"/>
      <c r="F33" s="42"/>
      <c r="G33" s="42"/>
      <c r="H33" s="42"/>
    </row>
    <row r="34" spans="1:8" x14ac:dyDescent="0.2">
      <c r="A34" s="7" t="s">
        <v>79</v>
      </c>
      <c r="B34" s="7">
        <v>4338.8395999999993</v>
      </c>
      <c r="C34" s="42"/>
      <c r="D34" s="42"/>
      <c r="E34" s="42"/>
      <c r="F34" s="42"/>
      <c r="G34" s="42"/>
      <c r="H34" s="42"/>
    </row>
    <row r="35" spans="1:8" x14ac:dyDescent="0.2">
      <c r="A35" s="7" t="s">
        <v>80</v>
      </c>
      <c r="B35" s="7">
        <v>9925.2438599999987</v>
      </c>
      <c r="C35" s="42"/>
      <c r="D35" s="42"/>
      <c r="E35" s="42"/>
      <c r="F35" s="42"/>
      <c r="G35" s="42"/>
      <c r="H35" s="42"/>
    </row>
    <row r="36" spans="1:8" x14ac:dyDescent="0.2">
      <c r="A36" s="7" t="s">
        <v>82</v>
      </c>
      <c r="B36" s="7">
        <v>1332.1983999999998</v>
      </c>
      <c r="C36" s="42"/>
      <c r="D36" s="42"/>
      <c r="E36" s="42"/>
      <c r="F36" s="42"/>
      <c r="G36" s="42"/>
      <c r="H36" s="42"/>
    </row>
    <row r="37" spans="1:8" x14ac:dyDescent="0.2">
      <c r="A37" s="42"/>
      <c r="B37" s="42"/>
      <c r="C37" s="42"/>
      <c r="D37" s="42"/>
      <c r="E37" s="42"/>
      <c r="F37" s="42"/>
      <c r="G37" s="42"/>
      <c r="H37" s="42"/>
    </row>
    <row r="38" spans="1:8" x14ac:dyDescent="0.2">
      <c r="A38" s="42"/>
      <c r="B38" s="42"/>
      <c r="C38" s="42"/>
      <c r="D38" s="42"/>
      <c r="E38" s="42"/>
      <c r="F38" s="42"/>
      <c r="G38" s="42"/>
      <c r="H38" s="42"/>
    </row>
    <row r="39" spans="1:8" x14ac:dyDescent="0.2">
      <c r="A39" s="42"/>
      <c r="B39" s="42"/>
      <c r="C39" s="42"/>
      <c r="D39" s="42"/>
      <c r="E39" s="42"/>
      <c r="F39" s="42"/>
      <c r="G39" s="42"/>
      <c r="H39" s="42"/>
    </row>
    <row r="40" spans="1:8" x14ac:dyDescent="0.2">
      <c r="A40" s="42"/>
      <c r="B40" s="42"/>
      <c r="C40" s="42"/>
      <c r="D40" s="42"/>
      <c r="E40" s="42"/>
      <c r="F40" s="42"/>
      <c r="G40" s="42"/>
      <c r="H40" s="42"/>
    </row>
    <row r="41" spans="1:8" x14ac:dyDescent="0.2">
      <c r="A41" s="42"/>
      <c r="B41" s="42"/>
      <c r="C41" s="42"/>
      <c r="D41" s="42"/>
      <c r="E41" s="42"/>
      <c r="F41" s="42"/>
      <c r="G41" s="42"/>
      <c r="H41" s="42"/>
    </row>
    <row r="42" spans="1:8" x14ac:dyDescent="0.2">
      <c r="A42" s="42"/>
      <c r="B42" s="42"/>
      <c r="C42" s="42"/>
      <c r="D42" s="42"/>
      <c r="E42" s="42"/>
      <c r="F42" s="42"/>
      <c r="G42" s="42"/>
      <c r="H42" s="42"/>
    </row>
    <row r="43" spans="1:8" x14ac:dyDescent="0.2">
      <c r="A43" s="42"/>
      <c r="B43" s="42"/>
      <c r="C43" s="42"/>
      <c r="D43" s="42"/>
      <c r="E43" s="42"/>
      <c r="F43" s="42"/>
      <c r="G43" s="42"/>
      <c r="H43" s="42"/>
    </row>
    <row r="44" spans="1:8" x14ac:dyDescent="0.2">
      <c r="A44" s="42"/>
      <c r="B44" s="42"/>
      <c r="C44" s="42"/>
      <c r="D44" s="42"/>
      <c r="E44" s="42"/>
      <c r="F44" s="42"/>
      <c r="G44" s="42"/>
      <c r="H44" s="42"/>
    </row>
    <row r="45" spans="1:8" x14ac:dyDescent="0.2">
      <c r="A45" s="42"/>
      <c r="B45" s="42"/>
      <c r="C45" s="42"/>
      <c r="D45" s="42"/>
      <c r="E45" s="42"/>
      <c r="F45" s="42"/>
      <c r="G45" s="42"/>
      <c r="H45" s="42"/>
    </row>
    <row r="46" spans="1:8" x14ac:dyDescent="0.2">
      <c r="A46" s="42"/>
      <c r="B46" s="42"/>
      <c r="C46" s="42"/>
      <c r="D46" s="42"/>
      <c r="E46" s="42"/>
      <c r="F46" s="42"/>
      <c r="G46" s="42"/>
      <c r="H46" s="42"/>
    </row>
  </sheetData>
  <sortState ref="A7:M20">
    <sortCondition ref="A7"/>
  </sortState>
  <mergeCells count="10">
    <mergeCell ref="A5:A6"/>
    <mergeCell ref="B5:D5"/>
    <mergeCell ref="E5:G5"/>
    <mergeCell ref="H5:J5"/>
    <mergeCell ref="K5:M5"/>
    <mergeCell ref="A3:A4"/>
    <mergeCell ref="B3:D3"/>
    <mergeCell ref="E3:G3"/>
    <mergeCell ref="H3:J3"/>
    <mergeCell ref="K3:M3"/>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3"/>
  <dimension ref="A1:Q30"/>
  <sheetViews>
    <sheetView showGridLines="0" zoomScaleNormal="100" workbookViewId="0">
      <selection activeCell="P9" sqref="P9"/>
    </sheetView>
  </sheetViews>
  <sheetFormatPr defaultRowHeight="12" x14ac:dyDescent="0.2"/>
  <cols>
    <col min="1" max="1" width="31.5703125" style="5" customWidth="1"/>
    <col min="2" max="13" width="8.5703125" style="5" customWidth="1"/>
    <col min="14" max="14" width="9.7109375" style="5" customWidth="1"/>
    <col min="15" max="16384" width="9.140625" style="5"/>
  </cols>
  <sheetData>
    <row r="1" spans="1:17" s="42" customFormat="1" ht="18.75" x14ac:dyDescent="0.3">
      <c r="A1" s="89" t="s">
        <v>198</v>
      </c>
      <c r="N1" s="57" t="str">
        <f>'3'!N1</f>
        <v>IV. čtvrtletí 2021</v>
      </c>
    </row>
    <row r="2" spans="1:17" ht="15.75" x14ac:dyDescent="0.25">
      <c r="A2" s="72" t="s">
        <v>112</v>
      </c>
      <c r="B2" s="42"/>
      <c r="C2" s="42"/>
      <c r="D2" s="42"/>
      <c r="E2" s="42"/>
      <c r="F2" s="42"/>
      <c r="G2" s="42"/>
      <c r="H2" s="42"/>
      <c r="I2" s="42"/>
      <c r="J2" s="42"/>
      <c r="K2" s="42"/>
      <c r="L2" s="42"/>
      <c r="M2" s="42"/>
      <c r="N2" s="42"/>
    </row>
    <row r="3" spans="1:17" ht="6" customHeight="1" x14ac:dyDescent="0.2">
      <c r="A3" s="42"/>
      <c r="B3" s="42"/>
      <c r="C3" s="42"/>
      <c r="D3" s="42"/>
      <c r="E3" s="42"/>
      <c r="F3" s="42"/>
      <c r="G3" s="42"/>
      <c r="H3" s="42"/>
      <c r="I3" s="42"/>
      <c r="J3" s="42"/>
      <c r="K3" s="42"/>
      <c r="L3" s="42"/>
      <c r="M3" s="42"/>
      <c r="N3" s="42"/>
    </row>
    <row r="4" spans="1:17" x14ac:dyDescent="0.2">
      <c r="A4" s="277"/>
      <c r="B4" s="282" t="s">
        <v>45</v>
      </c>
      <c r="C4" s="283"/>
      <c r="D4" s="284"/>
      <c r="E4" s="282" t="s">
        <v>46</v>
      </c>
      <c r="F4" s="283"/>
      <c r="G4" s="284"/>
      <c r="H4" s="282" t="s">
        <v>47</v>
      </c>
      <c r="I4" s="283"/>
      <c r="J4" s="284"/>
      <c r="K4" s="282" t="s">
        <v>48</v>
      </c>
      <c r="L4" s="283"/>
      <c r="M4" s="284"/>
      <c r="N4" s="275" t="s">
        <v>7</v>
      </c>
    </row>
    <row r="5" spans="1:17" x14ac:dyDescent="0.2">
      <c r="A5" s="292"/>
      <c r="B5" s="95" t="s">
        <v>8</v>
      </c>
      <c r="C5" s="96" t="s">
        <v>9</v>
      </c>
      <c r="D5" s="97" t="s">
        <v>10</v>
      </c>
      <c r="E5" s="95" t="s">
        <v>11</v>
      </c>
      <c r="F5" s="96" t="s">
        <v>12</v>
      </c>
      <c r="G5" s="97" t="s">
        <v>13</v>
      </c>
      <c r="H5" s="95" t="s">
        <v>14</v>
      </c>
      <c r="I5" s="96" t="s">
        <v>15</v>
      </c>
      <c r="J5" s="97" t="s">
        <v>16</v>
      </c>
      <c r="K5" s="95" t="s">
        <v>17</v>
      </c>
      <c r="L5" s="96" t="s">
        <v>18</v>
      </c>
      <c r="M5" s="97" t="s">
        <v>19</v>
      </c>
      <c r="N5" s="275"/>
    </row>
    <row r="6" spans="1:17" ht="12" customHeight="1" x14ac:dyDescent="0.2">
      <c r="A6" s="293" t="s">
        <v>148</v>
      </c>
      <c r="B6" s="287">
        <f>SUM(B7:D7)</f>
        <v>33193.19374522705</v>
      </c>
      <c r="C6" s="288"/>
      <c r="D6" s="289"/>
      <c r="E6" s="287">
        <f>SUM(E7:G7)</f>
        <v>15745.031855032541</v>
      </c>
      <c r="F6" s="288"/>
      <c r="G6" s="289"/>
      <c r="H6" s="287">
        <f>SUM(H7:J7)</f>
        <v>8340.9599759853736</v>
      </c>
      <c r="I6" s="288"/>
      <c r="J6" s="289"/>
      <c r="K6" s="287">
        <f>SUM(K7:M7)</f>
        <v>26709.723680999996</v>
      </c>
      <c r="L6" s="288"/>
      <c r="M6" s="289"/>
      <c r="N6" s="290">
        <f>SUM(B7:M7)</f>
        <v>83988.909257244959</v>
      </c>
    </row>
    <row r="7" spans="1:17" x14ac:dyDescent="0.2">
      <c r="A7" s="294"/>
      <c r="B7" s="115">
        <f t="shared" ref="B7:M7" si="0">SUM(B8:B15)</f>
        <v>12011.338175676312</v>
      </c>
      <c r="C7" s="116">
        <f t="shared" si="0"/>
        <v>11127.72188009055</v>
      </c>
      <c r="D7" s="117">
        <f t="shared" si="0"/>
        <v>10054.133689460185</v>
      </c>
      <c r="E7" s="115">
        <f t="shared" si="0"/>
        <v>7784.376692495809</v>
      </c>
      <c r="F7" s="116">
        <f t="shared" si="0"/>
        <v>5245.9704068612073</v>
      </c>
      <c r="G7" s="117">
        <f t="shared" si="0"/>
        <v>2714.6847556755251</v>
      </c>
      <c r="H7" s="115">
        <f t="shared" si="0"/>
        <v>2362.2075015189184</v>
      </c>
      <c r="I7" s="116">
        <f t="shared" si="0"/>
        <v>2545.658423733094</v>
      </c>
      <c r="J7" s="117">
        <f t="shared" si="0"/>
        <v>3433.0940507333612</v>
      </c>
      <c r="K7" s="115">
        <f t="shared" si="0"/>
        <v>6455.3349939999998</v>
      </c>
      <c r="L7" s="116">
        <f t="shared" si="0"/>
        <v>8919.7114390000006</v>
      </c>
      <c r="M7" s="117">
        <f t="shared" si="0"/>
        <v>11334.677247999996</v>
      </c>
      <c r="N7" s="291"/>
    </row>
    <row r="8" spans="1:17" x14ac:dyDescent="0.2">
      <c r="A8" s="68" t="s">
        <v>26</v>
      </c>
      <c r="B8" s="100">
        <v>2672.3687832033111</v>
      </c>
      <c r="C8" s="101">
        <v>2542.7278116882881</v>
      </c>
      <c r="D8" s="102">
        <v>2452.0619480748319</v>
      </c>
      <c r="E8" s="100">
        <v>1946.3238792108652</v>
      </c>
      <c r="F8" s="101">
        <v>1544.6487505074856</v>
      </c>
      <c r="G8" s="102">
        <v>1129.284449</v>
      </c>
      <c r="H8" s="100">
        <v>1011.48076</v>
      </c>
      <c r="I8" s="101">
        <v>1148.6160770000001</v>
      </c>
      <c r="J8" s="102">
        <v>1295.4759579999995</v>
      </c>
      <c r="K8" s="100">
        <v>1720.9257140000002</v>
      </c>
      <c r="L8" s="101">
        <v>2105.7219879999998</v>
      </c>
      <c r="M8" s="102">
        <v>2450.6592230000001</v>
      </c>
      <c r="N8" s="114">
        <f t="shared" ref="N8:N13" si="1">SUM(B8:M8)</f>
        <v>22020.295341684781</v>
      </c>
      <c r="P8" s="255"/>
      <c r="Q8" s="36"/>
    </row>
    <row r="9" spans="1:17" x14ac:dyDescent="0.2">
      <c r="A9" s="68" t="s">
        <v>0</v>
      </c>
      <c r="B9" s="59">
        <v>311.10589400000003</v>
      </c>
      <c r="C9" s="76">
        <v>289.91376500000001</v>
      </c>
      <c r="D9" s="78">
        <v>267.42764199999999</v>
      </c>
      <c r="E9" s="59">
        <v>205.03946199999999</v>
      </c>
      <c r="F9" s="76">
        <v>123.976865</v>
      </c>
      <c r="G9" s="78">
        <v>72.833213999999998</v>
      </c>
      <c r="H9" s="59">
        <v>73.125891999999993</v>
      </c>
      <c r="I9" s="76">
        <v>71.386873999999992</v>
      </c>
      <c r="J9" s="78">
        <v>115.13938200000001</v>
      </c>
      <c r="K9" s="59">
        <v>154.59890200000001</v>
      </c>
      <c r="L9" s="76">
        <v>221.07713899999999</v>
      </c>
      <c r="M9" s="78">
        <v>300.27001400000006</v>
      </c>
      <c r="N9" s="114">
        <f t="shared" si="1"/>
        <v>2205.8950450000002</v>
      </c>
      <c r="P9" s="255"/>
      <c r="Q9" s="36"/>
    </row>
    <row r="10" spans="1:17" x14ac:dyDescent="0.2">
      <c r="A10" s="68" t="s">
        <v>1</v>
      </c>
      <c r="B10" s="59">
        <v>126.91536499999999</v>
      </c>
      <c r="C10" s="76">
        <v>118.32828099999999</v>
      </c>
      <c r="D10" s="78">
        <v>100.86149700000001</v>
      </c>
      <c r="E10" s="59">
        <v>73.739433000000005</v>
      </c>
      <c r="F10" s="76">
        <v>33.148607000000005</v>
      </c>
      <c r="G10" s="78">
        <v>8.4777529999999999</v>
      </c>
      <c r="H10" s="59">
        <v>5.5014719999999988</v>
      </c>
      <c r="I10" s="76">
        <v>5.9992840000000012</v>
      </c>
      <c r="J10" s="78">
        <v>12.502690999999997</v>
      </c>
      <c r="K10" s="59">
        <v>51.730927000000008</v>
      </c>
      <c r="L10" s="76">
        <v>86.440376000000001</v>
      </c>
      <c r="M10" s="78">
        <v>117.73425199999997</v>
      </c>
      <c r="N10" s="114">
        <f t="shared" si="1"/>
        <v>741.37993800000004</v>
      </c>
      <c r="P10" s="255"/>
      <c r="Q10" s="36"/>
    </row>
    <row r="11" spans="1:17" x14ac:dyDescent="0.2">
      <c r="A11" s="68" t="s">
        <v>2</v>
      </c>
      <c r="B11" s="59">
        <v>35.292500000000004</v>
      </c>
      <c r="C11" s="76">
        <v>33.770898999999993</v>
      </c>
      <c r="D11" s="78">
        <v>30.382976999999997</v>
      </c>
      <c r="E11" s="59">
        <v>22.543964999999996</v>
      </c>
      <c r="F11" s="76">
        <v>10.963841999999996</v>
      </c>
      <c r="G11" s="78">
        <v>3.1973619999999996</v>
      </c>
      <c r="H11" s="59">
        <v>3.8196099999999999</v>
      </c>
      <c r="I11" s="76">
        <v>4.4295249999999999</v>
      </c>
      <c r="J11" s="78">
        <v>10.231187000000002</v>
      </c>
      <c r="K11" s="59">
        <v>15.089339000000001</v>
      </c>
      <c r="L11" s="76">
        <v>25.678809999999988</v>
      </c>
      <c r="M11" s="78">
        <v>37.758586000000001</v>
      </c>
      <c r="N11" s="114">
        <f t="shared" si="1"/>
        <v>233.15860200000003</v>
      </c>
      <c r="P11" s="255"/>
      <c r="Q11" s="36"/>
    </row>
    <row r="12" spans="1:17" x14ac:dyDescent="0.2">
      <c r="A12" s="68" t="s">
        <v>6</v>
      </c>
      <c r="B12" s="59">
        <v>52.323121</v>
      </c>
      <c r="C12" s="76">
        <v>51.859028999999992</v>
      </c>
      <c r="D12" s="78">
        <v>53.099517000000006</v>
      </c>
      <c r="E12" s="59">
        <v>43.521608999999998</v>
      </c>
      <c r="F12" s="76">
        <v>30.644833000000006</v>
      </c>
      <c r="G12" s="78">
        <v>15.357432999999999</v>
      </c>
      <c r="H12" s="59">
        <v>14.782173000000002</v>
      </c>
      <c r="I12" s="76">
        <v>14.208627</v>
      </c>
      <c r="J12" s="78">
        <v>21.926485</v>
      </c>
      <c r="K12" s="59">
        <v>34.734622000000002</v>
      </c>
      <c r="L12" s="76">
        <v>43.396797000000007</v>
      </c>
      <c r="M12" s="78">
        <v>47.381405999999991</v>
      </c>
      <c r="N12" s="114">
        <f t="shared" si="1"/>
        <v>423.23565199999996</v>
      </c>
      <c r="P12" s="255"/>
      <c r="Q12" s="36"/>
    </row>
    <row r="13" spans="1:17" x14ac:dyDescent="0.2">
      <c r="A13" s="68" t="s">
        <v>25</v>
      </c>
      <c r="B13" s="59">
        <v>5320.909409472999</v>
      </c>
      <c r="C13" s="76">
        <v>4844.4247984022622</v>
      </c>
      <c r="D13" s="78">
        <v>4274.3475313853551</v>
      </c>
      <c r="E13" s="59">
        <v>3541.5933662849438</v>
      </c>
      <c r="F13" s="76">
        <v>2318.7764793537226</v>
      </c>
      <c r="G13" s="78">
        <v>1005.5348436755251</v>
      </c>
      <c r="H13" s="59">
        <v>853.32033851891822</v>
      </c>
      <c r="I13" s="76">
        <v>878.94473973309391</v>
      </c>
      <c r="J13" s="78">
        <v>1362.9638427333618</v>
      </c>
      <c r="K13" s="59">
        <v>2921.6648950000003</v>
      </c>
      <c r="L13" s="76">
        <v>4063.0491260000017</v>
      </c>
      <c r="M13" s="78">
        <v>5268.3281529999967</v>
      </c>
      <c r="N13" s="114">
        <f t="shared" si="1"/>
        <v>36653.857523560182</v>
      </c>
      <c r="P13" s="255"/>
      <c r="Q13" s="36"/>
    </row>
    <row r="14" spans="1:17" x14ac:dyDescent="0.2">
      <c r="A14" s="68" t="s">
        <v>5</v>
      </c>
      <c r="B14" s="59">
        <v>3213.6362920000006</v>
      </c>
      <c r="C14" s="76">
        <v>2993.812394</v>
      </c>
      <c r="D14" s="78">
        <v>2657.0696359999979</v>
      </c>
      <c r="E14" s="59">
        <v>1790.0916889999996</v>
      </c>
      <c r="F14" s="76">
        <v>1090.7963319999994</v>
      </c>
      <c r="G14" s="78">
        <v>446.265444</v>
      </c>
      <c r="H14" s="59">
        <v>372.48137600000007</v>
      </c>
      <c r="I14" s="76">
        <v>389.03720499999991</v>
      </c>
      <c r="J14" s="78">
        <v>562.33058699999992</v>
      </c>
      <c r="K14" s="59">
        <v>1418.9235269999995</v>
      </c>
      <c r="L14" s="76">
        <v>2156.9126349999992</v>
      </c>
      <c r="M14" s="78">
        <v>2846.5971319999985</v>
      </c>
      <c r="N14" s="114">
        <f>SUM(B14:M14)</f>
        <v>19937.954248999995</v>
      </c>
      <c r="P14" s="255"/>
      <c r="Q14" s="36"/>
    </row>
    <row r="15" spans="1:17" x14ac:dyDescent="0.2">
      <c r="A15" s="68" t="s">
        <v>3</v>
      </c>
      <c r="B15" s="77">
        <v>278.78681099999994</v>
      </c>
      <c r="C15" s="63">
        <v>252.88490199999995</v>
      </c>
      <c r="D15" s="60">
        <v>218.88294100000002</v>
      </c>
      <c r="E15" s="77">
        <v>161.52328900000003</v>
      </c>
      <c r="F15" s="63">
        <v>93.014697999999996</v>
      </c>
      <c r="G15" s="60">
        <v>33.734256999999999</v>
      </c>
      <c r="H15" s="77">
        <v>27.695880000000002</v>
      </c>
      <c r="I15" s="63">
        <v>33.036091999999996</v>
      </c>
      <c r="J15" s="60">
        <v>52.523918000000002</v>
      </c>
      <c r="K15" s="77">
        <v>137.66706799999997</v>
      </c>
      <c r="L15" s="63">
        <v>217.43456800000001</v>
      </c>
      <c r="M15" s="60">
        <v>265.9484819999999</v>
      </c>
      <c r="N15" s="114">
        <f>SUM(B15:M15)</f>
        <v>1773.1329059999998</v>
      </c>
      <c r="P15" s="12"/>
      <c r="Q15" s="36"/>
    </row>
    <row r="16" spans="1:17" x14ac:dyDescent="0.2">
      <c r="A16" s="35" t="s">
        <v>157</v>
      </c>
      <c r="B16" s="42"/>
      <c r="C16" s="42"/>
      <c r="D16" s="42"/>
      <c r="E16" s="42"/>
      <c r="F16" s="42"/>
      <c r="G16" s="42"/>
      <c r="H16" s="42"/>
      <c r="I16" s="42"/>
      <c r="J16" s="42"/>
      <c r="K16" s="42"/>
      <c r="L16" s="42"/>
      <c r="M16" s="42"/>
      <c r="N16" s="3" t="s">
        <v>65</v>
      </c>
    </row>
    <row r="17" spans="2:2" x14ac:dyDescent="0.2">
      <c r="B17" s="6"/>
    </row>
    <row r="18" spans="2:2" x14ac:dyDescent="0.2">
      <c r="B18" s="6"/>
    </row>
    <row r="19" spans="2:2" x14ac:dyDescent="0.2">
      <c r="B19" s="6"/>
    </row>
    <row r="20" spans="2:2" x14ac:dyDescent="0.2">
      <c r="B20" s="6"/>
    </row>
    <row r="21" spans="2:2" x14ac:dyDescent="0.2">
      <c r="B21" s="6"/>
    </row>
    <row r="22" spans="2:2" x14ac:dyDescent="0.2">
      <c r="B22" s="6"/>
    </row>
    <row r="23" spans="2:2" x14ac:dyDescent="0.2">
      <c r="B23" s="6"/>
    </row>
    <row r="24" spans="2:2" x14ac:dyDescent="0.2">
      <c r="B24" s="6"/>
    </row>
    <row r="25" spans="2:2" x14ac:dyDescent="0.2">
      <c r="B25" s="6"/>
    </row>
    <row r="26" spans="2:2" x14ac:dyDescent="0.2">
      <c r="B26" s="6"/>
    </row>
    <row r="27" spans="2:2" x14ac:dyDescent="0.2">
      <c r="B27" s="6"/>
    </row>
    <row r="28" spans="2:2" x14ac:dyDescent="0.2">
      <c r="B28" s="6"/>
    </row>
    <row r="29" spans="2:2" x14ac:dyDescent="0.2">
      <c r="B29" s="6"/>
    </row>
    <row r="30" spans="2:2" x14ac:dyDescent="0.2">
      <c r="B30" s="6"/>
    </row>
  </sheetData>
  <mergeCells count="12">
    <mergeCell ref="N6:N7"/>
    <mergeCell ref="A4:A5"/>
    <mergeCell ref="B4:D4"/>
    <mergeCell ref="E4:G4"/>
    <mergeCell ref="H4:J4"/>
    <mergeCell ref="K4:M4"/>
    <mergeCell ref="N4:N5"/>
    <mergeCell ref="A6:A7"/>
    <mergeCell ref="B6:D6"/>
    <mergeCell ref="E6:G6"/>
    <mergeCell ref="H6:J6"/>
    <mergeCell ref="K6:M6"/>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21"/>
  <dimension ref="A1:J19"/>
  <sheetViews>
    <sheetView showGridLines="0" workbookViewId="0">
      <selection activeCell="K34" sqref="K34"/>
    </sheetView>
  </sheetViews>
  <sheetFormatPr defaultRowHeight="12" x14ac:dyDescent="0.2"/>
  <cols>
    <col min="1" max="1" width="28.28515625" style="5" customWidth="1"/>
    <col min="2" max="7" width="12" style="5" customWidth="1"/>
    <col min="8" max="8" width="16.5703125" style="5" customWidth="1"/>
    <col min="9" max="9" width="12" style="5" customWidth="1"/>
    <col min="10" max="10" width="15.28515625" style="5" customWidth="1"/>
    <col min="11" max="11" width="9.140625" style="5" bestFit="1" customWidth="1"/>
    <col min="12" max="13" width="9.140625" style="5" customWidth="1"/>
    <col min="14" max="14" width="10.5703125" style="5" customWidth="1"/>
    <col min="15" max="15" width="12.7109375" style="5" customWidth="1"/>
    <col min="16" max="16384" width="9.140625" style="5"/>
  </cols>
  <sheetData>
    <row r="1" spans="1:10" ht="15.75" x14ac:dyDescent="0.25">
      <c r="A1" s="72" t="s">
        <v>113</v>
      </c>
      <c r="B1" s="39"/>
      <c r="C1" s="29"/>
      <c r="D1" s="29"/>
      <c r="E1" s="29"/>
      <c r="F1" s="29"/>
      <c r="G1" s="29"/>
      <c r="H1" s="29"/>
      <c r="I1" s="29"/>
      <c r="J1" s="57" t="str">
        <f>'3'!N1</f>
        <v>IV. čtvrtletí 2021</v>
      </c>
    </row>
    <row r="2" spans="1:10" ht="6" customHeight="1" x14ac:dyDescent="0.2">
      <c r="A2" s="29"/>
      <c r="B2" s="29"/>
      <c r="C2" s="29"/>
      <c r="D2" s="29"/>
      <c r="E2" s="29"/>
      <c r="F2" s="29"/>
      <c r="G2" s="29"/>
      <c r="H2" s="29"/>
      <c r="I2" s="29"/>
      <c r="J2" s="29"/>
    </row>
    <row r="3" spans="1:10" ht="24" x14ac:dyDescent="0.2">
      <c r="A3" s="120"/>
      <c r="B3" s="121" t="s">
        <v>26</v>
      </c>
      <c r="C3" s="121" t="s">
        <v>0</v>
      </c>
      <c r="D3" s="121" t="s">
        <v>1</v>
      </c>
      <c r="E3" s="121" t="s">
        <v>2</v>
      </c>
      <c r="F3" s="121" t="s">
        <v>6</v>
      </c>
      <c r="G3" s="121" t="s">
        <v>25</v>
      </c>
      <c r="H3" s="121" t="s">
        <v>5</v>
      </c>
      <c r="I3" s="121" t="s">
        <v>3</v>
      </c>
      <c r="J3" s="121" t="s">
        <v>4</v>
      </c>
    </row>
    <row r="4" spans="1:10" ht="12" customHeight="1" x14ac:dyDescent="0.2">
      <c r="A4" s="122" t="s">
        <v>150</v>
      </c>
      <c r="B4" s="116">
        <f>SUM(B5:B18)</f>
        <v>6277.3069249999999</v>
      </c>
      <c r="C4" s="116">
        <f t="shared" ref="C4:I4" si="0">SUM(C5:C18)</f>
        <v>675.946055</v>
      </c>
      <c r="D4" s="116">
        <f t="shared" si="0"/>
        <v>255.90555499999999</v>
      </c>
      <c r="E4" s="116">
        <f t="shared" si="0"/>
        <v>78.526735000000002</v>
      </c>
      <c r="F4" s="116">
        <f t="shared" si="0"/>
        <v>125.51282499999999</v>
      </c>
      <c r="G4" s="116">
        <f t="shared" si="0"/>
        <v>12253.042174000002</v>
      </c>
      <c r="H4" s="116">
        <f t="shared" si="0"/>
        <v>6422.4332940000004</v>
      </c>
      <c r="I4" s="116">
        <f t="shared" si="0"/>
        <v>621.050118</v>
      </c>
      <c r="J4" s="116">
        <f>SUM(B4:I4)</f>
        <v>26709.723681000003</v>
      </c>
    </row>
    <row r="5" spans="1:10" x14ac:dyDescent="0.2">
      <c r="A5" s="75" t="s">
        <v>121</v>
      </c>
      <c r="B5" s="123">
        <v>106.062995</v>
      </c>
      <c r="C5" s="123">
        <v>9.2825179999999996</v>
      </c>
      <c r="D5" s="123">
        <v>93.228380000000001</v>
      </c>
      <c r="E5" s="123">
        <v>10.715157999999999</v>
      </c>
      <c r="F5" s="123">
        <v>1.8401130000000001</v>
      </c>
      <c r="G5" s="123">
        <v>2330.6710120000002</v>
      </c>
      <c r="H5" s="123">
        <v>1393.8819129999999</v>
      </c>
      <c r="I5" s="123">
        <v>38.036525000000005</v>
      </c>
      <c r="J5" s="63">
        <f t="shared" ref="J5:J18" si="1">SUM(B5:I5)</f>
        <v>3983.7186139999999</v>
      </c>
    </row>
    <row r="6" spans="1:10" x14ac:dyDescent="0.2">
      <c r="A6" s="124" t="s">
        <v>91</v>
      </c>
      <c r="B6" s="125">
        <v>259.60909700000002</v>
      </c>
      <c r="C6" s="125">
        <v>9.0355990000000013</v>
      </c>
      <c r="D6" s="125">
        <v>19.210245</v>
      </c>
      <c r="E6" s="125">
        <v>1.895392</v>
      </c>
      <c r="F6" s="125">
        <v>5.8244499999999997</v>
      </c>
      <c r="G6" s="125">
        <v>750.62989800000025</v>
      </c>
      <c r="H6" s="125">
        <v>460.58903600000002</v>
      </c>
      <c r="I6" s="125">
        <v>45.307627999999994</v>
      </c>
      <c r="J6" s="64">
        <f t="shared" si="1"/>
        <v>1552.1013450000003</v>
      </c>
    </row>
    <row r="7" spans="1:10" x14ac:dyDescent="0.2">
      <c r="A7" s="124" t="s">
        <v>92</v>
      </c>
      <c r="B7" s="125">
        <v>161.77783599999998</v>
      </c>
      <c r="C7" s="125">
        <v>2.2377899999999999</v>
      </c>
      <c r="D7" s="125">
        <v>0.22600000000000001</v>
      </c>
      <c r="E7" s="125">
        <v>0.16200000000000001</v>
      </c>
      <c r="F7" s="125">
        <v>16.473392000000004</v>
      </c>
      <c r="G7" s="125">
        <v>992.04441500000019</v>
      </c>
      <c r="H7" s="125">
        <v>290.39176100000014</v>
      </c>
      <c r="I7" s="125">
        <v>258.01520200000004</v>
      </c>
      <c r="J7" s="64">
        <f t="shared" si="1"/>
        <v>1721.3283960000003</v>
      </c>
    </row>
    <row r="8" spans="1:10" x14ac:dyDescent="0.2">
      <c r="A8" s="124" t="s">
        <v>93</v>
      </c>
      <c r="B8" s="125">
        <v>58.661621000000004</v>
      </c>
      <c r="C8" s="125">
        <v>33.718260000000001</v>
      </c>
      <c r="D8" s="125">
        <v>5.5900360000000004</v>
      </c>
      <c r="E8" s="125">
        <v>5.0488240000000006</v>
      </c>
      <c r="F8" s="125">
        <v>1.8927100000000001</v>
      </c>
      <c r="G8" s="125">
        <v>570.20909299999971</v>
      </c>
      <c r="H8" s="125">
        <v>263.21082200000001</v>
      </c>
      <c r="I8" s="125">
        <v>53.957886000000009</v>
      </c>
      <c r="J8" s="64">
        <f t="shared" si="1"/>
        <v>992.28925199999969</v>
      </c>
    </row>
    <row r="9" spans="1:10" x14ac:dyDescent="0.2">
      <c r="A9" s="124" t="s">
        <v>120</v>
      </c>
      <c r="B9" s="125">
        <v>43.365675000000003</v>
      </c>
      <c r="C9" s="125">
        <v>14.132480000000001</v>
      </c>
      <c r="D9" s="125">
        <v>1.17428</v>
      </c>
      <c r="E9" s="125">
        <v>1.3785099999999999</v>
      </c>
      <c r="F9" s="125">
        <v>19.995842</v>
      </c>
      <c r="G9" s="125">
        <v>311.50156299999998</v>
      </c>
      <c r="H9" s="125">
        <v>124.27806300000006</v>
      </c>
      <c r="I9" s="125">
        <v>0.21032300000000001</v>
      </c>
      <c r="J9" s="64">
        <f t="shared" si="1"/>
        <v>516.03673600000002</v>
      </c>
    </row>
    <row r="10" spans="1:10" x14ac:dyDescent="0.2">
      <c r="A10" s="124" t="s">
        <v>94</v>
      </c>
      <c r="B10" s="125">
        <v>192.53388700000005</v>
      </c>
      <c r="C10" s="125">
        <v>2.6014500000000003</v>
      </c>
      <c r="D10" s="125">
        <v>8.1136999999999997</v>
      </c>
      <c r="E10" s="125">
        <v>2.1219999999999999</v>
      </c>
      <c r="F10" s="125">
        <v>0.72299999999999998</v>
      </c>
      <c r="G10" s="125">
        <v>527.68849999999986</v>
      </c>
      <c r="H10" s="125">
        <v>408.50585100000006</v>
      </c>
      <c r="I10" s="125">
        <v>17.4816</v>
      </c>
      <c r="J10" s="64">
        <f t="shared" si="1"/>
        <v>1159.769988</v>
      </c>
    </row>
    <row r="11" spans="1:10" x14ac:dyDescent="0.2">
      <c r="A11" s="124" t="s">
        <v>95</v>
      </c>
      <c r="B11" s="125">
        <v>72.084668999999991</v>
      </c>
      <c r="C11" s="125">
        <v>2.2274000000000003</v>
      </c>
      <c r="D11" s="125">
        <v>2.6449000000000003</v>
      </c>
      <c r="E11" s="125">
        <v>0.67470000000000008</v>
      </c>
      <c r="F11" s="125">
        <v>2.8562600000000002</v>
      </c>
      <c r="G11" s="125">
        <v>359.33652799999999</v>
      </c>
      <c r="H11" s="125">
        <v>207.50989599999994</v>
      </c>
      <c r="I11" s="125">
        <v>5.1579860000000002</v>
      </c>
      <c r="J11" s="64">
        <f t="shared" si="1"/>
        <v>652.49233900000002</v>
      </c>
    </row>
    <row r="12" spans="1:10" x14ac:dyDescent="0.2">
      <c r="A12" s="124" t="s">
        <v>96</v>
      </c>
      <c r="B12" s="125">
        <v>1671.2285280000001</v>
      </c>
      <c r="C12" s="125">
        <v>210.28247100000002</v>
      </c>
      <c r="D12" s="125">
        <v>19.146849999999997</v>
      </c>
      <c r="E12" s="125">
        <v>26.712274999999998</v>
      </c>
      <c r="F12" s="125">
        <v>0</v>
      </c>
      <c r="G12" s="125">
        <v>1948.8929110000001</v>
      </c>
      <c r="H12" s="125">
        <v>986.00580099999968</v>
      </c>
      <c r="I12" s="125">
        <v>20.02646300000001</v>
      </c>
      <c r="J12" s="64">
        <f t="shared" si="1"/>
        <v>4882.2952990000003</v>
      </c>
    </row>
    <row r="13" spans="1:10" x14ac:dyDescent="0.2">
      <c r="A13" s="124" t="s">
        <v>97</v>
      </c>
      <c r="B13" s="125">
        <v>196.19984100000002</v>
      </c>
      <c r="C13" s="125">
        <v>25.178281999999999</v>
      </c>
      <c r="D13" s="125">
        <v>0.53170000000000006</v>
      </c>
      <c r="E13" s="125">
        <v>8.2597039999999975</v>
      </c>
      <c r="F13" s="125">
        <v>3.1685149999999997</v>
      </c>
      <c r="G13" s="125">
        <v>547.91938900000025</v>
      </c>
      <c r="H13" s="125">
        <v>318.13012300000003</v>
      </c>
      <c r="I13" s="125">
        <v>6.0501399999999999</v>
      </c>
      <c r="J13" s="64">
        <f t="shared" si="1"/>
        <v>1105.4376940000004</v>
      </c>
    </row>
    <row r="14" spans="1:10" x14ac:dyDescent="0.2">
      <c r="A14" s="124" t="s">
        <v>98</v>
      </c>
      <c r="B14" s="125">
        <v>156.62716500000002</v>
      </c>
      <c r="C14" s="125">
        <v>6.4308670000000001</v>
      </c>
      <c r="D14" s="125">
        <v>23.597184000000002</v>
      </c>
      <c r="E14" s="125">
        <v>9.6857670000000002</v>
      </c>
      <c r="F14" s="125">
        <v>13.679669999999998</v>
      </c>
      <c r="G14" s="125">
        <v>455.59184799999997</v>
      </c>
      <c r="H14" s="125">
        <v>299.00130200000001</v>
      </c>
      <c r="I14" s="125">
        <v>75.251981000000001</v>
      </c>
      <c r="J14" s="64">
        <f t="shared" si="1"/>
        <v>1039.8657840000001</v>
      </c>
    </row>
    <row r="15" spans="1:10" x14ac:dyDescent="0.2">
      <c r="A15" s="124" t="s">
        <v>99</v>
      </c>
      <c r="B15" s="125">
        <v>266.52729500000004</v>
      </c>
      <c r="C15" s="125">
        <v>0.75499000000000005</v>
      </c>
      <c r="D15" s="125">
        <v>12.69787</v>
      </c>
      <c r="E15" s="125">
        <v>2.5051040000000002</v>
      </c>
      <c r="F15" s="125">
        <v>12.701030000000003</v>
      </c>
      <c r="G15" s="125">
        <v>715.17431599999998</v>
      </c>
      <c r="H15" s="125">
        <v>411.37838600000009</v>
      </c>
      <c r="I15" s="125">
        <v>20.034690000000001</v>
      </c>
      <c r="J15" s="64">
        <f t="shared" si="1"/>
        <v>1441.7736810000001</v>
      </c>
    </row>
    <row r="16" spans="1:10" x14ac:dyDescent="0.2">
      <c r="A16" s="124" t="s">
        <v>100</v>
      </c>
      <c r="B16" s="125">
        <v>1553.5510470000002</v>
      </c>
      <c r="C16" s="125">
        <v>152.73970199999999</v>
      </c>
      <c r="D16" s="125">
        <v>8.7282600000000006</v>
      </c>
      <c r="E16" s="125">
        <v>0.53737000000000001</v>
      </c>
      <c r="F16" s="125">
        <v>6.9728129999999995</v>
      </c>
      <c r="G16" s="125">
        <v>897.3963130000003</v>
      </c>
      <c r="H16" s="125">
        <v>421.83238299999999</v>
      </c>
      <c r="I16" s="125">
        <v>6.4220719999999991</v>
      </c>
      <c r="J16" s="64">
        <f t="shared" si="1"/>
        <v>3048.1799600000004</v>
      </c>
    </row>
    <row r="17" spans="1:10" x14ac:dyDescent="0.2">
      <c r="A17" s="124" t="s">
        <v>101</v>
      </c>
      <c r="B17" s="125">
        <v>992.65452699999969</v>
      </c>
      <c r="C17" s="125">
        <v>205.68921999999998</v>
      </c>
      <c r="D17" s="125">
        <v>55.52749</v>
      </c>
      <c r="E17" s="125">
        <v>3.4215370000000003</v>
      </c>
      <c r="F17" s="125">
        <v>36.819589999999998</v>
      </c>
      <c r="G17" s="125">
        <v>1402.2075869999996</v>
      </c>
      <c r="H17" s="125">
        <v>620.99831399999994</v>
      </c>
      <c r="I17" s="125">
        <v>73.739373999999984</v>
      </c>
      <c r="J17" s="64">
        <f t="shared" si="1"/>
        <v>3391.0576389999992</v>
      </c>
    </row>
    <row r="18" spans="1:10" x14ac:dyDescent="0.2">
      <c r="A18" s="75" t="s">
        <v>102</v>
      </c>
      <c r="B18" s="123">
        <v>546.42274199999997</v>
      </c>
      <c r="C18" s="123">
        <v>1.6350259999999999</v>
      </c>
      <c r="D18" s="123">
        <v>5.4886599999999994</v>
      </c>
      <c r="E18" s="123">
        <v>5.4083940000000004</v>
      </c>
      <c r="F18" s="123">
        <v>2.5654399999999997</v>
      </c>
      <c r="G18" s="123">
        <v>443.77880099999993</v>
      </c>
      <c r="H18" s="123">
        <v>216.71964299999996</v>
      </c>
      <c r="I18" s="123">
        <v>1.3582480000000001</v>
      </c>
      <c r="J18" s="63">
        <f t="shared" si="1"/>
        <v>1223.3769539999998</v>
      </c>
    </row>
    <row r="19" spans="1:10" x14ac:dyDescent="0.2">
      <c r="A19" s="35" t="s">
        <v>157</v>
      </c>
      <c r="B19" s="42"/>
      <c r="C19" s="42"/>
      <c r="D19" s="42"/>
      <c r="E19" s="42"/>
      <c r="F19" s="42"/>
      <c r="G19" s="42"/>
      <c r="H19" s="42"/>
      <c r="I19" s="42"/>
      <c r="J19" s="3" t="s">
        <v>65</v>
      </c>
    </row>
  </sheetData>
  <sortState ref="A5:J18">
    <sortCondition ref="A5"/>
  </sortState>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47"/>
  <sheetViews>
    <sheetView showGridLines="0" zoomScaleNormal="100" zoomScaleSheetLayoutView="100" workbookViewId="0">
      <selection activeCell="N40" sqref="N40"/>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8.75" x14ac:dyDescent="0.3">
      <c r="A1" s="103" t="s">
        <v>269</v>
      </c>
      <c r="I1" s="105" t="str">
        <f>'3'!N1</f>
        <v>IV. čtvrtletí 2021</v>
      </c>
    </row>
    <row r="2" spans="1:15" ht="15.75" x14ac:dyDescent="0.25">
      <c r="A2" s="104" t="s">
        <v>126</v>
      </c>
    </row>
    <row r="3" spans="1:15" ht="1.5" customHeight="1" x14ac:dyDescent="0.2">
      <c r="F3" s="26"/>
      <c r="G3" s="26"/>
      <c r="H3" s="26"/>
      <c r="I3" s="26"/>
      <c r="J3" s="26"/>
    </row>
    <row r="4" spans="1:15" ht="5.0999999999999996" customHeight="1" x14ac:dyDescent="0.2">
      <c r="F4" s="26"/>
      <c r="G4" s="26"/>
      <c r="H4" s="26"/>
      <c r="I4" s="26"/>
      <c r="J4" s="26"/>
    </row>
    <row r="5" spans="1:15" ht="5.0999999999999996" customHeight="1" x14ac:dyDescent="0.2">
      <c r="A5" s="5"/>
      <c r="B5" s="39"/>
      <c r="C5" s="39"/>
      <c r="D5" s="39"/>
      <c r="E5" s="39"/>
      <c r="F5" s="28"/>
      <c r="J5" s="28"/>
      <c r="K5" s="37"/>
    </row>
    <row r="6" spans="1:15" ht="12.75" customHeight="1" x14ac:dyDescent="0.2">
      <c r="A6" s="106"/>
      <c r="B6" s="303" t="s">
        <v>17</v>
      </c>
      <c r="C6" s="304"/>
      <c r="D6" s="303" t="s">
        <v>18</v>
      </c>
      <c r="E6" s="304"/>
      <c r="F6" s="303" t="s">
        <v>19</v>
      </c>
      <c r="G6" s="304"/>
      <c r="H6" s="303" t="s">
        <v>7</v>
      </c>
      <c r="I6" s="305"/>
    </row>
    <row r="7" spans="1:15" x14ac:dyDescent="0.2">
      <c r="A7" s="107"/>
      <c r="B7" s="126" t="s">
        <v>166</v>
      </c>
      <c r="C7" s="127" t="s">
        <v>49</v>
      </c>
      <c r="D7" s="126" t="s">
        <v>166</v>
      </c>
      <c r="E7" s="127" t="s">
        <v>49</v>
      </c>
      <c r="F7" s="126" t="s">
        <v>166</v>
      </c>
      <c r="G7" s="127" t="s">
        <v>49</v>
      </c>
      <c r="H7" s="126" t="s">
        <v>166</v>
      </c>
      <c r="I7" s="128" t="s">
        <v>49</v>
      </c>
      <c r="J7" s="28"/>
      <c r="O7" s="28"/>
    </row>
    <row r="8" spans="1:15" ht="13.5" x14ac:dyDescent="0.2">
      <c r="A8" s="109" t="s">
        <v>282</v>
      </c>
      <c r="B8" s="129">
        <v>2095.2558999999992</v>
      </c>
      <c r="C8" s="130">
        <v>5.3591294171632421E-2</v>
      </c>
      <c r="D8" s="129">
        <v>2095.2558999999992</v>
      </c>
      <c r="E8" s="130">
        <v>5.3686510723867535E-2</v>
      </c>
      <c r="F8" s="129">
        <v>2095.3818999999994</v>
      </c>
      <c r="G8" s="130">
        <v>5.3734061859783334E-2</v>
      </c>
      <c r="H8" s="129">
        <v>2095.3818999999994</v>
      </c>
      <c r="I8" s="139">
        <v>5.3734061859783334E-2</v>
      </c>
      <c r="J8" s="30"/>
      <c r="O8" s="13"/>
    </row>
    <row r="9" spans="1:15" x14ac:dyDescent="0.2">
      <c r="A9" s="109" t="s">
        <v>167</v>
      </c>
      <c r="B9" s="129">
        <v>473017.26700000017</v>
      </c>
      <c r="C9" s="130">
        <v>3.6732627992180647E-2</v>
      </c>
      <c r="D9" s="129">
        <v>658750.7860000002</v>
      </c>
      <c r="E9" s="130">
        <v>4.0892116188250831E-2</v>
      </c>
      <c r="F9" s="129">
        <v>689092.56500000006</v>
      </c>
      <c r="G9" s="130">
        <v>3.6308255182662633E-2</v>
      </c>
      <c r="H9" s="129">
        <v>1820860.6180000002</v>
      </c>
      <c r="I9" s="139">
        <v>3.7961693804743568E-2</v>
      </c>
      <c r="J9" s="30"/>
      <c r="O9" s="13"/>
    </row>
    <row r="10" spans="1:15" x14ac:dyDescent="0.2">
      <c r="A10" s="109" t="s">
        <v>168</v>
      </c>
      <c r="B10" s="129">
        <v>350981.05300000001</v>
      </c>
      <c r="C10" s="131">
        <v>4.8662799126194728E-2</v>
      </c>
      <c r="D10" s="129">
        <v>476011.08899999998</v>
      </c>
      <c r="E10" s="131">
        <v>4.9234731730383695E-2</v>
      </c>
      <c r="F10" s="129">
        <v>543576.12800000003</v>
      </c>
      <c r="G10" s="131">
        <v>4.4888330792679475E-2</v>
      </c>
      <c r="H10" s="129">
        <v>1370568.27</v>
      </c>
      <c r="I10" s="140">
        <v>4.7276903172250292E-2</v>
      </c>
      <c r="J10" s="25"/>
      <c r="K10" s="26"/>
      <c r="L10" s="26" t="str">
        <f>+B6</f>
        <v>Říjen</v>
      </c>
      <c r="M10" s="26" t="str">
        <f>+D6</f>
        <v>Listopad</v>
      </c>
      <c r="N10" s="26" t="str">
        <f>+F6</f>
        <v>Prosinec</v>
      </c>
      <c r="O10" s="27"/>
    </row>
    <row r="11" spans="1:15" x14ac:dyDescent="0.2">
      <c r="A11" s="108" t="s">
        <v>41</v>
      </c>
      <c r="B11" s="132">
        <v>0</v>
      </c>
      <c r="C11" s="133">
        <v>0</v>
      </c>
      <c r="D11" s="137">
        <v>0</v>
      </c>
      <c r="E11" s="135">
        <v>0</v>
      </c>
      <c r="F11" s="137">
        <v>0</v>
      </c>
      <c r="G11" s="135">
        <v>0</v>
      </c>
      <c r="H11" s="137">
        <v>0</v>
      </c>
      <c r="I11" s="141">
        <v>0</v>
      </c>
      <c r="J11" s="25"/>
      <c r="K11" s="26" t="str">
        <f>+A11</f>
        <v>Biomasa</v>
      </c>
      <c r="L11" s="23">
        <f>+B11</f>
        <v>0</v>
      </c>
      <c r="M11" s="23">
        <f>+D11</f>
        <v>0</v>
      </c>
      <c r="N11" s="23">
        <f>+F11</f>
        <v>0</v>
      </c>
      <c r="O11" s="40"/>
    </row>
    <row r="12" spans="1:15" x14ac:dyDescent="0.2">
      <c r="A12" s="108" t="s">
        <v>40</v>
      </c>
      <c r="B12" s="132">
        <v>4496</v>
      </c>
      <c r="C12" s="134">
        <v>8.5337727568301616E-2</v>
      </c>
      <c r="D12" s="138">
        <v>4104</v>
      </c>
      <c r="E12" s="136">
        <v>7.3430712406199375E-2</v>
      </c>
      <c r="F12" s="138">
        <v>4200</v>
      </c>
      <c r="G12" s="135">
        <v>6.6831451810497475E-2</v>
      </c>
      <c r="H12" s="138">
        <v>12800</v>
      </c>
      <c r="I12" s="141">
        <v>7.4670892416920029E-2</v>
      </c>
      <c r="J12" s="25"/>
      <c r="K12" s="26" t="str">
        <f t="shared" ref="K12:L27" si="0">+A12</f>
        <v>Bioplyn</v>
      </c>
      <c r="L12" s="23">
        <f t="shared" si="0"/>
        <v>4496</v>
      </c>
      <c r="M12" s="23">
        <f t="shared" ref="M12:M26" si="1">+D12</f>
        <v>4104</v>
      </c>
      <c r="N12" s="23">
        <f t="shared" ref="N12:N26" si="2">+F12</f>
        <v>4200</v>
      </c>
      <c r="O12" s="40"/>
    </row>
    <row r="13" spans="1:15" x14ac:dyDescent="0.2">
      <c r="A13" s="108" t="s">
        <v>39</v>
      </c>
      <c r="B13" s="132">
        <v>0</v>
      </c>
      <c r="C13" s="134">
        <v>0</v>
      </c>
      <c r="D13" s="138">
        <v>0</v>
      </c>
      <c r="E13" s="136">
        <v>0</v>
      </c>
      <c r="F13" s="138">
        <v>0</v>
      </c>
      <c r="G13" s="135">
        <v>0</v>
      </c>
      <c r="H13" s="138">
        <v>0</v>
      </c>
      <c r="I13" s="141">
        <v>0</v>
      </c>
      <c r="J13" s="25"/>
      <c r="K13" s="26" t="str">
        <f t="shared" si="0"/>
        <v>Černé uhlí</v>
      </c>
      <c r="L13" s="23">
        <f t="shared" si="0"/>
        <v>0</v>
      </c>
      <c r="M13" s="23">
        <f t="shared" si="1"/>
        <v>0</v>
      </c>
      <c r="N13" s="23">
        <f t="shared" si="2"/>
        <v>0</v>
      </c>
      <c r="O13" s="40"/>
    </row>
    <row r="14" spans="1:15" x14ac:dyDescent="0.2">
      <c r="A14" s="108" t="s">
        <v>51</v>
      </c>
      <c r="B14" s="132">
        <v>0</v>
      </c>
      <c r="C14" s="134">
        <v>0</v>
      </c>
      <c r="D14" s="138">
        <v>0</v>
      </c>
      <c r="E14" s="136">
        <v>0</v>
      </c>
      <c r="F14" s="138">
        <v>0</v>
      </c>
      <c r="G14" s="135">
        <v>0</v>
      </c>
      <c r="H14" s="138">
        <v>0</v>
      </c>
      <c r="I14" s="141">
        <v>0</v>
      </c>
      <c r="J14" s="25"/>
      <c r="K14" s="26" t="str">
        <f t="shared" si="0"/>
        <v>Elektrická energie</v>
      </c>
      <c r="L14" s="23">
        <f t="shared" si="0"/>
        <v>0</v>
      </c>
      <c r="M14" s="23">
        <f t="shared" si="1"/>
        <v>0</v>
      </c>
      <c r="N14" s="23">
        <f t="shared" si="2"/>
        <v>0</v>
      </c>
      <c r="O14" s="40"/>
    </row>
    <row r="15" spans="1:15" x14ac:dyDescent="0.2">
      <c r="A15" s="108" t="s">
        <v>52</v>
      </c>
      <c r="B15" s="132">
        <v>1006</v>
      </c>
      <c r="C15" s="134">
        <v>0.12155711385539665</v>
      </c>
      <c r="D15" s="138">
        <v>470</v>
      </c>
      <c r="E15" s="136">
        <v>4.7499139816123172E-2</v>
      </c>
      <c r="F15" s="138">
        <v>319</v>
      </c>
      <c r="G15" s="135">
        <v>2.6383014042052642E-2</v>
      </c>
      <c r="H15" s="138">
        <v>1795</v>
      </c>
      <c r="I15" s="141">
        <v>5.9315363954029914E-2</v>
      </c>
      <c r="J15" s="25"/>
      <c r="K15" s="26" t="str">
        <f t="shared" si="0"/>
        <v>Energie prostředí (tepelné čerpadlo)</v>
      </c>
      <c r="L15" s="23">
        <f t="shared" si="0"/>
        <v>1006</v>
      </c>
      <c r="M15" s="23">
        <f t="shared" si="1"/>
        <v>470</v>
      </c>
      <c r="N15" s="23">
        <f t="shared" si="2"/>
        <v>319</v>
      </c>
      <c r="O15" s="40"/>
    </row>
    <row r="16" spans="1:15" x14ac:dyDescent="0.2">
      <c r="A16" s="108" t="s">
        <v>53</v>
      </c>
      <c r="B16" s="132">
        <v>0</v>
      </c>
      <c r="C16" s="134">
        <v>0</v>
      </c>
      <c r="D16" s="138">
        <v>0</v>
      </c>
      <c r="E16" s="136">
        <v>0</v>
      </c>
      <c r="F16" s="138">
        <v>0</v>
      </c>
      <c r="G16" s="135">
        <v>0</v>
      </c>
      <c r="H16" s="138">
        <v>0</v>
      </c>
      <c r="I16" s="141">
        <v>0</v>
      </c>
      <c r="J16" s="25"/>
      <c r="K16" s="26" t="str">
        <f t="shared" si="0"/>
        <v>Energie Slunce (solární kolektor)</v>
      </c>
      <c r="L16" s="23">
        <f t="shared" si="0"/>
        <v>0</v>
      </c>
      <c r="M16" s="23">
        <f t="shared" si="1"/>
        <v>0</v>
      </c>
      <c r="N16" s="23">
        <f t="shared" si="2"/>
        <v>0</v>
      </c>
      <c r="O16" s="40"/>
    </row>
    <row r="17" spans="1:18" x14ac:dyDescent="0.2">
      <c r="A17" s="108" t="s">
        <v>38</v>
      </c>
      <c r="B17" s="132">
        <v>0</v>
      </c>
      <c r="C17" s="134">
        <v>0</v>
      </c>
      <c r="D17" s="138">
        <v>0</v>
      </c>
      <c r="E17" s="136">
        <v>0</v>
      </c>
      <c r="F17" s="138">
        <v>0</v>
      </c>
      <c r="G17" s="135">
        <v>0</v>
      </c>
      <c r="H17" s="138">
        <v>0</v>
      </c>
      <c r="I17" s="141">
        <v>0</v>
      </c>
      <c r="J17" s="25"/>
      <c r="K17" s="26" t="str">
        <f t="shared" si="0"/>
        <v>Hnědé uhlí</v>
      </c>
      <c r="L17" s="23">
        <f t="shared" si="0"/>
        <v>0</v>
      </c>
      <c r="M17" s="23">
        <f t="shared" si="1"/>
        <v>0</v>
      </c>
      <c r="N17" s="23">
        <f t="shared" si="2"/>
        <v>0</v>
      </c>
      <c r="O17" s="40"/>
    </row>
    <row r="18" spans="1:18" x14ac:dyDescent="0.2">
      <c r="A18" s="108" t="s">
        <v>63</v>
      </c>
      <c r="B18" s="132">
        <v>0</v>
      </c>
      <c r="C18" s="134">
        <v>0</v>
      </c>
      <c r="D18" s="138">
        <v>0</v>
      </c>
      <c r="E18" s="136">
        <v>0</v>
      </c>
      <c r="F18" s="138">
        <v>0</v>
      </c>
      <c r="G18" s="135">
        <v>0</v>
      </c>
      <c r="H18" s="138">
        <v>0</v>
      </c>
      <c r="I18" s="141">
        <v>0</v>
      </c>
      <c r="J18" s="25"/>
      <c r="K18" s="26" t="str">
        <f t="shared" si="0"/>
        <v>Jaderné palivo</v>
      </c>
      <c r="L18" s="23">
        <f t="shared" si="0"/>
        <v>0</v>
      </c>
      <c r="M18" s="23">
        <f t="shared" si="1"/>
        <v>0</v>
      </c>
      <c r="N18" s="23">
        <f t="shared" si="2"/>
        <v>0</v>
      </c>
      <c r="O18" s="40"/>
    </row>
    <row r="19" spans="1:18" x14ac:dyDescent="0.2">
      <c r="A19" s="108" t="s">
        <v>37</v>
      </c>
      <c r="B19" s="132">
        <v>0</v>
      </c>
      <c r="C19" s="134">
        <v>0</v>
      </c>
      <c r="D19" s="138">
        <v>0</v>
      </c>
      <c r="E19" s="136">
        <v>0</v>
      </c>
      <c r="F19" s="138">
        <v>0</v>
      </c>
      <c r="G19" s="135">
        <v>0</v>
      </c>
      <c r="H19" s="138">
        <v>0</v>
      </c>
      <c r="I19" s="141">
        <v>0</v>
      </c>
      <c r="J19" s="25"/>
      <c r="K19" s="26" t="str">
        <f t="shared" si="0"/>
        <v>Koks</v>
      </c>
      <c r="L19" s="23">
        <f t="shared" si="0"/>
        <v>0</v>
      </c>
      <c r="M19" s="23">
        <f t="shared" si="1"/>
        <v>0</v>
      </c>
      <c r="N19" s="23">
        <f t="shared" si="2"/>
        <v>0</v>
      </c>
      <c r="O19" s="40"/>
    </row>
    <row r="20" spans="1:18" x14ac:dyDescent="0.2">
      <c r="A20" s="108" t="s">
        <v>36</v>
      </c>
      <c r="B20" s="132">
        <v>0</v>
      </c>
      <c r="C20" s="134">
        <v>0</v>
      </c>
      <c r="D20" s="138">
        <v>0</v>
      </c>
      <c r="E20" s="136">
        <v>0</v>
      </c>
      <c r="F20" s="138">
        <v>0</v>
      </c>
      <c r="G20" s="135">
        <v>0</v>
      </c>
      <c r="H20" s="138">
        <v>0</v>
      </c>
      <c r="I20" s="141">
        <v>0</v>
      </c>
      <c r="J20" s="25"/>
      <c r="K20" s="26" t="str">
        <f t="shared" si="0"/>
        <v>Odpadní teplo</v>
      </c>
      <c r="L20" s="23">
        <f t="shared" si="0"/>
        <v>0</v>
      </c>
      <c r="M20" s="23">
        <f t="shared" si="1"/>
        <v>0</v>
      </c>
      <c r="N20" s="23">
        <f t="shared" si="2"/>
        <v>0</v>
      </c>
      <c r="O20" s="40"/>
    </row>
    <row r="21" spans="1:18" x14ac:dyDescent="0.2">
      <c r="A21" s="108" t="s">
        <v>35</v>
      </c>
      <c r="B21" s="132">
        <v>0</v>
      </c>
      <c r="C21" s="134">
        <v>0</v>
      </c>
      <c r="D21" s="138">
        <v>0</v>
      </c>
      <c r="E21" s="136">
        <v>0</v>
      </c>
      <c r="F21" s="138">
        <v>0</v>
      </c>
      <c r="G21" s="135">
        <v>0</v>
      </c>
      <c r="H21" s="138">
        <v>0</v>
      </c>
      <c r="I21" s="141">
        <v>0</v>
      </c>
      <c r="J21" s="25"/>
      <c r="K21" s="26" t="str">
        <f t="shared" si="0"/>
        <v>Ostatní kapalná paliva</v>
      </c>
      <c r="L21" s="23">
        <f t="shared" si="0"/>
        <v>0</v>
      </c>
      <c r="M21" s="23">
        <f t="shared" si="1"/>
        <v>0</v>
      </c>
      <c r="N21" s="23">
        <f t="shared" si="2"/>
        <v>0</v>
      </c>
      <c r="O21" s="40"/>
    </row>
    <row r="22" spans="1:18" x14ac:dyDescent="0.2">
      <c r="A22" s="108" t="s">
        <v>34</v>
      </c>
      <c r="B22" s="132">
        <v>95371</v>
      </c>
      <c r="C22" s="134">
        <v>0.41120492445410595</v>
      </c>
      <c r="D22" s="138">
        <v>86110</v>
      </c>
      <c r="E22" s="136">
        <v>0.29784257688369858</v>
      </c>
      <c r="F22" s="138">
        <v>62104</v>
      </c>
      <c r="G22" s="135">
        <v>0.30839347199738659</v>
      </c>
      <c r="H22" s="138">
        <v>243585</v>
      </c>
      <c r="I22" s="141">
        <v>0.33717820049687974</v>
      </c>
      <c r="J22" s="25"/>
      <c r="K22" s="26" t="str">
        <f t="shared" si="0"/>
        <v>Ostatní pevná paliva</v>
      </c>
      <c r="L22" s="23">
        <f t="shared" si="0"/>
        <v>95371</v>
      </c>
      <c r="M22" s="23">
        <f t="shared" si="1"/>
        <v>86110</v>
      </c>
      <c r="N22" s="23">
        <f t="shared" si="2"/>
        <v>62104</v>
      </c>
      <c r="O22" s="40"/>
    </row>
    <row r="23" spans="1:18" x14ac:dyDescent="0.2">
      <c r="A23" s="108" t="s">
        <v>33</v>
      </c>
      <c r="B23" s="132">
        <v>0</v>
      </c>
      <c r="C23" s="134">
        <v>0</v>
      </c>
      <c r="D23" s="138">
        <v>0</v>
      </c>
      <c r="E23" s="136">
        <v>0</v>
      </c>
      <c r="F23" s="138">
        <v>0</v>
      </c>
      <c r="G23" s="135">
        <v>0</v>
      </c>
      <c r="H23" s="138">
        <v>0</v>
      </c>
      <c r="I23" s="141">
        <v>0</v>
      </c>
      <c r="J23" s="25"/>
      <c r="K23" s="26" t="str">
        <f t="shared" si="0"/>
        <v>Ostatní plyny</v>
      </c>
      <c r="L23" s="23">
        <f t="shared" si="0"/>
        <v>0</v>
      </c>
      <c r="M23" s="23">
        <f t="shared" si="1"/>
        <v>0</v>
      </c>
      <c r="N23" s="23">
        <f t="shared" si="2"/>
        <v>0</v>
      </c>
      <c r="O23" s="40"/>
    </row>
    <row r="24" spans="1:18" x14ac:dyDescent="0.2">
      <c r="A24" s="108" t="s">
        <v>3</v>
      </c>
      <c r="B24" s="132">
        <v>0</v>
      </c>
      <c r="C24" s="134">
        <v>0</v>
      </c>
      <c r="D24" s="138">
        <v>0</v>
      </c>
      <c r="E24" s="136">
        <v>0</v>
      </c>
      <c r="F24" s="138">
        <v>0</v>
      </c>
      <c r="G24" s="135">
        <v>0</v>
      </c>
      <c r="H24" s="138">
        <v>0</v>
      </c>
      <c r="I24" s="141">
        <v>0</v>
      </c>
      <c r="J24" s="25"/>
      <c r="K24" s="26" t="str">
        <f t="shared" si="0"/>
        <v>Ostatní</v>
      </c>
      <c r="L24" s="23">
        <f t="shared" si="0"/>
        <v>0</v>
      </c>
      <c r="M24" s="23">
        <f t="shared" si="1"/>
        <v>0</v>
      </c>
      <c r="N24" s="23">
        <f t="shared" si="2"/>
        <v>0</v>
      </c>
      <c r="O24" s="40"/>
    </row>
    <row r="25" spans="1:18" x14ac:dyDescent="0.2">
      <c r="A25" s="108" t="s">
        <v>32</v>
      </c>
      <c r="B25" s="132">
        <v>169</v>
      </c>
      <c r="C25" s="134">
        <v>1.9402835822043624E-2</v>
      </c>
      <c r="D25" s="138">
        <v>231</v>
      </c>
      <c r="E25" s="136">
        <v>9.8559150551534476E-3</v>
      </c>
      <c r="F25" s="138">
        <v>239</v>
      </c>
      <c r="G25" s="135">
        <v>3.7314651568273907E-3</v>
      </c>
      <c r="H25" s="138">
        <v>639</v>
      </c>
      <c r="I25" s="141">
        <v>6.6425720446451099E-3</v>
      </c>
      <c r="J25" s="25"/>
      <c r="K25" s="26" t="str">
        <f t="shared" si="0"/>
        <v>Topné oleje</v>
      </c>
      <c r="L25" s="23">
        <f t="shared" si="0"/>
        <v>169</v>
      </c>
      <c r="M25" s="23">
        <f t="shared" si="1"/>
        <v>231</v>
      </c>
      <c r="N25" s="23">
        <f t="shared" si="2"/>
        <v>239</v>
      </c>
    </row>
    <row r="26" spans="1:18" x14ac:dyDescent="0.2">
      <c r="A26" s="108" t="s">
        <v>31</v>
      </c>
      <c r="B26" s="132">
        <v>249939.05300000001</v>
      </c>
      <c r="C26" s="133">
        <v>0.12820848973348398</v>
      </c>
      <c r="D26" s="137">
        <v>385096.08899999998</v>
      </c>
      <c r="E26" s="135">
        <v>0.15029757588240716</v>
      </c>
      <c r="F26" s="137">
        <v>476714.12800000003</v>
      </c>
      <c r="G26" s="135">
        <v>0.14197598191161867</v>
      </c>
      <c r="H26" s="137">
        <v>1111749.27</v>
      </c>
      <c r="I26" s="141">
        <v>0.14127483997655624</v>
      </c>
      <c r="J26" s="25"/>
      <c r="K26" s="26" t="str">
        <f t="shared" si="0"/>
        <v>Zemní plyn</v>
      </c>
      <c r="L26" s="23">
        <f t="shared" si="0"/>
        <v>249939.05300000001</v>
      </c>
      <c r="M26" s="23">
        <f t="shared" si="1"/>
        <v>385096.08899999998</v>
      </c>
      <c r="N26" s="23">
        <f t="shared" si="2"/>
        <v>476714.12800000003</v>
      </c>
      <c r="O26" s="40"/>
    </row>
    <row r="27" spans="1:18" x14ac:dyDescent="0.2">
      <c r="A27" s="110" t="s">
        <v>171</v>
      </c>
      <c r="B27" s="129">
        <v>767372</v>
      </c>
      <c r="C27" s="131"/>
      <c r="D27" s="129">
        <v>1103450</v>
      </c>
      <c r="E27" s="131"/>
      <c r="F27" s="129">
        <v>1400892</v>
      </c>
      <c r="G27" s="131"/>
      <c r="H27" s="129">
        <v>3271714</v>
      </c>
      <c r="I27" s="140"/>
      <c r="J27" s="25"/>
      <c r="K27" s="26" t="str">
        <f t="shared" si="0"/>
        <v>Dodávka tepla ze Středočeského kraje [GJ]</v>
      </c>
      <c r="L27" s="23"/>
      <c r="M27" s="23"/>
      <c r="N27" s="23"/>
      <c r="O27" s="24"/>
      <c r="P27" s="48"/>
      <c r="Q27" s="48"/>
      <c r="R27" s="48"/>
    </row>
    <row r="28" spans="1:18" ht="13.5" customHeight="1" x14ac:dyDescent="0.2">
      <c r="A28" s="110" t="s">
        <v>169</v>
      </c>
      <c r="B28" s="129">
        <v>887720.85099999991</v>
      </c>
      <c r="C28" s="131">
        <v>0.13751739480989048</v>
      </c>
      <c r="D28" s="129">
        <v>1364673.077</v>
      </c>
      <c r="E28" s="131">
        <v>0.15299520464677671</v>
      </c>
      <c r="F28" s="129">
        <v>1731324.6860000002</v>
      </c>
      <c r="G28" s="131">
        <v>0.15274583017399038</v>
      </c>
      <c r="H28" s="129">
        <v>3983718.6140000001</v>
      </c>
      <c r="I28" s="140">
        <v>0.14914862697863943</v>
      </c>
      <c r="J28" s="7"/>
      <c r="K28" s="26"/>
      <c r="L28" s="26" t="str">
        <f>+L10</f>
        <v>Říjen</v>
      </c>
      <c r="M28" s="26" t="str">
        <f>+M10</f>
        <v>Listopad</v>
      </c>
      <c r="N28" s="26" t="str">
        <f>+N10</f>
        <v>Prosinec</v>
      </c>
      <c r="O28" s="22"/>
      <c r="P28" s="46"/>
      <c r="Q28" s="46"/>
      <c r="R28" s="46"/>
    </row>
    <row r="29" spans="1:18" ht="12.75" customHeight="1" x14ac:dyDescent="0.2">
      <c r="A29" s="108" t="s">
        <v>26</v>
      </c>
      <c r="B29" s="132">
        <v>22576.828999999998</v>
      </c>
      <c r="C29" s="135">
        <v>1.3119002648594275E-2</v>
      </c>
      <c r="D29" s="137">
        <v>36491.724000000002</v>
      </c>
      <c r="E29" s="135">
        <v>1.7329791970619818E-2</v>
      </c>
      <c r="F29" s="137">
        <v>46994.441999999995</v>
      </c>
      <c r="G29" s="135">
        <v>1.9176245133940433E-2</v>
      </c>
      <c r="H29" s="137">
        <v>106062.995</v>
      </c>
      <c r="I29" s="141">
        <v>1.6896257625637762E-2</v>
      </c>
      <c r="J29" s="25"/>
      <c r="K29" s="26" t="str">
        <f>+A29</f>
        <v>Průmysl</v>
      </c>
      <c r="L29" s="23">
        <f t="shared" ref="L29:L36" si="3">+B29</f>
        <v>22576.828999999998</v>
      </c>
      <c r="M29" s="23">
        <f t="shared" ref="M29:M36" si="4">+D29</f>
        <v>36491.724000000002</v>
      </c>
      <c r="N29" s="23">
        <f t="shared" ref="N29:N36" si="5">+F29</f>
        <v>46994.441999999995</v>
      </c>
      <c r="O29" s="22"/>
      <c r="P29" s="46"/>
      <c r="Q29" s="46"/>
      <c r="R29" s="46"/>
    </row>
    <row r="30" spans="1:18" ht="12.75" customHeight="1" x14ac:dyDescent="0.2">
      <c r="A30" s="108" t="s">
        <v>0</v>
      </c>
      <c r="B30" s="132">
        <v>1794.2270000000001</v>
      </c>
      <c r="C30" s="136">
        <v>1.1605690446624259E-2</v>
      </c>
      <c r="D30" s="138">
        <v>3313.34</v>
      </c>
      <c r="E30" s="136">
        <v>1.4987257456773945E-2</v>
      </c>
      <c r="F30" s="138">
        <v>4174.951</v>
      </c>
      <c r="G30" s="135">
        <v>1.3903989094295641E-2</v>
      </c>
      <c r="H30" s="138">
        <v>9282.518</v>
      </c>
      <c r="I30" s="141">
        <v>1.3732631371004892E-2</v>
      </c>
      <c r="J30" s="25"/>
      <c r="K30" s="26" t="str">
        <f t="shared" ref="K30:K36" si="6">+A30</f>
        <v>Energetika</v>
      </c>
      <c r="L30" s="23">
        <f t="shared" si="3"/>
        <v>1794.2270000000001</v>
      </c>
      <c r="M30" s="23">
        <f t="shared" si="4"/>
        <v>3313.34</v>
      </c>
      <c r="N30" s="23">
        <f t="shared" si="5"/>
        <v>4174.951</v>
      </c>
      <c r="O30" s="22"/>
      <c r="P30" s="47"/>
      <c r="Q30" s="47"/>
      <c r="R30" s="47"/>
    </row>
    <row r="31" spans="1:18" ht="12.75" customHeight="1" x14ac:dyDescent="0.2">
      <c r="A31" s="108" t="s">
        <v>1</v>
      </c>
      <c r="B31" s="132">
        <v>17816.864999999998</v>
      </c>
      <c r="C31" s="136">
        <v>0.3444141838015003</v>
      </c>
      <c r="D31" s="138">
        <v>32275.644</v>
      </c>
      <c r="E31" s="136">
        <v>0.37338620553894863</v>
      </c>
      <c r="F31" s="138">
        <v>43135.870999999999</v>
      </c>
      <c r="G31" s="135">
        <v>0.36638336140276334</v>
      </c>
      <c r="H31" s="138">
        <v>93228.38</v>
      </c>
      <c r="I31" s="141">
        <v>0.36430776190067465</v>
      </c>
      <c r="J31" s="25"/>
      <c r="K31" s="26" t="str">
        <f t="shared" si="6"/>
        <v>Doprava</v>
      </c>
      <c r="L31" s="23">
        <f t="shared" si="3"/>
        <v>17816.864999999998</v>
      </c>
      <c r="M31" s="23">
        <f t="shared" si="4"/>
        <v>32275.644</v>
      </c>
      <c r="N31" s="23">
        <f t="shared" si="5"/>
        <v>43135.870999999999</v>
      </c>
      <c r="O31" s="22"/>
      <c r="P31" s="40"/>
      <c r="Q31" s="40"/>
      <c r="R31" s="40"/>
    </row>
    <row r="32" spans="1:18" ht="12.75" customHeight="1" x14ac:dyDescent="0.2">
      <c r="A32" s="108" t="s">
        <v>2</v>
      </c>
      <c r="B32" s="132">
        <v>1781.933</v>
      </c>
      <c r="C32" s="136">
        <v>0.1180921841573047</v>
      </c>
      <c r="D32" s="138">
        <v>3722.9799999999996</v>
      </c>
      <c r="E32" s="136">
        <v>0.14498257512711848</v>
      </c>
      <c r="F32" s="138">
        <v>5210.2449999999999</v>
      </c>
      <c r="G32" s="135">
        <v>0.13798835051715125</v>
      </c>
      <c r="H32" s="138">
        <v>10715.157999999999</v>
      </c>
      <c r="I32" s="141">
        <v>0.13645235600334077</v>
      </c>
      <c r="J32" s="25"/>
      <c r="K32" s="26" t="str">
        <f t="shared" si="6"/>
        <v>Stavebnictví</v>
      </c>
      <c r="L32" s="23">
        <f t="shared" si="3"/>
        <v>1781.933</v>
      </c>
      <c r="M32" s="23">
        <f t="shared" si="4"/>
        <v>3722.9799999999996</v>
      </c>
      <c r="N32" s="23">
        <f t="shared" si="5"/>
        <v>5210.2449999999999</v>
      </c>
    </row>
    <row r="33" spans="1:14" x14ac:dyDescent="0.2">
      <c r="A33" s="108" t="s">
        <v>6</v>
      </c>
      <c r="B33" s="132">
        <v>283.97800000000001</v>
      </c>
      <c r="C33" s="136">
        <v>8.1756467653512979E-3</v>
      </c>
      <c r="D33" s="138">
        <v>672.721</v>
      </c>
      <c r="E33" s="136">
        <v>1.5501627919682641E-2</v>
      </c>
      <c r="F33" s="138">
        <v>883.41399999999999</v>
      </c>
      <c r="G33" s="135">
        <v>1.8644740090659195E-2</v>
      </c>
      <c r="H33" s="138">
        <v>1840.1130000000001</v>
      </c>
      <c r="I33" s="141">
        <v>1.4660756779237501E-2</v>
      </c>
      <c r="J33" s="25"/>
      <c r="K33" s="26" t="str">
        <f t="shared" si="6"/>
        <v>Zemědělství a lesnictví</v>
      </c>
      <c r="L33" s="23">
        <f t="shared" si="3"/>
        <v>283.97800000000001</v>
      </c>
      <c r="M33" s="23">
        <f t="shared" si="4"/>
        <v>672.721</v>
      </c>
      <c r="N33" s="23">
        <f t="shared" si="5"/>
        <v>883.41399999999999</v>
      </c>
    </row>
    <row r="34" spans="1:14" x14ac:dyDescent="0.2">
      <c r="A34" s="108" t="s">
        <v>25</v>
      </c>
      <c r="B34" s="132">
        <v>555610.74</v>
      </c>
      <c r="C34" s="136">
        <v>0.19016922199080599</v>
      </c>
      <c r="D34" s="138">
        <v>786689.19499999995</v>
      </c>
      <c r="E34" s="136">
        <v>0.19362039950879975</v>
      </c>
      <c r="F34" s="138">
        <v>988371.07699999993</v>
      </c>
      <c r="G34" s="135">
        <v>0.1876062098442334</v>
      </c>
      <c r="H34" s="138">
        <v>2330671.0120000001</v>
      </c>
      <c r="I34" s="141">
        <v>0.19021162082878507</v>
      </c>
      <c r="J34" s="25"/>
      <c r="K34" s="26" t="str">
        <f t="shared" si="6"/>
        <v>Domácnosti</v>
      </c>
      <c r="L34" s="23">
        <f t="shared" si="3"/>
        <v>555610.74</v>
      </c>
      <c r="M34" s="23">
        <f t="shared" si="4"/>
        <v>786689.19499999995</v>
      </c>
      <c r="N34" s="23">
        <f t="shared" si="5"/>
        <v>988371.07699999993</v>
      </c>
    </row>
    <row r="35" spans="1:14" x14ac:dyDescent="0.2">
      <c r="A35" s="108" t="s">
        <v>5</v>
      </c>
      <c r="B35" s="132">
        <v>280388.81100000005</v>
      </c>
      <c r="C35" s="136">
        <v>0.19760671076673195</v>
      </c>
      <c r="D35" s="138">
        <v>488162.94600000005</v>
      </c>
      <c r="E35" s="136">
        <v>0.22632485807659994</v>
      </c>
      <c r="F35" s="138">
        <v>625330.15600000019</v>
      </c>
      <c r="G35" s="135">
        <v>0.21967638095688227</v>
      </c>
      <c r="H35" s="138">
        <v>1393881.9130000002</v>
      </c>
      <c r="I35" s="141">
        <v>0.21703330329677395</v>
      </c>
      <c r="J35" s="25"/>
      <c r="K35" s="26" t="str">
        <f t="shared" si="6"/>
        <v>Obchod, služby, školství, zdravotnictví</v>
      </c>
      <c r="L35" s="23">
        <f t="shared" si="3"/>
        <v>280388.81100000005</v>
      </c>
      <c r="M35" s="23">
        <f t="shared" si="4"/>
        <v>488162.94600000005</v>
      </c>
      <c r="N35" s="23">
        <f t="shared" si="5"/>
        <v>625330.15600000019</v>
      </c>
    </row>
    <row r="36" spans="1:14" x14ac:dyDescent="0.2">
      <c r="A36" s="108" t="s">
        <v>3</v>
      </c>
      <c r="B36" s="132">
        <v>7467.4679999999998</v>
      </c>
      <c r="C36" s="135">
        <v>5.4242950826845542E-2</v>
      </c>
      <c r="D36" s="137">
        <v>13344.527</v>
      </c>
      <c r="E36" s="135">
        <v>6.1372610264987852E-2</v>
      </c>
      <c r="F36" s="137">
        <v>17224.53</v>
      </c>
      <c r="G36" s="135">
        <v>6.4766415925622794E-2</v>
      </c>
      <c r="H36" s="137">
        <v>38036.524999999994</v>
      </c>
      <c r="I36" s="141">
        <v>6.1245499996829565E-2</v>
      </c>
      <c r="J36" s="25"/>
      <c r="K36" s="26" t="str">
        <f t="shared" si="6"/>
        <v>Ostatní</v>
      </c>
      <c r="L36" s="23">
        <f t="shared" si="3"/>
        <v>7467.4679999999998</v>
      </c>
      <c r="M36" s="23">
        <f t="shared" si="4"/>
        <v>13344.527</v>
      </c>
      <c r="N36" s="23">
        <f t="shared" si="5"/>
        <v>17224.53</v>
      </c>
    </row>
    <row r="37" spans="1:14" ht="18" customHeight="1" x14ac:dyDescent="0.2">
      <c r="A37" s="45" t="s">
        <v>158</v>
      </c>
      <c r="B37" s="18"/>
      <c r="C37" s="18"/>
      <c r="D37" s="6"/>
      <c r="F37" s="7"/>
      <c r="G37" s="26"/>
      <c r="H37" s="26"/>
      <c r="I37" s="3" t="s">
        <v>65</v>
      </c>
      <c r="J37" s="26"/>
    </row>
    <row r="38" spans="1:14" x14ac:dyDescent="0.2">
      <c r="A38" s="18"/>
      <c r="B38" s="18"/>
      <c r="C38" s="18"/>
    </row>
    <row r="39" spans="1:14" x14ac:dyDescent="0.2">
      <c r="B39" s="22"/>
      <c r="C39" s="22"/>
      <c r="D39" s="22"/>
    </row>
    <row r="40" spans="1:14" x14ac:dyDescent="0.2">
      <c r="B40" s="22"/>
      <c r="C40" s="22"/>
      <c r="D40" s="22"/>
    </row>
    <row r="41" spans="1:14" x14ac:dyDescent="0.2">
      <c r="B41" s="22"/>
      <c r="C41" s="22"/>
      <c r="D41" s="22"/>
      <c r="L41" s="28" t="s">
        <v>155</v>
      </c>
      <c r="M41" s="32">
        <v>5.3734061859783334E-2</v>
      </c>
    </row>
    <row r="42" spans="1:14" x14ac:dyDescent="0.2">
      <c r="B42" s="34"/>
      <c r="C42" s="34"/>
      <c r="D42" s="34"/>
      <c r="L42" s="28" t="s">
        <v>50</v>
      </c>
      <c r="M42" s="32">
        <v>3.7961693804743568E-2</v>
      </c>
    </row>
    <row r="43" spans="1:14" x14ac:dyDescent="0.2">
      <c r="B43" s="22"/>
      <c r="C43" s="22"/>
      <c r="D43" s="22"/>
      <c r="L43" s="28" t="s">
        <v>111</v>
      </c>
      <c r="M43" s="32">
        <v>4.7276903172250292E-2</v>
      </c>
    </row>
    <row r="47" spans="1:14" ht="10.5" customHeight="1" x14ac:dyDescent="0.2"/>
  </sheetData>
  <mergeCells count="4">
    <mergeCell ref="D6:E6"/>
    <mergeCell ref="H6:I6"/>
    <mergeCell ref="B6:C6"/>
    <mergeCell ref="F6:G6"/>
  </mergeCells>
  <conditionalFormatting sqref="C11:C26 C29:C36 E11:E26 E29:E36 G11:G26 G29:G36 I11:I26 I29:I36">
    <cfRule type="dataBar" priority="1">
      <dataBar>
        <cfvo type="num" val="0"/>
        <cfvo type="num" val="1"/>
        <color rgb="FF63C384"/>
      </dataBar>
      <extLst>
        <ext xmlns:x14="http://schemas.microsoft.com/office/spreadsheetml/2009/9/main" uri="{B025F937-C7B1-47D3-B67F-A62EFF666E3E}">
          <x14:id>{7E1E576A-4315-49E9-9868-42D83EAED563}</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8:N28" formula="1"/>
  </ignoredErrors>
  <drawing r:id="rId2"/>
  <extLst>
    <ext xmlns:x14="http://schemas.microsoft.com/office/spreadsheetml/2009/9/main" uri="{78C0D931-6437-407d-A8EE-F0AAD7539E65}">
      <x14:conditionalFormattings>
        <x14:conditionalFormatting xmlns:xm="http://schemas.microsoft.com/office/excel/2006/main">
          <x14:cfRule type="dataBar" id="{7E1E576A-4315-49E9-9868-42D83EAED563}">
            <x14:dataBar minLength="0" maxLength="100" gradient="0" direction="rightToLeft">
              <x14:cfvo type="num">
                <xm:f>0</xm:f>
              </x14:cfvo>
              <x14:cfvo type="num">
                <xm:f>1</xm:f>
              </x14:cfvo>
              <x14:negativeFillColor rgb="FFFF0000"/>
              <x14:axisColor rgb="FF000000"/>
            </x14:dataBar>
          </x14:cfRule>
          <xm:sqref>C11:C26 C29:C36 E11:E26 E29:E36 G11:G26 G29:G36 I11:I26 I29:I36</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41"/>
  <sheetViews>
    <sheetView showGridLines="0" zoomScaleNormal="100" zoomScaleSheetLayoutView="100" workbookViewId="0">
      <selection activeCell="M34" sqref="M34"/>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04" t="s">
        <v>127</v>
      </c>
      <c r="I1" s="105" t="str">
        <f>'3'!N1</f>
        <v>IV. čtvrtletí 2021</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06"/>
      <c r="B5" s="303" t="s">
        <v>17</v>
      </c>
      <c r="C5" s="304"/>
      <c r="D5" s="303" t="s">
        <v>18</v>
      </c>
      <c r="E5" s="304"/>
      <c r="F5" s="303" t="s">
        <v>19</v>
      </c>
      <c r="G5" s="304"/>
      <c r="H5" s="303" t="s">
        <v>7</v>
      </c>
      <c r="I5" s="305"/>
    </row>
    <row r="6" spans="1:15" x14ac:dyDescent="0.2">
      <c r="A6" s="107"/>
      <c r="B6" s="126" t="s">
        <v>166</v>
      </c>
      <c r="C6" s="127" t="s">
        <v>49</v>
      </c>
      <c r="D6" s="126" t="s">
        <v>166</v>
      </c>
      <c r="E6" s="127" t="s">
        <v>49</v>
      </c>
      <c r="F6" s="126" t="s">
        <v>166</v>
      </c>
      <c r="G6" s="127" t="s">
        <v>49</v>
      </c>
      <c r="H6" s="126" t="s">
        <v>166</v>
      </c>
      <c r="I6" s="128" t="s">
        <v>49</v>
      </c>
      <c r="J6" s="28"/>
      <c r="O6" s="28"/>
    </row>
    <row r="7" spans="1:15" ht="13.5" x14ac:dyDescent="0.2">
      <c r="A7" s="109" t="s">
        <v>282</v>
      </c>
      <c r="B7" s="129">
        <v>2228.0072000000014</v>
      </c>
      <c r="C7" s="130">
        <v>5.6986733349236811E-2</v>
      </c>
      <c r="D7" s="129">
        <v>2228.0072000000014</v>
      </c>
      <c r="E7" s="130">
        <v>5.7087982635273427E-2</v>
      </c>
      <c r="F7" s="129">
        <v>2195.3032000000007</v>
      </c>
      <c r="G7" s="130">
        <v>5.6296447893236255E-2</v>
      </c>
      <c r="H7" s="129">
        <v>2195.3032000000007</v>
      </c>
      <c r="I7" s="139">
        <v>5.6296447893236255E-2</v>
      </c>
      <c r="J7" s="30"/>
      <c r="O7" s="13"/>
    </row>
    <row r="8" spans="1:15" x14ac:dyDescent="0.2">
      <c r="A8" s="109" t="s">
        <v>167</v>
      </c>
      <c r="B8" s="129">
        <v>594221.24199999985</v>
      </c>
      <c r="C8" s="130">
        <v>4.614484364571312E-2</v>
      </c>
      <c r="D8" s="129">
        <v>795748.44499999983</v>
      </c>
      <c r="E8" s="130">
        <v>4.9396279383809208E-2</v>
      </c>
      <c r="F8" s="129">
        <v>934792.45599999966</v>
      </c>
      <c r="G8" s="130">
        <v>4.9254171005713741E-2</v>
      </c>
      <c r="H8" s="129">
        <v>2324762.1429999992</v>
      </c>
      <c r="I8" s="139">
        <v>4.8467141179844797E-2</v>
      </c>
      <c r="J8" s="30"/>
      <c r="O8" s="13"/>
    </row>
    <row r="9" spans="1:15" x14ac:dyDescent="0.2">
      <c r="A9" s="109" t="s">
        <v>168</v>
      </c>
      <c r="B9" s="129">
        <v>377027.30999999994</v>
      </c>
      <c r="C9" s="131">
        <v>5.2274058940781465E-2</v>
      </c>
      <c r="D9" s="129">
        <v>541679.25800000003</v>
      </c>
      <c r="E9" s="131">
        <v>5.6026915271176161E-2</v>
      </c>
      <c r="F9" s="129">
        <v>658833.18099999987</v>
      </c>
      <c r="G9" s="131">
        <v>5.4406218821149668E-2</v>
      </c>
      <c r="H9" s="129">
        <v>1577539.7489999998</v>
      </c>
      <c r="I9" s="140">
        <v>5.4416256086133541E-2</v>
      </c>
      <c r="J9" s="25"/>
      <c r="K9" s="26"/>
      <c r="L9" s="26" t="str">
        <f>+B5</f>
        <v>Říjen</v>
      </c>
      <c r="M9" s="26" t="str">
        <f>+D5</f>
        <v>Listopad</v>
      </c>
      <c r="N9" s="26" t="str">
        <f>+F5</f>
        <v>Prosinec</v>
      </c>
      <c r="O9" s="27"/>
    </row>
    <row r="10" spans="1:15" x14ac:dyDescent="0.2">
      <c r="A10" s="108" t="s">
        <v>41</v>
      </c>
      <c r="B10" s="132">
        <v>98170.206999999995</v>
      </c>
      <c r="C10" s="133">
        <v>0.13488226550045226</v>
      </c>
      <c r="D10" s="137">
        <v>152376.554</v>
      </c>
      <c r="E10" s="135">
        <v>0.16357309506235232</v>
      </c>
      <c r="F10" s="137">
        <v>163588.245</v>
      </c>
      <c r="G10" s="135">
        <v>0.16825116502222603</v>
      </c>
      <c r="H10" s="137">
        <v>414135.00599999999</v>
      </c>
      <c r="I10" s="141">
        <v>0.15736659639559605</v>
      </c>
      <c r="J10" s="25"/>
      <c r="K10" s="26" t="str">
        <f>+A10</f>
        <v>Biomasa</v>
      </c>
      <c r="L10" s="23">
        <f>+B10</f>
        <v>98170.206999999995</v>
      </c>
      <c r="M10" s="23">
        <f>+D10</f>
        <v>152376.554</v>
      </c>
      <c r="N10" s="23">
        <f>+F10</f>
        <v>163588.245</v>
      </c>
      <c r="O10" s="40"/>
    </row>
    <row r="11" spans="1:15" x14ac:dyDescent="0.2">
      <c r="A11" s="108" t="s">
        <v>40</v>
      </c>
      <c r="B11" s="132">
        <v>8762.9559999999983</v>
      </c>
      <c r="C11" s="134">
        <v>0.16632801419506538</v>
      </c>
      <c r="D11" s="138">
        <v>8647.3509999999987</v>
      </c>
      <c r="E11" s="136">
        <v>0.15472250106151572</v>
      </c>
      <c r="F11" s="138">
        <v>9747.3829999999998</v>
      </c>
      <c r="G11" s="135">
        <v>0.15510279934356241</v>
      </c>
      <c r="H11" s="138">
        <v>27157.689999999995</v>
      </c>
      <c r="I11" s="141">
        <v>0.15842882408453629</v>
      </c>
      <c r="J11" s="25"/>
      <c r="K11" s="26" t="str">
        <f t="shared" ref="K11:L25" si="0">+A11</f>
        <v>Bioplyn</v>
      </c>
      <c r="L11" s="23">
        <f t="shared" si="0"/>
        <v>8762.9559999999983</v>
      </c>
      <c r="M11" s="23">
        <f t="shared" ref="M11:M25" si="1">+D11</f>
        <v>8647.3509999999987</v>
      </c>
      <c r="N11" s="23">
        <f t="shared" ref="N11:N25" si="2">+F11</f>
        <v>9747.3829999999998</v>
      </c>
      <c r="O11" s="40"/>
    </row>
    <row r="12" spans="1:15" x14ac:dyDescent="0.2">
      <c r="A12" s="108" t="s">
        <v>39</v>
      </c>
      <c r="B12" s="132">
        <v>0</v>
      </c>
      <c r="C12" s="134">
        <v>0</v>
      </c>
      <c r="D12" s="138">
        <v>0</v>
      </c>
      <c r="E12" s="136">
        <v>0</v>
      </c>
      <c r="F12" s="138">
        <v>0</v>
      </c>
      <c r="G12" s="135">
        <v>0</v>
      </c>
      <c r="H12" s="138">
        <v>0</v>
      </c>
      <c r="I12" s="141">
        <v>0</v>
      </c>
      <c r="J12" s="25"/>
      <c r="K12" s="26" t="str">
        <f t="shared" si="0"/>
        <v>Černé uhlí</v>
      </c>
      <c r="L12" s="23">
        <f t="shared" si="0"/>
        <v>0</v>
      </c>
      <c r="M12" s="23">
        <f t="shared" si="1"/>
        <v>0</v>
      </c>
      <c r="N12" s="23">
        <f t="shared" si="2"/>
        <v>0</v>
      </c>
      <c r="O12" s="40"/>
    </row>
    <row r="13" spans="1:15" x14ac:dyDescent="0.2">
      <c r="A13" s="108" t="s">
        <v>51</v>
      </c>
      <c r="B13" s="132">
        <v>0</v>
      </c>
      <c r="C13" s="134">
        <v>0</v>
      </c>
      <c r="D13" s="138">
        <v>0</v>
      </c>
      <c r="E13" s="136">
        <v>0</v>
      </c>
      <c r="F13" s="138">
        <v>0</v>
      </c>
      <c r="G13" s="135">
        <v>0</v>
      </c>
      <c r="H13" s="138">
        <v>0</v>
      </c>
      <c r="I13" s="141">
        <v>0</v>
      </c>
      <c r="J13" s="25"/>
      <c r="K13" s="26" t="str">
        <f t="shared" si="0"/>
        <v>Elektrická energie</v>
      </c>
      <c r="L13" s="23">
        <f t="shared" si="0"/>
        <v>0</v>
      </c>
      <c r="M13" s="23">
        <f t="shared" si="1"/>
        <v>0</v>
      </c>
      <c r="N13" s="23">
        <f t="shared" si="2"/>
        <v>0</v>
      </c>
      <c r="O13" s="40"/>
    </row>
    <row r="14" spans="1:15" x14ac:dyDescent="0.2">
      <c r="A14" s="108" t="s">
        <v>52</v>
      </c>
      <c r="B14" s="132">
        <v>0</v>
      </c>
      <c r="C14" s="134">
        <v>0</v>
      </c>
      <c r="D14" s="138">
        <v>0</v>
      </c>
      <c r="E14" s="136">
        <v>0</v>
      </c>
      <c r="F14" s="138">
        <v>0</v>
      </c>
      <c r="G14" s="135">
        <v>0</v>
      </c>
      <c r="H14" s="138">
        <v>0</v>
      </c>
      <c r="I14" s="141">
        <v>0</v>
      </c>
      <c r="J14" s="25"/>
      <c r="K14" s="26" t="str">
        <f t="shared" si="0"/>
        <v>Energie prostředí (tepelné čerpadlo)</v>
      </c>
      <c r="L14" s="23">
        <f t="shared" si="0"/>
        <v>0</v>
      </c>
      <c r="M14" s="23">
        <f t="shared" si="1"/>
        <v>0</v>
      </c>
      <c r="N14" s="23">
        <f t="shared" si="2"/>
        <v>0</v>
      </c>
      <c r="O14" s="40"/>
    </row>
    <row r="15" spans="1:15" x14ac:dyDescent="0.2">
      <c r="A15" s="108" t="s">
        <v>53</v>
      </c>
      <c r="B15" s="132">
        <v>0</v>
      </c>
      <c r="C15" s="134">
        <v>0</v>
      </c>
      <c r="D15" s="138">
        <v>0</v>
      </c>
      <c r="E15" s="136">
        <v>0</v>
      </c>
      <c r="F15" s="138">
        <v>0</v>
      </c>
      <c r="G15" s="135">
        <v>0</v>
      </c>
      <c r="H15" s="138">
        <v>0</v>
      </c>
      <c r="I15" s="141">
        <v>0</v>
      </c>
      <c r="J15" s="25"/>
      <c r="K15" s="26" t="str">
        <f t="shared" si="0"/>
        <v>Energie Slunce (solární kolektor)</v>
      </c>
      <c r="L15" s="23">
        <f t="shared" si="0"/>
        <v>0</v>
      </c>
      <c r="M15" s="23">
        <f t="shared" si="1"/>
        <v>0</v>
      </c>
      <c r="N15" s="23">
        <f t="shared" si="2"/>
        <v>0</v>
      </c>
      <c r="O15" s="40"/>
    </row>
    <row r="16" spans="1:15" x14ac:dyDescent="0.2">
      <c r="A16" s="108" t="s">
        <v>38</v>
      </c>
      <c r="B16" s="132">
        <v>195115.31699999998</v>
      </c>
      <c r="C16" s="134">
        <v>6.4544186342283941E-2</v>
      </c>
      <c r="D16" s="138">
        <v>275697.951</v>
      </c>
      <c r="E16" s="136">
        <v>6.4342544562925583E-2</v>
      </c>
      <c r="F16" s="138">
        <v>364023.13799999998</v>
      </c>
      <c r="G16" s="135">
        <v>6.6842779830743868E-2</v>
      </c>
      <c r="H16" s="138">
        <v>834836.40599999996</v>
      </c>
      <c r="I16" s="141">
        <v>6.5457958185625845E-2</v>
      </c>
      <c r="J16" s="25"/>
      <c r="K16" s="26" t="str">
        <f t="shared" si="0"/>
        <v>Hnědé uhlí</v>
      </c>
      <c r="L16" s="23">
        <f t="shared" si="0"/>
        <v>195115.31699999998</v>
      </c>
      <c r="M16" s="23">
        <f t="shared" si="1"/>
        <v>275697.951</v>
      </c>
      <c r="N16" s="23">
        <f t="shared" si="2"/>
        <v>364023.13799999998</v>
      </c>
      <c r="O16" s="40"/>
    </row>
    <row r="17" spans="1:18" x14ac:dyDescent="0.2">
      <c r="A17" s="108" t="s">
        <v>63</v>
      </c>
      <c r="B17" s="132">
        <v>14807.79</v>
      </c>
      <c r="C17" s="134">
        <v>0.8120540850606911</v>
      </c>
      <c r="D17" s="138">
        <v>24238.06</v>
      </c>
      <c r="E17" s="136">
        <v>0.82980540806653225</v>
      </c>
      <c r="F17" s="138">
        <v>27169.58</v>
      </c>
      <c r="G17" s="135">
        <v>0.8257327465687645</v>
      </c>
      <c r="H17" s="138">
        <v>66215.430000000008</v>
      </c>
      <c r="I17" s="141">
        <v>0.82410892828450666</v>
      </c>
      <c r="J17" s="25"/>
      <c r="K17" s="26" t="str">
        <f t="shared" si="0"/>
        <v>Jaderné palivo</v>
      </c>
      <c r="L17" s="23">
        <f t="shared" si="0"/>
        <v>14807.79</v>
      </c>
      <c r="M17" s="23">
        <f t="shared" si="1"/>
        <v>24238.06</v>
      </c>
      <c r="N17" s="23">
        <f t="shared" si="2"/>
        <v>27169.58</v>
      </c>
      <c r="O17" s="40"/>
    </row>
    <row r="18" spans="1:18" x14ac:dyDescent="0.2">
      <c r="A18" s="108" t="s">
        <v>37</v>
      </c>
      <c r="B18" s="132">
        <v>0</v>
      </c>
      <c r="C18" s="134">
        <v>0</v>
      </c>
      <c r="D18" s="138">
        <v>0</v>
      </c>
      <c r="E18" s="136">
        <v>0</v>
      </c>
      <c r="F18" s="138">
        <v>0</v>
      </c>
      <c r="G18" s="135">
        <v>0</v>
      </c>
      <c r="H18" s="138">
        <v>0</v>
      </c>
      <c r="I18" s="141">
        <v>0</v>
      </c>
      <c r="J18" s="25"/>
      <c r="K18" s="26" t="str">
        <f t="shared" si="0"/>
        <v>Koks</v>
      </c>
      <c r="L18" s="23">
        <f t="shared" si="0"/>
        <v>0</v>
      </c>
      <c r="M18" s="23">
        <f t="shared" si="1"/>
        <v>0</v>
      </c>
      <c r="N18" s="23">
        <f t="shared" si="2"/>
        <v>0</v>
      </c>
      <c r="O18" s="40"/>
    </row>
    <row r="19" spans="1:18" x14ac:dyDescent="0.2">
      <c r="A19" s="108" t="s">
        <v>36</v>
      </c>
      <c r="B19" s="132">
        <v>0</v>
      </c>
      <c r="C19" s="134">
        <v>0</v>
      </c>
      <c r="D19" s="138">
        <v>0</v>
      </c>
      <c r="E19" s="136">
        <v>0</v>
      </c>
      <c r="F19" s="138">
        <v>0</v>
      </c>
      <c r="G19" s="135">
        <v>0</v>
      </c>
      <c r="H19" s="138">
        <v>0</v>
      </c>
      <c r="I19" s="141">
        <v>0</v>
      </c>
      <c r="J19" s="25"/>
      <c r="K19" s="26" t="str">
        <f t="shared" si="0"/>
        <v>Odpadní teplo</v>
      </c>
      <c r="L19" s="23">
        <f t="shared" si="0"/>
        <v>0</v>
      </c>
      <c r="M19" s="23">
        <f t="shared" si="1"/>
        <v>0</v>
      </c>
      <c r="N19" s="23">
        <f t="shared" si="2"/>
        <v>0</v>
      </c>
      <c r="O19" s="40"/>
    </row>
    <row r="20" spans="1:18" x14ac:dyDescent="0.2">
      <c r="A20" s="108" t="s">
        <v>35</v>
      </c>
      <c r="B20" s="132">
        <v>4715.4290000000001</v>
      </c>
      <c r="C20" s="134">
        <v>0.62076679511793886</v>
      </c>
      <c r="D20" s="138">
        <v>5659.6080000000002</v>
      </c>
      <c r="E20" s="136">
        <v>0.48817651201152668</v>
      </c>
      <c r="F20" s="138">
        <v>1272.72</v>
      </c>
      <c r="G20" s="135">
        <v>0.17364643320249912</v>
      </c>
      <c r="H20" s="138">
        <v>11647.757</v>
      </c>
      <c r="I20" s="141">
        <v>0.43922513910468902</v>
      </c>
      <c r="J20" s="25"/>
      <c r="K20" s="26" t="str">
        <f t="shared" si="0"/>
        <v>Ostatní kapalná paliva</v>
      </c>
      <c r="L20" s="23">
        <f t="shared" si="0"/>
        <v>4715.4290000000001</v>
      </c>
      <c r="M20" s="23">
        <f t="shared" si="1"/>
        <v>5659.6080000000002</v>
      </c>
      <c r="N20" s="23">
        <f t="shared" si="2"/>
        <v>1272.72</v>
      </c>
      <c r="O20" s="40"/>
    </row>
    <row r="21" spans="1:18" x14ac:dyDescent="0.2">
      <c r="A21" s="108" t="s">
        <v>34</v>
      </c>
      <c r="B21" s="132">
        <v>503.44</v>
      </c>
      <c r="C21" s="134">
        <v>2.1706494339702328E-3</v>
      </c>
      <c r="D21" s="138">
        <v>650.33900000000006</v>
      </c>
      <c r="E21" s="136">
        <v>2.2494326281264393E-3</v>
      </c>
      <c r="F21" s="138">
        <v>621.23400000000004</v>
      </c>
      <c r="G21" s="135">
        <v>3.0848980771419629E-3</v>
      </c>
      <c r="H21" s="138">
        <v>1775.0129999999999</v>
      </c>
      <c r="I21" s="141">
        <v>2.457030150454946E-3</v>
      </c>
      <c r="J21" s="25"/>
      <c r="K21" s="26" t="str">
        <f t="shared" si="0"/>
        <v>Ostatní pevná paliva</v>
      </c>
      <c r="L21" s="23">
        <f t="shared" si="0"/>
        <v>503.44</v>
      </c>
      <c r="M21" s="23">
        <f t="shared" si="1"/>
        <v>650.33900000000006</v>
      </c>
      <c r="N21" s="23">
        <f t="shared" si="2"/>
        <v>621.23400000000004</v>
      </c>
      <c r="O21" s="40"/>
    </row>
    <row r="22" spans="1:18" x14ac:dyDescent="0.2">
      <c r="A22" s="108" t="s">
        <v>33</v>
      </c>
      <c r="B22" s="132">
        <v>81.495999999999995</v>
      </c>
      <c r="C22" s="134">
        <v>2.4640822281195665E-4</v>
      </c>
      <c r="D22" s="138">
        <v>102.9</v>
      </c>
      <c r="E22" s="136">
        <v>2.7997767111411512E-4</v>
      </c>
      <c r="F22" s="138">
        <v>81.45</v>
      </c>
      <c r="G22" s="135">
        <v>1.9282444123205577E-4</v>
      </c>
      <c r="H22" s="138">
        <v>265.846</v>
      </c>
      <c r="I22" s="141">
        <v>2.3722059485196368E-4</v>
      </c>
      <c r="J22" s="25"/>
      <c r="K22" s="26" t="str">
        <f t="shared" si="0"/>
        <v>Ostatní plyny</v>
      </c>
      <c r="L22" s="23">
        <f t="shared" si="0"/>
        <v>81.495999999999995</v>
      </c>
      <c r="M22" s="23">
        <f t="shared" si="1"/>
        <v>102.9</v>
      </c>
      <c r="N22" s="23">
        <f t="shared" si="2"/>
        <v>81.45</v>
      </c>
      <c r="O22" s="40"/>
    </row>
    <row r="23" spans="1:18" x14ac:dyDescent="0.2">
      <c r="A23" s="108" t="s">
        <v>3</v>
      </c>
      <c r="B23" s="132">
        <v>0</v>
      </c>
      <c r="C23" s="134">
        <v>0</v>
      </c>
      <c r="D23" s="138">
        <v>0</v>
      </c>
      <c r="E23" s="136">
        <v>0</v>
      </c>
      <c r="F23" s="138">
        <v>0</v>
      </c>
      <c r="G23" s="135">
        <v>0</v>
      </c>
      <c r="H23" s="138">
        <v>0</v>
      </c>
      <c r="I23" s="141">
        <v>0</v>
      </c>
      <c r="J23" s="25"/>
      <c r="K23" s="26" t="str">
        <f t="shared" si="0"/>
        <v>Ostatní</v>
      </c>
      <c r="L23" s="23">
        <f t="shared" si="0"/>
        <v>0</v>
      </c>
      <c r="M23" s="23">
        <f t="shared" si="1"/>
        <v>0</v>
      </c>
      <c r="N23" s="23">
        <f t="shared" si="2"/>
        <v>0</v>
      </c>
      <c r="O23" s="40"/>
    </row>
    <row r="24" spans="1:18" x14ac:dyDescent="0.2">
      <c r="A24" s="108" t="s">
        <v>32</v>
      </c>
      <c r="B24" s="132">
        <v>167.95099999999999</v>
      </c>
      <c r="C24" s="134">
        <v>1.9282400468331649E-2</v>
      </c>
      <c r="D24" s="138">
        <v>2038.002</v>
      </c>
      <c r="E24" s="136">
        <v>8.6954002572436503E-2</v>
      </c>
      <c r="F24" s="138">
        <v>8193.0489999999991</v>
      </c>
      <c r="G24" s="135">
        <v>0.12791663963045813</v>
      </c>
      <c r="H24" s="138">
        <v>10399.001999999999</v>
      </c>
      <c r="I24" s="141">
        <v>0.10810034425259558</v>
      </c>
      <c r="J24" s="25"/>
      <c r="K24" s="26" t="str">
        <f t="shared" si="0"/>
        <v>Topné oleje</v>
      </c>
      <c r="L24" s="23">
        <f t="shared" si="0"/>
        <v>167.95099999999999</v>
      </c>
      <c r="M24" s="23">
        <f t="shared" si="1"/>
        <v>2038.002</v>
      </c>
      <c r="N24" s="23">
        <f t="shared" si="2"/>
        <v>8193.0489999999991</v>
      </c>
      <c r="O24" s="40"/>
    </row>
    <row r="25" spans="1:18" x14ac:dyDescent="0.2">
      <c r="A25" s="108" t="s">
        <v>31</v>
      </c>
      <c r="B25" s="132">
        <v>54702.724000000002</v>
      </c>
      <c r="C25" s="133">
        <v>2.8060255266901434E-2</v>
      </c>
      <c r="D25" s="137">
        <v>72268.492999999973</v>
      </c>
      <c r="E25" s="135">
        <v>2.8205374245113941E-2</v>
      </c>
      <c r="F25" s="137">
        <v>84136.382000000012</v>
      </c>
      <c r="G25" s="135">
        <v>2.5057670304541594E-2</v>
      </c>
      <c r="H25" s="137">
        <v>211107.59899999999</v>
      </c>
      <c r="I25" s="141">
        <v>2.6826365504660964E-2</v>
      </c>
      <c r="J25" s="25"/>
      <c r="K25" s="26" t="str">
        <f t="shared" si="0"/>
        <v>Zemní plyn</v>
      </c>
      <c r="L25" s="23">
        <f t="shared" si="0"/>
        <v>54702.724000000002</v>
      </c>
      <c r="M25" s="23">
        <f t="shared" si="1"/>
        <v>72268.492999999973</v>
      </c>
      <c r="N25" s="23">
        <f t="shared" si="2"/>
        <v>84136.382000000012</v>
      </c>
      <c r="O25" s="24"/>
    </row>
    <row r="26" spans="1:18" ht="13.5" customHeight="1" x14ac:dyDescent="0.2">
      <c r="A26" s="110" t="s">
        <v>169</v>
      </c>
      <c r="B26" s="129">
        <v>369953.80500000005</v>
      </c>
      <c r="C26" s="131">
        <v>5.7309776385556864E-2</v>
      </c>
      <c r="D26" s="129">
        <v>535228.07899999991</v>
      </c>
      <c r="E26" s="131">
        <v>6.0005089027858172E-2</v>
      </c>
      <c r="F26" s="129">
        <v>646919.46099999989</v>
      </c>
      <c r="G26" s="131">
        <v>5.7074360993750288E-2</v>
      </c>
      <c r="H26" s="129">
        <v>1552101.3449999997</v>
      </c>
      <c r="I26" s="140">
        <v>5.8109973863342122E-2</v>
      </c>
      <c r="J26" s="7"/>
      <c r="K26" s="26"/>
      <c r="L26" s="26" t="str">
        <f>+L9</f>
        <v>Říjen</v>
      </c>
      <c r="M26" s="26" t="str">
        <f>+M9</f>
        <v>Listopad</v>
      </c>
      <c r="N26" s="26" t="str">
        <f>+N9</f>
        <v>Prosinec</v>
      </c>
      <c r="O26" s="22"/>
      <c r="P26" s="34"/>
      <c r="Q26" s="34"/>
      <c r="R26" s="34"/>
    </row>
    <row r="27" spans="1:18" ht="12.75" customHeight="1" x14ac:dyDescent="0.2">
      <c r="A27" s="108" t="s">
        <v>26</v>
      </c>
      <c r="B27" s="132">
        <v>65977.907000000007</v>
      </c>
      <c r="C27" s="135">
        <v>3.8338614190757569E-2</v>
      </c>
      <c r="D27" s="137">
        <v>90867.353000000003</v>
      </c>
      <c r="E27" s="135">
        <v>4.3152587814455592E-2</v>
      </c>
      <c r="F27" s="137">
        <v>102763.83699999998</v>
      </c>
      <c r="G27" s="135">
        <v>4.1933140289575052E-2</v>
      </c>
      <c r="H27" s="137">
        <v>259609.09700000001</v>
      </c>
      <c r="I27" s="141">
        <v>4.1356763354374292E-2</v>
      </c>
      <c r="J27" s="25"/>
      <c r="K27" s="26" t="str">
        <f>+A27</f>
        <v>Průmysl</v>
      </c>
      <c r="L27" s="23">
        <f t="shared" ref="L27:L34" si="3">+B27</f>
        <v>65977.907000000007</v>
      </c>
      <c r="M27" s="23">
        <f t="shared" ref="M27:M34" si="4">+D27</f>
        <v>90867.353000000003</v>
      </c>
      <c r="N27" s="23">
        <f t="shared" ref="N27:N34" si="5">+F27</f>
        <v>102763.83699999998</v>
      </c>
      <c r="O27" s="22"/>
      <c r="P27" s="40"/>
      <c r="Q27" s="40"/>
      <c r="R27" s="40"/>
    </row>
    <row r="28" spans="1:18" ht="12.75" customHeight="1" x14ac:dyDescent="0.2">
      <c r="A28" s="108" t="s">
        <v>0</v>
      </c>
      <c r="B28" s="132">
        <v>3656.9389999999999</v>
      </c>
      <c r="C28" s="136">
        <v>2.3654365928161634E-2</v>
      </c>
      <c r="D28" s="138">
        <v>2264.9</v>
      </c>
      <c r="E28" s="136">
        <v>1.0244840376733842E-2</v>
      </c>
      <c r="F28" s="138">
        <v>3113.76</v>
      </c>
      <c r="G28" s="135">
        <v>1.0369866636100398E-2</v>
      </c>
      <c r="H28" s="138">
        <v>9035.5990000000002</v>
      </c>
      <c r="I28" s="141">
        <v>1.336733742754072E-2</v>
      </c>
      <c r="J28" s="25"/>
      <c r="K28" s="26" t="str">
        <f t="shared" ref="K28:K34" si="6">+A28</f>
        <v>Energetika</v>
      </c>
      <c r="L28" s="23">
        <f t="shared" si="3"/>
        <v>3656.9389999999999</v>
      </c>
      <c r="M28" s="23">
        <f t="shared" si="4"/>
        <v>2264.9</v>
      </c>
      <c r="N28" s="23">
        <f t="shared" si="5"/>
        <v>3113.76</v>
      </c>
    </row>
    <row r="29" spans="1:18" ht="12.75" customHeight="1" x14ac:dyDescent="0.2">
      <c r="A29" s="108" t="s">
        <v>1</v>
      </c>
      <c r="B29" s="132">
        <v>3761.1669999999999</v>
      </c>
      <c r="C29" s="136">
        <v>7.2706352236835026E-2</v>
      </c>
      <c r="D29" s="138">
        <v>6506.2710000000006</v>
      </c>
      <c r="E29" s="136">
        <v>7.5268888233433889E-2</v>
      </c>
      <c r="F29" s="138">
        <v>8942.8070000000007</v>
      </c>
      <c r="G29" s="135">
        <v>7.5957564158984109E-2</v>
      </c>
      <c r="H29" s="138">
        <v>19210.245000000003</v>
      </c>
      <c r="I29" s="141">
        <v>7.5067713946264297E-2</v>
      </c>
      <c r="J29" s="25"/>
      <c r="K29" s="26" t="str">
        <f t="shared" si="6"/>
        <v>Doprava</v>
      </c>
      <c r="L29" s="23">
        <f t="shared" si="3"/>
        <v>3761.1669999999999</v>
      </c>
      <c r="M29" s="23">
        <f t="shared" si="4"/>
        <v>6506.2710000000006</v>
      </c>
      <c r="N29" s="23">
        <f t="shared" si="5"/>
        <v>8942.8070000000007</v>
      </c>
      <c r="O29" s="22"/>
    </row>
    <row r="30" spans="1:18" ht="12.75" customHeight="1" x14ac:dyDescent="0.2">
      <c r="A30" s="108" t="s">
        <v>2</v>
      </c>
      <c r="B30" s="132">
        <v>451.42199999999997</v>
      </c>
      <c r="C30" s="136">
        <v>2.9916618613976393E-2</v>
      </c>
      <c r="D30" s="138">
        <v>624.16399999999999</v>
      </c>
      <c r="E30" s="136">
        <v>2.4306578069622397E-2</v>
      </c>
      <c r="F30" s="138">
        <v>819.80600000000004</v>
      </c>
      <c r="G30" s="135">
        <v>2.1711777024701086E-2</v>
      </c>
      <c r="H30" s="138">
        <v>1895.3920000000001</v>
      </c>
      <c r="I30" s="141">
        <v>2.4136900636452036E-2</v>
      </c>
      <c r="J30" s="25"/>
      <c r="K30" s="26" t="str">
        <f t="shared" si="6"/>
        <v>Stavebnictví</v>
      </c>
      <c r="L30" s="23">
        <f t="shared" si="3"/>
        <v>451.42199999999997</v>
      </c>
      <c r="M30" s="23">
        <f t="shared" si="4"/>
        <v>624.16399999999999</v>
      </c>
      <c r="N30" s="23">
        <f t="shared" si="5"/>
        <v>819.80600000000004</v>
      </c>
    </row>
    <row r="31" spans="1:18" x14ac:dyDescent="0.2">
      <c r="A31" s="108" t="s">
        <v>6</v>
      </c>
      <c r="B31" s="132">
        <v>1543.338</v>
      </c>
      <c r="C31" s="136">
        <v>4.4432267033163629E-2</v>
      </c>
      <c r="D31" s="138">
        <v>1780.4679999999998</v>
      </c>
      <c r="E31" s="136">
        <v>4.1027636210110151E-2</v>
      </c>
      <c r="F31" s="138">
        <v>2500.6440000000002</v>
      </c>
      <c r="G31" s="135">
        <v>5.2776905776075973E-2</v>
      </c>
      <c r="H31" s="138">
        <v>5824.45</v>
      </c>
      <c r="I31" s="141">
        <v>4.6405217952826733E-2</v>
      </c>
      <c r="J31" s="25"/>
      <c r="K31" s="26" t="str">
        <f t="shared" si="6"/>
        <v>Zemědělství a lesnictví</v>
      </c>
      <c r="L31" s="23">
        <f t="shared" si="3"/>
        <v>1543.338</v>
      </c>
      <c r="M31" s="23">
        <f t="shared" si="4"/>
        <v>1780.4679999999998</v>
      </c>
      <c r="N31" s="23">
        <f t="shared" si="5"/>
        <v>2500.6440000000002</v>
      </c>
    </row>
    <row r="32" spans="1:18" x14ac:dyDescent="0.2">
      <c r="A32" s="108" t="s">
        <v>25</v>
      </c>
      <c r="B32" s="132">
        <v>179555.94500000001</v>
      </c>
      <c r="C32" s="136">
        <v>6.1456721237019202E-2</v>
      </c>
      <c r="D32" s="138">
        <v>254363.92899999995</v>
      </c>
      <c r="E32" s="136">
        <v>6.2604197269555698E-2</v>
      </c>
      <c r="F32" s="138">
        <v>316710.02399999992</v>
      </c>
      <c r="G32" s="135">
        <v>6.0115849810846077E-2</v>
      </c>
      <c r="H32" s="138">
        <v>750629.89799999981</v>
      </c>
      <c r="I32" s="141">
        <v>6.126069651443606E-2</v>
      </c>
      <c r="J32" s="25"/>
      <c r="K32" s="26" t="str">
        <f t="shared" si="6"/>
        <v>Domácnosti</v>
      </c>
      <c r="L32" s="23">
        <f t="shared" si="3"/>
        <v>179555.94500000001</v>
      </c>
      <c r="M32" s="23">
        <f t="shared" si="4"/>
        <v>254363.92899999995</v>
      </c>
      <c r="N32" s="23">
        <f t="shared" si="5"/>
        <v>316710.02399999992</v>
      </c>
    </row>
    <row r="33" spans="1:14" x14ac:dyDescent="0.2">
      <c r="A33" s="108" t="s">
        <v>5</v>
      </c>
      <c r="B33" s="132">
        <v>104361.44100000002</v>
      </c>
      <c r="C33" s="136">
        <v>7.3549729082757018E-2</v>
      </c>
      <c r="D33" s="138">
        <v>163440.514</v>
      </c>
      <c r="E33" s="136">
        <v>7.5775212842591588E-2</v>
      </c>
      <c r="F33" s="138">
        <v>192787.08100000001</v>
      </c>
      <c r="G33" s="135">
        <v>6.7725453255322157E-2</v>
      </c>
      <c r="H33" s="138">
        <v>460589.03600000002</v>
      </c>
      <c r="I33" s="141">
        <v>7.1715658990229483E-2</v>
      </c>
      <c r="J33" s="25"/>
      <c r="K33" s="26" t="str">
        <f t="shared" si="6"/>
        <v>Obchod, služby, školství, zdravotnictví</v>
      </c>
      <c r="L33" s="23">
        <f t="shared" si="3"/>
        <v>104361.44100000002</v>
      </c>
      <c r="M33" s="23">
        <f t="shared" si="4"/>
        <v>163440.514</v>
      </c>
      <c r="N33" s="23">
        <f t="shared" si="5"/>
        <v>192787.08100000001</v>
      </c>
    </row>
    <row r="34" spans="1:14" x14ac:dyDescent="0.2">
      <c r="A34" s="108" t="s">
        <v>3</v>
      </c>
      <c r="B34" s="132">
        <v>10645.646000000001</v>
      </c>
      <c r="C34" s="135">
        <v>7.7328922266289582E-2</v>
      </c>
      <c r="D34" s="137">
        <v>15380.48</v>
      </c>
      <c r="E34" s="135">
        <v>7.0736130604587208E-2</v>
      </c>
      <c r="F34" s="137">
        <v>19281.501999999997</v>
      </c>
      <c r="G34" s="135">
        <v>7.2500891356845579E-2</v>
      </c>
      <c r="H34" s="137">
        <v>45307.627999999997</v>
      </c>
      <c r="I34" s="141">
        <v>7.2953255601828915E-2</v>
      </c>
      <c r="J34" s="25"/>
      <c r="K34" s="26" t="str">
        <f t="shared" si="6"/>
        <v>Ostatní</v>
      </c>
      <c r="L34" s="23">
        <f t="shared" si="3"/>
        <v>10645.646000000001</v>
      </c>
      <c r="M34" s="23">
        <f t="shared" si="4"/>
        <v>15380.48</v>
      </c>
      <c r="N34" s="23">
        <f t="shared" si="5"/>
        <v>19281.501999999997</v>
      </c>
    </row>
    <row r="35" spans="1:14" ht="18" customHeight="1" x14ac:dyDescent="0.2">
      <c r="A35" s="45" t="s">
        <v>158</v>
      </c>
      <c r="B35" s="18"/>
      <c r="C35" s="18"/>
      <c r="D35" s="6"/>
      <c r="F35" s="7"/>
      <c r="G35" s="26"/>
      <c r="H35" s="26"/>
      <c r="I35" s="3" t="s">
        <v>65</v>
      </c>
      <c r="J35" s="26"/>
    </row>
    <row r="36" spans="1:14" x14ac:dyDescent="0.2">
      <c r="A36" s="18"/>
      <c r="B36" s="18"/>
      <c r="C36" s="18"/>
    </row>
    <row r="37" spans="1:14" x14ac:dyDescent="0.2">
      <c r="B37" s="22"/>
      <c r="C37" s="22"/>
      <c r="D37" s="22"/>
    </row>
    <row r="38" spans="1:14" x14ac:dyDescent="0.2">
      <c r="B38" s="22"/>
      <c r="C38" s="22"/>
      <c r="D38" s="22"/>
    </row>
    <row r="39" spans="1:14" x14ac:dyDescent="0.2">
      <c r="B39" s="22"/>
      <c r="C39" s="22"/>
      <c r="D39" s="22"/>
      <c r="L39" s="28" t="s">
        <v>155</v>
      </c>
      <c r="M39" s="32">
        <v>5.6296447893236255E-2</v>
      </c>
    </row>
    <row r="40" spans="1:14" x14ac:dyDescent="0.2">
      <c r="B40" s="34"/>
      <c r="C40" s="34"/>
      <c r="D40" s="34"/>
      <c r="L40" s="28" t="s">
        <v>50</v>
      </c>
      <c r="M40" s="32">
        <v>4.8467141179844797E-2</v>
      </c>
    </row>
    <row r="41" spans="1:14" x14ac:dyDescent="0.2">
      <c r="B41" s="22"/>
      <c r="C41" s="22"/>
      <c r="D41" s="22"/>
      <c r="L41" s="28" t="s">
        <v>111</v>
      </c>
      <c r="M41" s="32">
        <v>5.4416256086133541E-2</v>
      </c>
    </row>
  </sheetData>
  <mergeCells count="4">
    <mergeCell ref="B5:C5"/>
    <mergeCell ref="D5:E5"/>
    <mergeCell ref="F5:G5"/>
    <mergeCell ref="H5:I5"/>
  </mergeCells>
  <conditionalFormatting sqref="C10:C25 E10:E25 G10:G25 I10:I25">
    <cfRule type="dataBar" priority="2">
      <dataBar>
        <cfvo type="num" val="0"/>
        <cfvo type="num" val="1"/>
        <color rgb="FF63C384"/>
      </dataBar>
      <extLst>
        <ext xmlns:x14="http://schemas.microsoft.com/office/spreadsheetml/2009/9/main" uri="{B025F937-C7B1-47D3-B67F-A62EFF666E3E}">
          <x14:id>{8DF12F87-A012-442F-9A6C-FAFF94B6B04F}</x14:id>
        </ext>
      </extLst>
    </cfRule>
  </conditionalFormatting>
  <conditionalFormatting sqref="C27:C34 E27:E34 G27:G34 I27:I34">
    <cfRule type="dataBar" priority="1">
      <dataBar>
        <cfvo type="num" val="0"/>
        <cfvo type="num" val="1"/>
        <color rgb="FF63C384"/>
      </dataBar>
      <extLst>
        <ext xmlns:x14="http://schemas.microsoft.com/office/spreadsheetml/2009/9/main" uri="{B025F937-C7B1-47D3-B67F-A62EFF666E3E}">
          <x14:id>{0040B672-6F40-4FF1-BD8F-15618A6B7E58}</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8DF12F87-A012-442F-9A6C-FAFF94B6B04F}">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 xmlns:xm="http://schemas.microsoft.com/office/excel/2006/main">
          <x14:cfRule type="dataBar" id="{0040B672-6F40-4FF1-BD8F-15618A6B7E58}">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41"/>
  <sheetViews>
    <sheetView showGridLines="0" zoomScaleNormal="100" zoomScaleSheetLayoutView="100" workbookViewId="0">
      <selection activeCell="L36" sqref="L36"/>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04" t="s">
        <v>128</v>
      </c>
      <c r="I1" s="105" t="str">
        <f>'3'!N1</f>
        <v>IV. čtvrtletí 2021</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06"/>
      <c r="B5" s="303" t="s">
        <v>17</v>
      </c>
      <c r="C5" s="304"/>
      <c r="D5" s="303" t="s">
        <v>18</v>
      </c>
      <c r="E5" s="304"/>
      <c r="F5" s="303" t="s">
        <v>19</v>
      </c>
      <c r="G5" s="304"/>
      <c r="H5" s="303" t="s">
        <v>7</v>
      </c>
      <c r="I5" s="305"/>
    </row>
    <row r="6" spans="1:15" x14ac:dyDescent="0.2">
      <c r="A6" s="107"/>
      <c r="B6" s="126" t="s">
        <v>166</v>
      </c>
      <c r="C6" s="127" t="s">
        <v>49</v>
      </c>
      <c r="D6" s="126" t="s">
        <v>166</v>
      </c>
      <c r="E6" s="127" t="s">
        <v>49</v>
      </c>
      <c r="F6" s="126" t="s">
        <v>166</v>
      </c>
      <c r="G6" s="127" t="s">
        <v>49</v>
      </c>
      <c r="H6" s="126" t="s">
        <v>166</v>
      </c>
      <c r="I6" s="128" t="s">
        <v>49</v>
      </c>
      <c r="J6" s="28"/>
      <c r="O6" s="28"/>
    </row>
    <row r="7" spans="1:15" ht="13.5" x14ac:dyDescent="0.2">
      <c r="A7" s="109" t="s">
        <v>282</v>
      </c>
      <c r="B7" s="129">
        <v>1914.2339999999981</v>
      </c>
      <c r="C7" s="130">
        <v>4.8961216339894593E-2</v>
      </c>
      <c r="D7" s="129">
        <v>1914.7099999999982</v>
      </c>
      <c r="E7" s="130">
        <v>4.9060403050575518E-2</v>
      </c>
      <c r="F7" s="129">
        <v>1914.7989999999982</v>
      </c>
      <c r="G7" s="130">
        <v>4.910318635235477E-2</v>
      </c>
      <c r="H7" s="129">
        <v>1914.7989999999982</v>
      </c>
      <c r="I7" s="139">
        <v>4.910318635235477E-2</v>
      </c>
      <c r="J7" s="30"/>
      <c r="O7" s="13"/>
    </row>
    <row r="8" spans="1:15" x14ac:dyDescent="0.2">
      <c r="A8" s="109" t="s">
        <v>167</v>
      </c>
      <c r="B8" s="129">
        <v>692229.93599999987</v>
      </c>
      <c r="C8" s="130">
        <v>5.3755806601747169E-2</v>
      </c>
      <c r="D8" s="129">
        <v>920164.10600000049</v>
      </c>
      <c r="E8" s="130">
        <v>5.711941197563894E-2</v>
      </c>
      <c r="F8" s="129">
        <v>1123430.0460000001</v>
      </c>
      <c r="G8" s="130">
        <v>5.9193476844491014E-2</v>
      </c>
      <c r="H8" s="129">
        <v>2735824.0880000005</v>
      </c>
      <c r="I8" s="139">
        <v>5.7037049022660463E-2</v>
      </c>
      <c r="J8" s="30"/>
      <c r="O8" s="13"/>
    </row>
    <row r="9" spans="1:15" x14ac:dyDescent="0.2">
      <c r="A9" s="109" t="s">
        <v>168</v>
      </c>
      <c r="B9" s="129">
        <v>438260.50000000006</v>
      </c>
      <c r="C9" s="131">
        <v>6.0763914445392204E-2</v>
      </c>
      <c r="D9" s="129">
        <v>628757.43000000017</v>
      </c>
      <c r="E9" s="131">
        <v>6.5033576118088104E-2</v>
      </c>
      <c r="F9" s="129">
        <v>806723.24300000025</v>
      </c>
      <c r="G9" s="131">
        <v>6.6618929575080893E-2</v>
      </c>
      <c r="H9" s="129">
        <v>1873741.1730000004</v>
      </c>
      <c r="I9" s="140">
        <v>6.463354065958328E-2</v>
      </c>
      <c r="J9" s="25"/>
      <c r="K9" s="26"/>
      <c r="L9" s="26" t="str">
        <f>+B5</f>
        <v>Říjen</v>
      </c>
      <c r="M9" s="26" t="str">
        <f>+D5</f>
        <v>Listopad</v>
      </c>
      <c r="N9" s="26" t="str">
        <f>+F5</f>
        <v>Prosinec</v>
      </c>
      <c r="O9" s="27"/>
    </row>
    <row r="10" spans="1:15" x14ac:dyDescent="0.2">
      <c r="A10" s="108" t="s">
        <v>41</v>
      </c>
      <c r="B10" s="132">
        <v>39239.019999999997</v>
      </c>
      <c r="C10" s="133">
        <v>5.3912974978422484E-2</v>
      </c>
      <c r="D10" s="137">
        <v>52188.17</v>
      </c>
      <c r="E10" s="135">
        <v>5.6022926549055593E-2</v>
      </c>
      <c r="F10" s="137">
        <v>64984.31</v>
      </c>
      <c r="G10" s="135">
        <v>6.683662304504516E-2</v>
      </c>
      <c r="H10" s="137">
        <v>156411.5</v>
      </c>
      <c r="I10" s="141">
        <v>5.943459267031817E-2</v>
      </c>
      <c r="J10" s="25"/>
      <c r="K10" s="26" t="str">
        <f>+A10</f>
        <v>Biomasa</v>
      </c>
      <c r="L10" s="23">
        <f>+B10</f>
        <v>39239.019999999997</v>
      </c>
      <c r="M10" s="23">
        <f>+D10</f>
        <v>52188.17</v>
      </c>
      <c r="N10" s="23">
        <f>+F10</f>
        <v>64984.31</v>
      </c>
      <c r="O10" s="40"/>
    </row>
    <row r="11" spans="1:15" x14ac:dyDescent="0.2">
      <c r="A11" s="108" t="s">
        <v>40</v>
      </c>
      <c r="B11" s="132">
        <v>6907.5</v>
      </c>
      <c r="C11" s="134">
        <v>0.13110995399867514</v>
      </c>
      <c r="D11" s="138">
        <v>7466.3330000000005</v>
      </c>
      <c r="E11" s="136">
        <v>0.13359116745904381</v>
      </c>
      <c r="F11" s="138">
        <v>8816.7019999999993</v>
      </c>
      <c r="G11" s="135">
        <v>0.14029357020012301</v>
      </c>
      <c r="H11" s="138">
        <v>23190.535</v>
      </c>
      <c r="I11" s="141">
        <v>0.13528577688092333</v>
      </c>
      <c r="J11" s="25"/>
      <c r="K11" s="26" t="str">
        <f t="shared" ref="K11:L25" si="0">+A11</f>
        <v>Bioplyn</v>
      </c>
      <c r="L11" s="23">
        <f t="shared" si="0"/>
        <v>6907.5</v>
      </c>
      <c r="M11" s="23">
        <f t="shared" ref="M11:M25" si="1">+D11</f>
        <v>7466.3330000000005</v>
      </c>
      <c r="N11" s="23">
        <f t="shared" ref="N11:N25" si="2">+F11</f>
        <v>8816.7019999999993</v>
      </c>
      <c r="O11" s="40"/>
    </row>
    <row r="12" spans="1:15" x14ac:dyDescent="0.2">
      <c r="A12" s="108" t="s">
        <v>39</v>
      </c>
      <c r="B12" s="132">
        <v>0</v>
      </c>
      <c r="C12" s="134">
        <v>0</v>
      </c>
      <c r="D12" s="138">
        <v>0</v>
      </c>
      <c r="E12" s="136">
        <v>0</v>
      </c>
      <c r="F12" s="138">
        <v>16.190000000000001</v>
      </c>
      <c r="G12" s="135">
        <v>1.1086943871362593E-5</v>
      </c>
      <c r="H12" s="138">
        <v>16.190000000000001</v>
      </c>
      <c r="I12" s="141">
        <v>4.9486455757266952E-6</v>
      </c>
      <c r="J12" s="25"/>
      <c r="K12" s="26" t="str">
        <f t="shared" si="0"/>
        <v>Černé uhlí</v>
      </c>
      <c r="L12" s="23">
        <f t="shared" si="0"/>
        <v>0</v>
      </c>
      <c r="M12" s="23">
        <f t="shared" si="1"/>
        <v>0</v>
      </c>
      <c r="N12" s="23">
        <f t="shared" si="2"/>
        <v>16.190000000000001</v>
      </c>
      <c r="O12" s="40"/>
    </row>
    <row r="13" spans="1:15" x14ac:dyDescent="0.2">
      <c r="A13" s="108" t="s">
        <v>51</v>
      </c>
      <c r="B13" s="132">
        <v>390</v>
      </c>
      <c r="C13" s="134">
        <v>0.12095461100686961</v>
      </c>
      <c r="D13" s="138">
        <v>430</v>
      </c>
      <c r="E13" s="136">
        <v>0.18284878405558605</v>
      </c>
      <c r="F13" s="138">
        <v>405</v>
      </c>
      <c r="G13" s="135">
        <v>0.15951350350732779</v>
      </c>
      <c r="H13" s="138">
        <v>1225</v>
      </c>
      <c r="I13" s="141">
        <v>0.15095520758497549</v>
      </c>
      <c r="J13" s="25"/>
      <c r="K13" s="26" t="str">
        <f t="shared" si="0"/>
        <v>Elektrická energie</v>
      </c>
      <c r="L13" s="23">
        <f t="shared" si="0"/>
        <v>390</v>
      </c>
      <c r="M13" s="23">
        <f t="shared" si="1"/>
        <v>430</v>
      </c>
      <c r="N13" s="23">
        <f t="shared" si="2"/>
        <v>405</v>
      </c>
      <c r="O13" s="40"/>
    </row>
    <row r="14" spans="1:15" x14ac:dyDescent="0.2">
      <c r="A14" s="108" t="s">
        <v>52</v>
      </c>
      <c r="B14" s="132">
        <v>61</v>
      </c>
      <c r="C14" s="134">
        <v>7.3707593888461195E-3</v>
      </c>
      <c r="D14" s="138">
        <v>80</v>
      </c>
      <c r="E14" s="136">
        <v>8.0849599687018159E-3</v>
      </c>
      <c r="F14" s="138">
        <v>110</v>
      </c>
      <c r="G14" s="135">
        <v>9.0975910489836699E-3</v>
      </c>
      <c r="H14" s="138">
        <v>251</v>
      </c>
      <c r="I14" s="141">
        <v>8.2942375222626787E-3</v>
      </c>
      <c r="J14" s="25"/>
      <c r="K14" s="26" t="str">
        <f t="shared" si="0"/>
        <v>Energie prostředí (tepelné čerpadlo)</v>
      </c>
      <c r="L14" s="23">
        <f t="shared" si="0"/>
        <v>61</v>
      </c>
      <c r="M14" s="23">
        <f t="shared" si="1"/>
        <v>80</v>
      </c>
      <c r="N14" s="23">
        <f t="shared" si="2"/>
        <v>110</v>
      </c>
      <c r="O14" s="40"/>
    </row>
    <row r="15" spans="1:15" x14ac:dyDescent="0.2">
      <c r="A15" s="108" t="s">
        <v>53</v>
      </c>
      <c r="B15" s="132">
        <v>18</v>
      </c>
      <c r="C15" s="134">
        <v>0.32484524733356196</v>
      </c>
      <c r="D15" s="138">
        <v>6</v>
      </c>
      <c r="E15" s="136">
        <v>0.40214477211796246</v>
      </c>
      <c r="F15" s="138">
        <v>3</v>
      </c>
      <c r="G15" s="135">
        <v>0.33527045149754137</v>
      </c>
      <c r="H15" s="138">
        <v>27</v>
      </c>
      <c r="I15" s="141">
        <v>0.34056938155123051</v>
      </c>
      <c r="J15" s="25"/>
      <c r="K15" s="26" t="str">
        <f t="shared" si="0"/>
        <v>Energie Slunce (solární kolektor)</v>
      </c>
      <c r="L15" s="23">
        <f t="shared" si="0"/>
        <v>18</v>
      </c>
      <c r="M15" s="23">
        <f t="shared" si="1"/>
        <v>6</v>
      </c>
      <c r="N15" s="23">
        <f t="shared" si="2"/>
        <v>3</v>
      </c>
      <c r="O15" s="40"/>
    </row>
    <row r="16" spans="1:15" x14ac:dyDescent="0.2">
      <c r="A16" s="108" t="s">
        <v>38</v>
      </c>
      <c r="B16" s="132">
        <v>226</v>
      </c>
      <c r="C16" s="134">
        <v>7.4760845727740426E-5</v>
      </c>
      <c r="D16" s="138">
        <v>4858.2299999999996</v>
      </c>
      <c r="E16" s="136">
        <v>1.133816479731262E-3</v>
      </c>
      <c r="F16" s="138">
        <v>6668.07</v>
      </c>
      <c r="G16" s="135">
        <v>1.2244066060053255E-3</v>
      </c>
      <c r="H16" s="138">
        <v>11752.3</v>
      </c>
      <c r="I16" s="141">
        <v>9.2147582023984051E-4</v>
      </c>
      <c r="J16" s="25"/>
      <c r="K16" s="26" t="str">
        <f t="shared" si="0"/>
        <v>Hnědé uhlí</v>
      </c>
      <c r="L16" s="23">
        <f t="shared" si="0"/>
        <v>226</v>
      </c>
      <c r="M16" s="23">
        <f t="shared" si="1"/>
        <v>4858.2299999999996</v>
      </c>
      <c r="N16" s="23">
        <f t="shared" si="2"/>
        <v>6668.07</v>
      </c>
      <c r="O16" s="40"/>
    </row>
    <row r="17" spans="1:18" x14ac:dyDescent="0.2">
      <c r="A17" s="108" t="s">
        <v>63</v>
      </c>
      <c r="B17" s="132">
        <v>0</v>
      </c>
      <c r="C17" s="134">
        <v>0</v>
      </c>
      <c r="D17" s="138">
        <v>0</v>
      </c>
      <c r="E17" s="136">
        <v>0</v>
      </c>
      <c r="F17" s="138">
        <v>0</v>
      </c>
      <c r="G17" s="135">
        <v>0</v>
      </c>
      <c r="H17" s="138">
        <v>0</v>
      </c>
      <c r="I17" s="141">
        <v>0</v>
      </c>
      <c r="J17" s="25"/>
      <c r="K17" s="26" t="str">
        <f t="shared" si="0"/>
        <v>Jaderné palivo</v>
      </c>
      <c r="L17" s="23">
        <f t="shared" si="0"/>
        <v>0</v>
      </c>
      <c r="M17" s="23">
        <f t="shared" si="1"/>
        <v>0</v>
      </c>
      <c r="N17" s="23">
        <f t="shared" si="2"/>
        <v>0</v>
      </c>
      <c r="O17" s="40"/>
    </row>
    <row r="18" spans="1:18" x14ac:dyDescent="0.2">
      <c r="A18" s="108" t="s">
        <v>37</v>
      </c>
      <c r="B18" s="132">
        <v>0</v>
      </c>
      <c r="C18" s="134">
        <v>0</v>
      </c>
      <c r="D18" s="138">
        <v>0</v>
      </c>
      <c r="E18" s="136">
        <v>0</v>
      </c>
      <c r="F18" s="138">
        <v>0</v>
      </c>
      <c r="G18" s="135">
        <v>0</v>
      </c>
      <c r="H18" s="138">
        <v>0</v>
      </c>
      <c r="I18" s="141">
        <v>0</v>
      </c>
      <c r="J18" s="25"/>
      <c r="K18" s="26" t="str">
        <f t="shared" si="0"/>
        <v>Koks</v>
      </c>
      <c r="L18" s="23">
        <f t="shared" si="0"/>
        <v>0</v>
      </c>
      <c r="M18" s="23">
        <f t="shared" si="1"/>
        <v>0</v>
      </c>
      <c r="N18" s="23">
        <f t="shared" si="2"/>
        <v>0</v>
      </c>
      <c r="O18" s="40"/>
    </row>
    <row r="19" spans="1:18" x14ac:dyDescent="0.2">
      <c r="A19" s="108" t="s">
        <v>36</v>
      </c>
      <c r="B19" s="132">
        <v>6846.94</v>
      </c>
      <c r="C19" s="134">
        <v>0.1048625755252249</v>
      </c>
      <c r="D19" s="138">
        <v>8735.1200000000008</v>
      </c>
      <c r="E19" s="136">
        <v>0.11690611748661163</v>
      </c>
      <c r="F19" s="138">
        <v>10252.06</v>
      </c>
      <c r="G19" s="135">
        <v>0.15135138263299697</v>
      </c>
      <c r="H19" s="138">
        <v>25834.120000000003</v>
      </c>
      <c r="I19" s="141">
        <v>0.12435176875441861</v>
      </c>
      <c r="J19" s="25"/>
      <c r="K19" s="26" t="str">
        <f t="shared" si="0"/>
        <v>Odpadní teplo</v>
      </c>
      <c r="L19" s="23">
        <f t="shared" si="0"/>
        <v>6846.94</v>
      </c>
      <c r="M19" s="23">
        <f t="shared" si="1"/>
        <v>8735.1200000000008</v>
      </c>
      <c r="N19" s="23">
        <f t="shared" si="2"/>
        <v>10252.06</v>
      </c>
      <c r="O19" s="40"/>
    </row>
    <row r="20" spans="1:18" x14ac:dyDescent="0.2">
      <c r="A20" s="108" t="s">
        <v>35</v>
      </c>
      <c r="B20" s="132">
        <v>0</v>
      </c>
      <c r="C20" s="134">
        <v>0</v>
      </c>
      <c r="D20" s="138">
        <v>0</v>
      </c>
      <c r="E20" s="136">
        <v>0</v>
      </c>
      <c r="F20" s="138">
        <v>0</v>
      </c>
      <c r="G20" s="135">
        <v>0</v>
      </c>
      <c r="H20" s="138">
        <v>0</v>
      </c>
      <c r="I20" s="141">
        <v>0</v>
      </c>
      <c r="J20" s="25"/>
      <c r="K20" s="26" t="str">
        <f t="shared" si="0"/>
        <v>Ostatní kapalná paliva</v>
      </c>
      <c r="L20" s="23">
        <f t="shared" si="0"/>
        <v>0</v>
      </c>
      <c r="M20" s="23">
        <f t="shared" si="1"/>
        <v>0</v>
      </c>
      <c r="N20" s="23">
        <f t="shared" si="2"/>
        <v>0</v>
      </c>
      <c r="O20" s="40"/>
    </row>
    <row r="21" spans="1:18" x14ac:dyDescent="0.2">
      <c r="A21" s="108" t="s">
        <v>34</v>
      </c>
      <c r="B21" s="132">
        <v>62564.05</v>
      </c>
      <c r="C21" s="134">
        <v>0.26975333648376243</v>
      </c>
      <c r="D21" s="138">
        <v>102290.8</v>
      </c>
      <c r="E21" s="136">
        <v>0.35380972550801348</v>
      </c>
      <c r="F21" s="138">
        <v>32809</v>
      </c>
      <c r="G21" s="135">
        <v>0.16292157385614867</v>
      </c>
      <c r="H21" s="138">
        <v>197663.85</v>
      </c>
      <c r="I21" s="141">
        <v>0.27361266599456108</v>
      </c>
      <c r="J21" s="25"/>
      <c r="K21" s="26" t="str">
        <f t="shared" si="0"/>
        <v>Ostatní pevná paliva</v>
      </c>
      <c r="L21" s="23">
        <f t="shared" si="0"/>
        <v>62564.05</v>
      </c>
      <c r="M21" s="23">
        <f t="shared" si="1"/>
        <v>102290.8</v>
      </c>
      <c r="N21" s="23">
        <f t="shared" si="2"/>
        <v>32809</v>
      </c>
      <c r="O21" s="40"/>
    </row>
    <row r="22" spans="1:18" x14ac:dyDescent="0.2">
      <c r="A22" s="108" t="s">
        <v>33</v>
      </c>
      <c r="B22" s="132">
        <v>0</v>
      </c>
      <c r="C22" s="134">
        <v>0</v>
      </c>
      <c r="D22" s="138">
        <v>0</v>
      </c>
      <c r="E22" s="136">
        <v>0</v>
      </c>
      <c r="F22" s="138">
        <v>0</v>
      </c>
      <c r="G22" s="135">
        <v>0</v>
      </c>
      <c r="H22" s="138">
        <v>0</v>
      </c>
      <c r="I22" s="141">
        <v>0</v>
      </c>
      <c r="J22" s="25"/>
      <c r="K22" s="26" t="str">
        <f t="shared" si="0"/>
        <v>Ostatní plyny</v>
      </c>
      <c r="L22" s="23">
        <f t="shared" si="0"/>
        <v>0</v>
      </c>
      <c r="M22" s="23">
        <f t="shared" si="1"/>
        <v>0</v>
      </c>
      <c r="N22" s="23">
        <f t="shared" si="2"/>
        <v>0</v>
      </c>
      <c r="O22" s="40"/>
    </row>
    <row r="23" spans="1:18" x14ac:dyDescent="0.2">
      <c r="A23" s="108" t="s">
        <v>3</v>
      </c>
      <c r="B23" s="132">
        <v>0</v>
      </c>
      <c r="C23" s="134">
        <v>0</v>
      </c>
      <c r="D23" s="138">
        <v>0</v>
      </c>
      <c r="E23" s="136">
        <v>0</v>
      </c>
      <c r="F23" s="138">
        <v>0</v>
      </c>
      <c r="G23" s="135">
        <v>0</v>
      </c>
      <c r="H23" s="138">
        <v>0</v>
      </c>
      <c r="I23" s="141">
        <v>0</v>
      </c>
      <c r="J23" s="25"/>
      <c r="K23" s="26" t="str">
        <f t="shared" si="0"/>
        <v>Ostatní</v>
      </c>
      <c r="L23" s="23">
        <f t="shared" si="0"/>
        <v>0</v>
      </c>
      <c r="M23" s="23">
        <f t="shared" si="1"/>
        <v>0</v>
      </c>
      <c r="N23" s="23">
        <f t="shared" si="2"/>
        <v>0</v>
      </c>
      <c r="O23" s="40"/>
    </row>
    <row r="24" spans="1:18" x14ac:dyDescent="0.2">
      <c r="A24" s="108" t="s">
        <v>32</v>
      </c>
      <c r="B24" s="132">
        <v>690.64</v>
      </c>
      <c r="C24" s="134">
        <v>7.9292156994888799E-2</v>
      </c>
      <c r="D24" s="138">
        <v>0</v>
      </c>
      <c r="E24" s="136">
        <v>0</v>
      </c>
      <c r="F24" s="138">
        <v>0</v>
      </c>
      <c r="G24" s="135">
        <v>0</v>
      </c>
      <c r="H24" s="138">
        <v>690.64</v>
      </c>
      <c r="I24" s="141">
        <v>7.1793833441528929E-3</v>
      </c>
      <c r="J24" s="25"/>
      <c r="K24" s="26" t="str">
        <f t="shared" si="0"/>
        <v>Topné oleje</v>
      </c>
      <c r="L24" s="23">
        <f t="shared" si="0"/>
        <v>690.64</v>
      </c>
      <c r="M24" s="23">
        <f t="shared" si="1"/>
        <v>0</v>
      </c>
      <c r="N24" s="23">
        <f t="shared" si="2"/>
        <v>0</v>
      </c>
      <c r="O24" s="40"/>
    </row>
    <row r="25" spans="1:18" x14ac:dyDescent="0.2">
      <c r="A25" s="108" t="s">
        <v>31</v>
      </c>
      <c r="B25" s="132">
        <v>321317.35000000003</v>
      </c>
      <c r="C25" s="133">
        <v>0.16482263045409426</v>
      </c>
      <c r="D25" s="137">
        <v>452702.77700000012</v>
      </c>
      <c r="E25" s="135">
        <v>0.1766835133408326</v>
      </c>
      <c r="F25" s="137">
        <v>682658.9110000002</v>
      </c>
      <c r="G25" s="135">
        <v>0.20331088068768402</v>
      </c>
      <c r="H25" s="137">
        <v>1456679.0380000002</v>
      </c>
      <c r="I25" s="141">
        <v>0.18510657352682941</v>
      </c>
      <c r="J25" s="25"/>
      <c r="K25" s="26" t="str">
        <f t="shared" si="0"/>
        <v>Zemní plyn</v>
      </c>
      <c r="L25" s="23">
        <f t="shared" si="0"/>
        <v>321317.35000000003</v>
      </c>
      <c r="M25" s="23">
        <f t="shared" si="1"/>
        <v>452702.77700000012</v>
      </c>
      <c r="N25" s="23">
        <f t="shared" si="2"/>
        <v>682658.9110000002</v>
      </c>
      <c r="O25" s="24"/>
    </row>
    <row r="26" spans="1:18" ht="13.5" customHeight="1" x14ac:dyDescent="0.2">
      <c r="A26" s="110" t="s">
        <v>169</v>
      </c>
      <c r="B26" s="129">
        <v>393969.41000000009</v>
      </c>
      <c r="C26" s="131">
        <v>6.1030048845827578E-2</v>
      </c>
      <c r="D26" s="129">
        <v>573296.10100000002</v>
      </c>
      <c r="E26" s="131">
        <v>6.4272942563293606E-2</v>
      </c>
      <c r="F26" s="129">
        <v>754062.88500000001</v>
      </c>
      <c r="G26" s="131">
        <v>6.6527071614064209E-2</v>
      </c>
      <c r="H26" s="129">
        <v>1721328.3960000002</v>
      </c>
      <c r="I26" s="140">
        <v>6.4445758277329915E-2</v>
      </c>
      <c r="J26" s="7"/>
      <c r="K26" s="26"/>
      <c r="L26" s="26" t="str">
        <f>+L9</f>
        <v>Říjen</v>
      </c>
      <c r="M26" s="26" t="str">
        <f>+M9</f>
        <v>Listopad</v>
      </c>
      <c r="N26" s="26" t="str">
        <f>+N9</f>
        <v>Prosinec</v>
      </c>
      <c r="O26" s="22"/>
      <c r="P26" s="34"/>
      <c r="Q26" s="34"/>
      <c r="R26" s="34"/>
    </row>
    <row r="27" spans="1:18" ht="12.75" customHeight="1" x14ac:dyDescent="0.2">
      <c r="A27" s="108" t="s">
        <v>26</v>
      </c>
      <c r="B27" s="132">
        <v>36736.289000000004</v>
      </c>
      <c r="C27" s="135">
        <v>2.1346818576272377E-2</v>
      </c>
      <c r="D27" s="137">
        <v>55410.207000000002</v>
      </c>
      <c r="E27" s="135">
        <v>2.6314113313993664E-2</v>
      </c>
      <c r="F27" s="137">
        <v>69631.34</v>
      </c>
      <c r="G27" s="135">
        <v>2.8413309915345988E-2</v>
      </c>
      <c r="H27" s="137">
        <v>161777.83600000001</v>
      </c>
      <c r="I27" s="141">
        <v>2.5771853747616459E-2</v>
      </c>
      <c r="J27" s="25"/>
      <c r="K27" s="26" t="str">
        <f>+A27</f>
        <v>Průmysl</v>
      </c>
      <c r="L27" s="23">
        <f t="shared" ref="L27:L34" si="3">+B27</f>
        <v>36736.289000000004</v>
      </c>
      <c r="M27" s="23">
        <f t="shared" ref="M27:M34" si="4">+D27</f>
        <v>55410.207000000002</v>
      </c>
      <c r="N27" s="23">
        <f t="shared" ref="N27:N34" si="5">+F27</f>
        <v>69631.34</v>
      </c>
      <c r="O27" s="22"/>
      <c r="P27" s="40"/>
      <c r="Q27" s="40"/>
      <c r="R27" s="40"/>
    </row>
    <row r="28" spans="1:18" ht="12.75" customHeight="1" x14ac:dyDescent="0.2">
      <c r="A28" s="108" t="s">
        <v>0</v>
      </c>
      <c r="B28" s="132">
        <v>343.1</v>
      </c>
      <c r="C28" s="136">
        <v>2.2192913116549817E-3</v>
      </c>
      <c r="D28" s="138">
        <v>489.56</v>
      </c>
      <c r="E28" s="136">
        <v>2.2144306834005123E-3</v>
      </c>
      <c r="F28" s="138">
        <v>1405.13</v>
      </c>
      <c r="G28" s="135">
        <v>4.6795548489234088E-3</v>
      </c>
      <c r="H28" s="138">
        <v>2237.79</v>
      </c>
      <c r="I28" s="141">
        <v>3.310604423898886E-3</v>
      </c>
      <c r="J28" s="25"/>
      <c r="K28" s="26" t="str">
        <f t="shared" ref="K28:K34" si="6">+A28</f>
        <v>Energetika</v>
      </c>
      <c r="L28" s="23">
        <f t="shared" si="3"/>
        <v>343.1</v>
      </c>
      <c r="M28" s="23">
        <f t="shared" si="4"/>
        <v>489.56</v>
      </c>
      <c r="N28" s="23">
        <f t="shared" si="5"/>
        <v>1405.13</v>
      </c>
      <c r="O28" s="22"/>
    </row>
    <row r="29" spans="1:18" ht="12.75" customHeight="1" x14ac:dyDescent="0.2">
      <c r="A29" s="108" t="s">
        <v>1</v>
      </c>
      <c r="B29" s="132">
        <v>44</v>
      </c>
      <c r="C29" s="136">
        <v>8.5055502678310776E-4</v>
      </c>
      <c r="D29" s="138">
        <v>76</v>
      </c>
      <c r="E29" s="136">
        <v>8.7921875767870328E-4</v>
      </c>
      <c r="F29" s="138">
        <v>106</v>
      </c>
      <c r="G29" s="135">
        <v>9.0033272560308131E-4</v>
      </c>
      <c r="H29" s="138">
        <v>226</v>
      </c>
      <c r="I29" s="141">
        <v>8.8313831249188794E-4</v>
      </c>
      <c r="J29" s="25"/>
      <c r="K29" s="26" t="str">
        <f t="shared" si="6"/>
        <v>Doprava</v>
      </c>
      <c r="L29" s="23">
        <f t="shared" si="3"/>
        <v>44</v>
      </c>
      <c r="M29" s="23">
        <f t="shared" si="4"/>
        <v>76</v>
      </c>
      <c r="N29" s="23">
        <f t="shared" si="5"/>
        <v>106</v>
      </c>
      <c r="O29" s="22"/>
    </row>
    <row r="30" spans="1:18" ht="12.75" customHeight="1" x14ac:dyDescent="0.2">
      <c r="A30" s="108" t="s">
        <v>2</v>
      </c>
      <c r="B30" s="132">
        <v>17</v>
      </c>
      <c r="C30" s="136">
        <v>1.1266232404215984E-3</v>
      </c>
      <c r="D30" s="138">
        <v>43</v>
      </c>
      <c r="E30" s="136">
        <v>1.6745324257627211E-3</v>
      </c>
      <c r="F30" s="138">
        <v>102</v>
      </c>
      <c r="G30" s="135">
        <v>2.7013723448224463E-3</v>
      </c>
      <c r="H30" s="138">
        <v>162</v>
      </c>
      <c r="I30" s="141">
        <v>2.0629916677422032E-3</v>
      </c>
      <c r="J30" s="25"/>
      <c r="K30" s="26" t="str">
        <f t="shared" si="6"/>
        <v>Stavebnictví</v>
      </c>
      <c r="L30" s="23">
        <f t="shared" si="3"/>
        <v>17</v>
      </c>
      <c r="M30" s="23">
        <f t="shared" si="4"/>
        <v>43</v>
      </c>
      <c r="N30" s="23">
        <f t="shared" si="5"/>
        <v>102</v>
      </c>
    </row>
    <row r="31" spans="1:18" x14ac:dyDescent="0.2">
      <c r="A31" s="108" t="s">
        <v>6</v>
      </c>
      <c r="B31" s="132">
        <v>4273.5249999999996</v>
      </c>
      <c r="C31" s="136">
        <v>0.12303358303424174</v>
      </c>
      <c r="D31" s="138">
        <v>5728.8549999999996</v>
      </c>
      <c r="E31" s="136">
        <v>0.13201100993697759</v>
      </c>
      <c r="F31" s="138">
        <v>6471.0119999999997</v>
      </c>
      <c r="G31" s="135">
        <v>0.13657281508277744</v>
      </c>
      <c r="H31" s="138">
        <v>16473.392</v>
      </c>
      <c r="I31" s="141">
        <v>0.13124867518518527</v>
      </c>
      <c r="J31" s="25"/>
      <c r="K31" s="26" t="str">
        <f t="shared" si="6"/>
        <v>Zemědělství a lesnictví</v>
      </c>
      <c r="L31" s="23">
        <f t="shared" si="3"/>
        <v>4273.5249999999996</v>
      </c>
      <c r="M31" s="23">
        <f t="shared" si="4"/>
        <v>5728.8549999999996</v>
      </c>
      <c r="N31" s="23">
        <f t="shared" si="5"/>
        <v>6471.0119999999997</v>
      </c>
    </row>
    <row r="32" spans="1:18" x14ac:dyDescent="0.2">
      <c r="A32" s="108" t="s">
        <v>25</v>
      </c>
      <c r="B32" s="132">
        <v>229609.76200000008</v>
      </c>
      <c r="C32" s="136">
        <v>7.858867127196667E-2</v>
      </c>
      <c r="D32" s="138">
        <v>321893.92900000006</v>
      </c>
      <c r="E32" s="136">
        <v>7.9224719912973043E-2</v>
      </c>
      <c r="F32" s="138">
        <v>440540.72399999999</v>
      </c>
      <c r="G32" s="135">
        <v>8.3620592948284458E-2</v>
      </c>
      <c r="H32" s="138">
        <v>992044.41500000004</v>
      </c>
      <c r="I32" s="141">
        <v>8.0963111112523634E-2</v>
      </c>
      <c r="J32" s="25"/>
      <c r="K32" s="26" t="str">
        <f t="shared" si="6"/>
        <v>Domácnosti</v>
      </c>
      <c r="L32" s="23">
        <f t="shared" si="3"/>
        <v>229609.76200000008</v>
      </c>
      <c r="M32" s="23">
        <f t="shared" si="4"/>
        <v>321893.92900000006</v>
      </c>
      <c r="N32" s="23">
        <f t="shared" si="5"/>
        <v>440540.72399999999</v>
      </c>
    </row>
    <row r="33" spans="1:14" x14ac:dyDescent="0.2">
      <c r="A33" s="108" t="s">
        <v>5</v>
      </c>
      <c r="B33" s="132">
        <v>66763.810999999987</v>
      </c>
      <c r="C33" s="136">
        <v>4.7052437802026809E-2</v>
      </c>
      <c r="D33" s="138">
        <v>99388.718999999997</v>
      </c>
      <c r="E33" s="136">
        <v>4.6079158417095568E-2</v>
      </c>
      <c r="F33" s="138">
        <v>124239.23100000001</v>
      </c>
      <c r="G33" s="135">
        <v>4.3644824061461217E-2</v>
      </c>
      <c r="H33" s="138">
        <v>290391.761</v>
      </c>
      <c r="I33" s="141">
        <v>4.5215224153638385E-2</v>
      </c>
      <c r="J33" s="25"/>
      <c r="K33" s="26" t="str">
        <f t="shared" si="6"/>
        <v>Obchod, služby, školství, zdravotnictví</v>
      </c>
      <c r="L33" s="23">
        <f t="shared" si="3"/>
        <v>66763.810999999987</v>
      </c>
      <c r="M33" s="23">
        <f t="shared" si="4"/>
        <v>99388.718999999997</v>
      </c>
      <c r="N33" s="23">
        <f t="shared" si="5"/>
        <v>124239.23100000001</v>
      </c>
    </row>
    <row r="34" spans="1:14" x14ac:dyDescent="0.2">
      <c r="A34" s="108" t="s">
        <v>3</v>
      </c>
      <c r="B34" s="132">
        <v>56181.922999999995</v>
      </c>
      <c r="C34" s="135">
        <v>0.40809994587812393</v>
      </c>
      <c r="D34" s="137">
        <v>90265.830999999991</v>
      </c>
      <c r="E34" s="135">
        <v>0.41514020438553256</v>
      </c>
      <c r="F34" s="137">
        <v>111567.44799999999</v>
      </c>
      <c r="G34" s="135">
        <v>0.4195077451128299</v>
      </c>
      <c r="H34" s="137">
        <v>258015.20199999999</v>
      </c>
      <c r="I34" s="141">
        <v>0.41544988805557237</v>
      </c>
      <c r="J34" s="25"/>
      <c r="K34" s="26" t="str">
        <f t="shared" si="6"/>
        <v>Ostatní</v>
      </c>
      <c r="L34" s="23">
        <f t="shared" si="3"/>
        <v>56181.922999999995</v>
      </c>
      <c r="M34" s="23">
        <f t="shared" si="4"/>
        <v>90265.830999999991</v>
      </c>
      <c r="N34" s="23">
        <f t="shared" si="5"/>
        <v>111567.44799999999</v>
      </c>
    </row>
    <row r="35" spans="1:14" ht="18" customHeight="1" x14ac:dyDescent="0.2">
      <c r="A35" s="45" t="s">
        <v>158</v>
      </c>
      <c r="B35" s="18"/>
      <c r="C35" s="18"/>
      <c r="D35" s="6"/>
      <c r="F35" s="7"/>
      <c r="G35" s="26"/>
      <c r="H35" s="26"/>
      <c r="I35" s="3" t="s">
        <v>65</v>
      </c>
      <c r="J35" s="26"/>
    </row>
    <row r="36" spans="1:14" x14ac:dyDescent="0.2">
      <c r="A36" s="18"/>
      <c r="B36" s="18"/>
      <c r="C36" s="18"/>
    </row>
    <row r="37" spans="1:14" x14ac:dyDescent="0.2">
      <c r="B37" s="22"/>
      <c r="C37" s="22"/>
      <c r="D37" s="22"/>
    </row>
    <row r="38" spans="1:14" x14ac:dyDescent="0.2">
      <c r="B38" s="22"/>
      <c r="C38" s="22"/>
      <c r="D38" s="22"/>
    </row>
    <row r="39" spans="1:14" x14ac:dyDescent="0.2">
      <c r="B39" s="22"/>
      <c r="C39" s="22"/>
      <c r="D39" s="22"/>
      <c r="L39" s="28" t="s">
        <v>155</v>
      </c>
      <c r="M39" s="32">
        <v>4.910318635235477E-2</v>
      </c>
    </row>
    <row r="40" spans="1:14" x14ac:dyDescent="0.2">
      <c r="B40" s="34"/>
      <c r="C40" s="34"/>
      <c r="D40" s="34"/>
      <c r="L40" s="28" t="s">
        <v>50</v>
      </c>
      <c r="M40" s="32">
        <v>5.7037049022660463E-2</v>
      </c>
    </row>
    <row r="41" spans="1:14" x14ac:dyDescent="0.2">
      <c r="B41" s="22"/>
      <c r="C41" s="22"/>
      <c r="D41" s="22"/>
      <c r="L41" s="28" t="s">
        <v>111</v>
      </c>
      <c r="M41" s="32">
        <v>6.463354065958328E-2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{A2114701-FD57-49C2-8F47-7A0CE22685F1}</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{3DEBDB0F-FA8E-470B-8442-800A885C4329}</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A2114701-FD57-49C2-8F47-7A0CE22685F1}">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3DEBDB0F-FA8E-470B-8442-800A885C4329}">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0"/>
  <sheetViews>
    <sheetView showGridLines="0" zoomScaleNormal="100" workbookViewId="0">
      <selection activeCell="F40" sqref="F40"/>
    </sheetView>
  </sheetViews>
  <sheetFormatPr defaultRowHeight="12" x14ac:dyDescent="0.2"/>
  <cols>
    <col min="1" max="1" width="4.7109375" style="81" customWidth="1"/>
    <col min="2" max="6" width="9.140625" style="81"/>
    <col min="7" max="7" width="9.140625" style="81" customWidth="1"/>
    <col min="8" max="8" width="9.140625" style="180" customWidth="1"/>
    <col min="9" max="9" width="9.140625" style="81" customWidth="1"/>
    <col min="10" max="10" width="9" style="81" customWidth="1"/>
    <col min="11" max="11" width="12.42578125" style="81" customWidth="1"/>
    <col min="12" max="16384" width="9.140625" style="81"/>
  </cols>
  <sheetData>
    <row r="1" spans="1:11" ht="18.75" x14ac:dyDescent="0.3">
      <c r="A1" s="221" t="s">
        <v>43</v>
      </c>
      <c r="J1" s="181"/>
      <c r="K1" s="181"/>
    </row>
    <row r="2" spans="1:11" ht="6" customHeight="1" x14ac:dyDescent="0.2">
      <c r="A2" s="182"/>
      <c r="B2" s="53"/>
      <c r="C2" s="53"/>
      <c r="D2" s="53"/>
      <c r="E2" s="53"/>
      <c r="F2" s="53"/>
      <c r="G2" s="53"/>
      <c r="H2" s="183"/>
      <c r="I2" s="53"/>
      <c r="J2" s="184"/>
      <c r="K2" s="184"/>
    </row>
    <row r="3" spans="1:11" s="53" customFormat="1" ht="15" x14ac:dyDescent="0.25">
      <c r="A3" s="185" t="s">
        <v>175</v>
      </c>
      <c r="B3" s="186" t="s">
        <v>30</v>
      </c>
      <c r="C3" s="85"/>
      <c r="D3" s="85"/>
      <c r="E3" s="85"/>
      <c r="F3" s="85"/>
      <c r="G3" s="85"/>
      <c r="H3" s="187"/>
      <c r="I3" s="188"/>
      <c r="J3" s="189"/>
      <c r="K3" s="190">
        <v>4</v>
      </c>
    </row>
    <row r="4" spans="1:11" s="53" customFormat="1" ht="15" x14ac:dyDescent="0.25">
      <c r="A4" s="185" t="s">
        <v>176</v>
      </c>
      <c r="B4" s="186" t="s">
        <v>177</v>
      </c>
      <c r="C4" s="85"/>
      <c r="D4" s="85"/>
      <c r="E4" s="85"/>
      <c r="F4" s="85"/>
      <c r="G4" s="85"/>
      <c r="H4" s="187"/>
      <c r="I4" s="188"/>
      <c r="J4" s="189"/>
      <c r="K4" s="190">
        <v>5</v>
      </c>
    </row>
    <row r="5" spans="1:11" s="53" customFormat="1" ht="15" x14ac:dyDescent="0.25">
      <c r="A5" s="185" t="s">
        <v>178</v>
      </c>
      <c r="B5" s="186" t="s">
        <v>211</v>
      </c>
      <c r="C5" s="85"/>
      <c r="D5" s="85"/>
      <c r="E5" s="188"/>
      <c r="F5" s="188"/>
      <c r="G5" s="188"/>
      <c r="H5" s="85"/>
      <c r="I5" s="188"/>
      <c r="J5" s="85"/>
      <c r="K5" s="190">
        <v>6</v>
      </c>
    </row>
    <row r="6" spans="1:11" s="53" customFormat="1" ht="15" x14ac:dyDescent="0.25">
      <c r="A6" s="185" t="s">
        <v>179</v>
      </c>
      <c r="B6" s="186" t="s">
        <v>212</v>
      </c>
      <c r="C6" s="85"/>
      <c r="D6" s="85"/>
      <c r="E6" s="188"/>
      <c r="F6" s="188"/>
      <c r="G6" s="188"/>
      <c r="H6" s="85"/>
      <c r="I6" s="188"/>
      <c r="J6" s="85"/>
      <c r="K6" s="190">
        <v>7</v>
      </c>
    </row>
    <row r="7" spans="1:11" s="53" customFormat="1" ht="15" x14ac:dyDescent="0.25">
      <c r="A7" s="191" t="s">
        <v>180</v>
      </c>
      <c r="B7" s="192" t="s">
        <v>213</v>
      </c>
      <c r="C7" s="85"/>
      <c r="D7" s="85"/>
      <c r="E7" s="188"/>
      <c r="F7" s="188"/>
      <c r="G7" s="188"/>
      <c r="H7" s="85"/>
      <c r="I7" s="188"/>
      <c r="J7" s="85"/>
      <c r="K7" s="193">
        <v>7</v>
      </c>
    </row>
    <row r="8" spans="1:11" s="53" customFormat="1" ht="15" x14ac:dyDescent="0.25">
      <c r="A8" s="191" t="s">
        <v>181</v>
      </c>
      <c r="B8" s="192" t="s">
        <v>214</v>
      </c>
      <c r="C8" s="85"/>
      <c r="D8" s="85"/>
      <c r="E8" s="188"/>
      <c r="F8" s="188"/>
      <c r="G8" s="188"/>
      <c r="H8" s="85"/>
      <c r="I8" s="188"/>
      <c r="J8" s="85"/>
      <c r="K8" s="193">
        <v>8</v>
      </c>
    </row>
    <row r="9" spans="1:11" s="53" customFormat="1" ht="15" x14ac:dyDescent="0.25">
      <c r="A9" s="191" t="s">
        <v>182</v>
      </c>
      <c r="B9" s="192" t="s">
        <v>215</v>
      </c>
      <c r="C9" s="85"/>
      <c r="D9" s="85"/>
      <c r="E9" s="188"/>
      <c r="F9" s="188"/>
      <c r="G9" s="188"/>
      <c r="H9" s="85"/>
      <c r="I9" s="188"/>
      <c r="J9" s="85"/>
      <c r="K9" s="193">
        <v>9</v>
      </c>
    </row>
    <row r="10" spans="1:11" s="53" customFormat="1" ht="15" x14ac:dyDescent="0.25">
      <c r="A10" s="185" t="s">
        <v>183</v>
      </c>
      <c r="B10" s="186" t="s">
        <v>111</v>
      </c>
      <c r="C10" s="194"/>
      <c r="D10" s="194"/>
      <c r="E10" s="195"/>
      <c r="F10" s="195"/>
      <c r="G10" s="195"/>
      <c r="H10" s="194"/>
      <c r="I10" s="195"/>
      <c r="J10" s="194"/>
      <c r="K10" s="190">
        <v>10</v>
      </c>
    </row>
    <row r="11" spans="1:11" s="53" customFormat="1" ht="15" x14ac:dyDescent="0.25">
      <c r="A11" s="191" t="s">
        <v>216</v>
      </c>
      <c r="B11" s="192" t="s">
        <v>217</v>
      </c>
      <c r="C11" s="85"/>
      <c r="D11" s="85"/>
      <c r="E11" s="188"/>
      <c r="F11" s="188"/>
      <c r="G11" s="188"/>
      <c r="H11" s="85"/>
      <c r="I11" s="188"/>
      <c r="J11" s="85"/>
      <c r="K11" s="193">
        <v>10</v>
      </c>
    </row>
    <row r="12" spans="1:11" s="53" customFormat="1" ht="15" x14ac:dyDescent="0.25">
      <c r="A12" s="191" t="s">
        <v>218</v>
      </c>
      <c r="B12" s="192" t="s">
        <v>219</v>
      </c>
      <c r="C12" s="85"/>
      <c r="D12" s="85"/>
      <c r="E12" s="188"/>
      <c r="F12" s="188"/>
      <c r="G12" s="188"/>
      <c r="H12" s="85"/>
      <c r="I12" s="188"/>
      <c r="J12" s="85"/>
      <c r="K12" s="193">
        <v>11</v>
      </c>
    </row>
    <row r="13" spans="1:11" s="53" customFormat="1" ht="15" x14ac:dyDescent="0.25">
      <c r="A13" s="191" t="s">
        <v>220</v>
      </c>
      <c r="B13" s="192" t="s">
        <v>221</v>
      </c>
      <c r="C13" s="85"/>
      <c r="D13" s="196"/>
      <c r="E13" s="188"/>
      <c r="F13" s="188"/>
      <c r="G13" s="188"/>
      <c r="H13" s="85"/>
      <c r="I13" s="188"/>
      <c r="J13" s="85"/>
      <c r="K13" s="193">
        <v>12</v>
      </c>
    </row>
    <row r="14" spans="1:11" s="53" customFormat="1" ht="15" x14ac:dyDescent="0.25">
      <c r="A14" s="191" t="s">
        <v>222</v>
      </c>
      <c r="B14" s="192" t="s">
        <v>223</v>
      </c>
      <c r="C14" s="85"/>
      <c r="D14" s="85"/>
      <c r="E14" s="188"/>
      <c r="F14" s="188"/>
      <c r="G14" s="188"/>
      <c r="H14" s="85"/>
      <c r="I14" s="188"/>
      <c r="J14" s="85"/>
      <c r="K14" s="193">
        <v>13</v>
      </c>
    </row>
    <row r="15" spans="1:11" s="53" customFormat="1" ht="15" x14ac:dyDescent="0.25">
      <c r="A15" s="185" t="s">
        <v>184</v>
      </c>
      <c r="B15" s="186" t="s">
        <v>224</v>
      </c>
      <c r="C15" s="194"/>
      <c r="D15" s="194"/>
      <c r="E15" s="195"/>
      <c r="F15" s="195"/>
      <c r="G15" s="195"/>
      <c r="H15" s="194"/>
      <c r="I15" s="195"/>
      <c r="J15" s="194"/>
      <c r="K15" s="190">
        <v>14</v>
      </c>
    </row>
    <row r="16" spans="1:11" s="53" customFormat="1" ht="15" x14ac:dyDescent="0.25">
      <c r="A16" s="185" t="s">
        <v>185</v>
      </c>
      <c r="B16" s="186" t="s">
        <v>225</v>
      </c>
      <c r="C16" s="194"/>
      <c r="D16" s="194"/>
      <c r="E16" s="195"/>
      <c r="F16" s="195"/>
      <c r="G16" s="195"/>
      <c r="H16" s="194"/>
      <c r="I16" s="195"/>
      <c r="J16" s="194"/>
      <c r="K16" s="190">
        <v>15</v>
      </c>
    </row>
    <row r="17" spans="1:12" s="53" customFormat="1" ht="15" x14ac:dyDescent="0.25">
      <c r="A17" s="191" t="s">
        <v>186</v>
      </c>
      <c r="B17" s="192" t="s">
        <v>226</v>
      </c>
      <c r="C17" s="85"/>
      <c r="D17" s="85"/>
      <c r="E17" s="188"/>
      <c r="F17" s="188"/>
      <c r="G17" s="188"/>
      <c r="H17" s="85"/>
      <c r="I17" s="188"/>
      <c r="J17" s="85"/>
      <c r="K17" s="193">
        <v>15</v>
      </c>
    </row>
    <row r="18" spans="1:12" s="53" customFormat="1" ht="15" x14ac:dyDescent="0.25">
      <c r="A18" s="191" t="s">
        <v>187</v>
      </c>
      <c r="B18" s="192" t="s">
        <v>227</v>
      </c>
      <c r="C18" s="85"/>
      <c r="D18" s="85"/>
      <c r="E18" s="188"/>
      <c r="F18" s="188"/>
      <c r="G18" s="188"/>
      <c r="H18" s="85"/>
      <c r="I18" s="188"/>
      <c r="J18" s="85"/>
      <c r="K18" s="193">
        <v>16</v>
      </c>
    </row>
    <row r="19" spans="1:12" s="197" customFormat="1" ht="15" x14ac:dyDescent="0.25">
      <c r="A19" s="185" t="s">
        <v>188</v>
      </c>
      <c r="B19" s="186" t="s">
        <v>270</v>
      </c>
      <c r="C19" s="194"/>
      <c r="D19" s="194"/>
      <c r="E19" s="195"/>
      <c r="F19" s="195"/>
      <c r="G19" s="195"/>
      <c r="H19" s="194"/>
      <c r="I19" s="195"/>
      <c r="J19" s="194"/>
      <c r="K19" s="190">
        <v>17</v>
      </c>
      <c r="L19" s="53"/>
    </row>
    <row r="20" spans="1:12" s="53" customFormat="1" ht="15" x14ac:dyDescent="0.25">
      <c r="A20" s="191" t="s">
        <v>228</v>
      </c>
      <c r="B20" s="192" t="s">
        <v>229</v>
      </c>
      <c r="C20" s="85"/>
      <c r="D20" s="85"/>
      <c r="E20" s="188"/>
      <c r="F20" s="188"/>
      <c r="G20" s="188"/>
      <c r="H20" s="85"/>
      <c r="I20" s="188"/>
      <c r="J20" s="85"/>
      <c r="K20" s="193">
        <v>17</v>
      </c>
    </row>
    <row r="21" spans="1:12" s="53" customFormat="1" ht="15" x14ac:dyDescent="0.25">
      <c r="A21" s="191" t="s">
        <v>230</v>
      </c>
      <c r="B21" s="192" t="s">
        <v>231</v>
      </c>
      <c r="C21" s="85"/>
      <c r="D21" s="85"/>
      <c r="E21" s="188"/>
      <c r="F21" s="188"/>
      <c r="G21" s="188"/>
      <c r="H21" s="85"/>
      <c r="I21" s="188"/>
      <c r="J21" s="85"/>
      <c r="K21" s="193">
        <v>18</v>
      </c>
    </row>
    <row r="22" spans="1:12" s="53" customFormat="1" ht="15" x14ac:dyDescent="0.25">
      <c r="A22" s="191" t="s">
        <v>232</v>
      </c>
      <c r="B22" s="192" t="s">
        <v>233</v>
      </c>
      <c r="C22" s="85"/>
      <c r="D22" s="85"/>
      <c r="E22" s="188"/>
      <c r="F22" s="188"/>
      <c r="G22" s="188"/>
      <c r="H22" s="85"/>
      <c r="I22" s="188"/>
      <c r="J22" s="85"/>
      <c r="K22" s="193">
        <v>19</v>
      </c>
    </row>
    <row r="23" spans="1:12" s="53" customFormat="1" ht="15" x14ac:dyDescent="0.25">
      <c r="A23" s="191" t="s">
        <v>234</v>
      </c>
      <c r="B23" s="192" t="s">
        <v>235</v>
      </c>
      <c r="C23" s="85"/>
      <c r="D23" s="85"/>
      <c r="E23" s="188"/>
      <c r="F23" s="188"/>
      <c r="G23" s="188"/>
      <c r="H23" s="85"/>
      <c r="I23" s="188"/>
      <c r="J23" s="85"/>
      <c r="K23" s="193">
        <v>20</v>
      </c>
    </row>
    <row r="24" spans="1:12" s="53" customFormat="1" ht="15" x14ac:dyDescent="0.25">
      <c r="A24" s="191" t="s">
        <v>236</v>
      </c>
      <c r="B24" s="192" t="s">
        <v>237</v>
      </c>
      <c r="C24" s="85"/>
      <c r="D24" s="85"/>
      <c r="E24" s="188"/>
      <c r="F24" s="188"/>
      <c r="G24" s="188"/>
      <c r="H24" s="85"/>
      <c r="I24" s="188"/>
      <c r="J24" s="85"/>
      <c r="K24" s="193">
        <v>21</v>
      </c>
    </row>
    <row r="25" spans="1:12" s="53" customFormat="1" ht="15" x14ac:dyDescent="0.25">
      <c r="A25" s="191" t="s">
        <v>238</v>
      </c>
      <c r="B25" s="192" t="s">
        <v>239</v>
      </c>
      <c r="C25" s="85"/>
      <c r="D25" s="85"/>
      <c r="E25" s="188"/>
      <c r="F25" s="188"/>
      <c r="G25" s="188"/>
      <c r="H25" s="85"/>
      <c r="I25" s="188"/>
      <c r="J25" s="85"/>
      <c r="K25" s="193">
        <v>22</v>
      </c>
    </row>
    <row r="26" spans="1:12" s="53" customFormat="1" ht="15" x14ac:dyDescent="0.25">
      <c r="A26" s="191" t="s">
        <v>240</v>
      </c>
      <c r="B26" s="192" t="s">
        <v>241</v>
      </c>
      <c r="C26" s="85"/>
      <c r="D26" s="85"/>
      <c r="E26" s="188"/>
      <c r="F26" s="188"/>
      <c r="G26" s="188"/>
      <c r="H26" s="85"/>
      <c r="I26" s="188"/>
      <c r="J26" s="85"/>
      <c r="K26" s="193">
        <v>23</v>
      </c>
    </row>
    <row r="27" spans="1:12" s="53" customFormat="1" ht="15" x14ac:dyDescent="0.25">
      <c r="A27" s="191" t="s">
        <v>242</v>
      </c>
      <c r="B27" s="192" t="s">
        <v>243</v>
      </c>
      <c r="C27" s="85"/>
      <c r="D27" s="85"/>
      <c r="E27" s="188"/>
      <c r="F27" s="188"/>
      <c r="G27" s="188"/>
      <c r="H27" s="85"/>
      <c r="I27" s="188"/>
      <c r="J27" s="85"/>
      <c r="K27" s="193">
        <v>24</v>
      </c>
    </row>
    <row r="28" spans="1:12" s="53" customFormat="1" ht="15" x14ac:dyDescent="0.25">
      <c r="A28" s="191" t="s">
        <v>244</v>
      </c>
      <c r="B28" s="192" t="s">
        <v>245</v>
      </c>
      <c r="C28" s="85"/>
      <c r="D28" s="85"/>
      <c r="E28" s="188"/>
      <c r="F28" s="188"/>
      <c r="G28" s="188"/>
      <c r="H28" s="85"/>
      <c r="I28" s="188"/>
      <c r="J28" s="85"/>
      <c r="K28" s="193">
        <v>25</v>
      </c>
    </row>
    <row r="29" spans="1:12" s="53" customFormat="1" ht="15" x14ac:dyDescent="0.25">
      <c r="A29" s="191" t="s">
        <v>246</v>
      </c>
      <c r="B29" s="192" t="s">
        <v>247</v>
      </c>
      <c r="C29" s="85"/>
      <c r="D29" s="85"/>
      <c r="E29" s="188"/>
      <c r="F29" s="188"/>
      <c r="G29" s="188"/>
      <c r="H29" s="85"/>
      <c r="I29" s="188"/>
      <c r="J29" s="85"/>
      <c r="K29" s="193">
        <v>26</v>
      </c>
    </row>
    <row r="30" spans="1:12" s="53" customFormat="1" ht="15" x14ac:dyDescent="0.25">
      <c r="A30" s="191" t="s">
        <v>248</v>
      </c>
      <c r="B30" s="192" t="s">
        <v>249</v>
      </c>
      <c r="C30" s="85"/>
      <c r="D30" s="85"/>
      <c r="E30" s="188"/>
      <c r="F30" s="188"/>
      <c r="G30" s="188"/>
      <c r="H30" s="85"/>
      <c r="I30" s="188"/>
      <c r="J30" s="85"/>
      <c r="K30" s="193">
        <v>27</v>
      </c>
    </row>
    <row r="31" spans="1:12" s="53" customFormat="1" ht="15" x14ac:dyDescent="0.25">
      <c r="A31" s="191" t="s">
        <v>250</v>
      </c>
      <c r="B31" s="192" t="s">
        <v>251</v>
      </c>
      <c r="C31" s="85"/>
      <c r="D31" s="85"/>
      <c r="E31" s="188"/>
      <c r="F31" s="188"/>
      <c r="G31" s="188"/>
      <c r="H31" s="85"/>
      <c r="I31" s="188"/>
      <c r="J31" s="85"/>
      <c r="K31" s="193">
        <v>28</v>
      </c>
    </row>
    <row r="32" spans="1:12" s="53" customFormat="1" ht="15" x14ac:dyDescent="0.25">
      <c r="A32" s="191" t="s">
        <v>252</v>
      </c>
      <c r="B32" s="192" t="s">
        <v>253</v>
      </c>
      <c r="C32" s="85"/>
      <c r="D32" s="85"/>
      <c r="E32" s="188"/>
      <c r="F32" s="188"/>
      <c r="G32" s="188"/>
      <c r="H32" s="85"/>
      <c r="I32" s="188"/>
      <c r="J32" s="85"/>
      <c r="K32" s="193">
        <v>29</v>
      </c>
    </row>
    <row r="33" spans="1:12" s="53" customFormat="1" ht="15" x14ac:dyDescent="0.25">
      <c r="A33" s="191" t="s">
        <v>254</v>
      </c>
      <c r="B33" s="192" t="s">
        <v>255</v>
      </c>
      <c r="C33" s="85"/>
      <c r="D33" s="85"/>
      <c r="E33" s="188"/>
      <c r="F33" s="188"/>
      <c r="G33" s="188"/>
      <c r="H33" s="85"/>
      <c r="I33" s="188"/>
      <c r="J33" s="85"/>
      <c r="K33" s="193">
        <v>30</v>
      </c>
    </row>
    <row r="34" spans="1:12" s="198" customFormat="1" ht="15" x14ac:dyDescent="0.25">
      <c r="A34" s="185" t="s">
        <v>189</v>
      </c>
      <c r="B34" s="186" t="s">
        <v>256</v>
      </c>
      <c r="C34" s="194"/>
      <c r="D34" s="194"/>
      <c r="E34" s="195"/>
      <c r="F34" s="195"/>
      <c r="G34" s="195"/>
      <c r="H34" s="194"/>
      <c r="I34" s="195"/>
      <c r="J34" s="194"/>
      <c r="K34" s="190">
        <v>31</v>
      </c>
      <c r="L34" s="53"/>
    </row>
    <row r="35" spans="1:12" ht="15" x14ac:dyDescent="0.25">
      <c r="A35" s="199" t="s">
        <v>190</v>
      </c>
      <c r="B35" s="200" t="s">
        <v>257</v>
      </c>
      <c r="C35" s="201"/>
      <c r="D35" s="201"/>
      <c r="E35" s="202"/>
      <c r="F35" s="202"/>
      <c r="G35" s="202"/>
      <c r="H35" s="201"/>
      <c r="I35" s="202"/>
      <c r="J35" s="201"/>
      <c r="K35" s="51">
        <v>32</v>
      </c>
      <c r="L35" s="53"/>
    </row>
    <row r="36" spans="1:12" ht="15" x14ac:dyDescent="0.25">
      <c r="A36" s="191" t="s">
        <v>258</v>
      </c>
      <c r="B36" s="192" t="s">
        <v>272</v>
      </c>
      <c r="C36" s="85"/>
      <c r="D36" s="85"/>
      <c r="E36" s="188"/>
      <c r="F36" s="188"/>
      <c r="G36" s="188"/>
      <c r="H36" s="85"/>
      <c r="I36" s="188"/>
      <c r="J36" s="85"/>
      <c r="K36" s="193">
        <v>32</v>
      </c>
      <c r="L36" s="53"/>
    </row>
    <row r="37" spans="1:12" ht="15" x14ac:dyDescent="0.25">
      <c r="A37" s="191" t="s">
        <v>259</v>
      </c>
      <c r="B37" s="192" t="s">
        <v>273</v>
      </c>
      <c r="C37" s="85"/>
      <c r="D37" s="85"/>
      <c r="E37" s="188"/>
      <c r="F37" s="188"/>
      <c r="G37" s="188"/>
      <c r="H37" s="85"/>
      <c r="I37" s="188"/>
      <c r="J37" s="85"/>
      <c r="K37" s="193">
        <v>33</v>
      </c>
      <c r="L37" s="53"/>
    </row>
    <row r="38" spans="1:12" ht="15" x14ac:dyDescent="0.25">
      <c r="A38" s="203" t="s">
        <v>260</v>
      </c>
      <c r="B38" s="192" t="s">
        <v>261</v>
      </c>
      <c r="C38" s="85"/>
      <c r="D38" s="85"/>
      <c r="E38" s="188"/>
      <c r="F38" s="188"/>
      <c r="G38" s="188"/>
      <c r="H38" s="85"/>
      <c r="I38" s="188"/>
      <c r="J38" s="85"/>
      <c r="K38" s="193">
        <v>34</v>
      </c>
      <c r="L38" s="53"/>
    </row>
    <row r="39" spans="1:12" ht="15" x14ac:dyDescent="0.25">
      <c r="A39" s="203" t="s">
        <v>262</v>
      </c>
      <c r="B39" s="204" t="s">
        <v>281</v>
      </c>
      <c r="C39" s="205"/>
      <c r="D39" s="205"/>
      <c r="E39" s="206"/>
      <c r="F39" s="206"/>
      <c r="G39" s="206"/>
      <c r="H39" s="205"/>
      <c r="I39" s="206"/>
      <c r="J39" s="205"/>
      <c r="K39" s="52">
        <v>35</v>
      </c>
      <c r="L39" s="53"/>
    </row>
    <row r="40" spans="1:12" ht="15" x14ac:dyDescent="0.25">
      <c r="A40" s="203" t="s">
        <v>280</v>
      </c>
      <c r="B40" s="204" t="s">
        <v>263</v>
      </c>
      <c r="C40" s="205"/>
      <c r="D40" s="205"/>
      <c r="E40" s="206"/>
      <c r="F40" s="206"/>
      <c r="G40" s="206"/>
      <c r="H40" s="205"/>
      <c r="I40" s="206"/>
      <c r="J40" s="205"/>
      <c r="K40" s="52">
        <v>36</v>
      </c>
      <c r="L40" s="53"/>
    </row>
  </sheetData>
  <pageMargins left="0.31496062992125984" right="0.31496062992125984" top="0.35433070866141736" bottom="0.35433070866141736" header="0.31496062992125984" footer="0.19685039370078741"/>
  <pageSetup paperSize="9" orientation="portrait" r:id="rId1"/>
  <headerFooter differentFirst="1" scaleWithDoc="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41"/>
  <sheetViews>
    <sheetView showGridLines="0" zoomScaleNormal="100" zoomScaleSheetLayoutView="100" workbookViewId="0">
      <selection activeCell="N40" sqref="N40"/>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04" t="s">
        <v>129</v>
      </c>
      <c r="I1" s="105" t="str">
        <f>'3'!N1</f>
        <v>IV. čtvrtletí 2021</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06"/>
      <c r="B5" s="303" t="s">
        <v>17</v>
      </c>
      <c r="C5" s="304"/>
      <c r="D5" s="303" t="s">
        <v>18</v>
      </c>
      <c r="E5" s="304"/>
      <c r="F5" s="303" t="s">
        <v>19</v>
      </c>
      <c r="G5" s="304"/>
      <c r="H5" s="303" t="s">
        <v>7</v>
      </c>
      <c r="I5" s="305"/>
    </row>
    <row r="6" spans="1:15" x14ac:dyDescent="0.2">
      <c r="A6" s="107"/>
      <c r="B6" s="126" t="s">
        <v>166</v>
      </c>
      <c r="C6" s="127" t="s">
        <v>49</v>
      </c>
      <c r="D6" s="126" t="s">
        <v>166</v>
      </c>
      <c r="E6" s="127" t="s">
        <v>49</v>
      </c>
      <c r="F6" s="126" t="s">
        <v>166</v>
      </c>
      <c r="G6" s="127" t="s">
        <v>49</v>
      </c>
      <c r="H6" s="126" t="s">
        <v>166</v>
      </c>
      <c r="I6" s="128" t="s">
        <v>49</v>
      </c>
      <c r="J6" s="28"/>
      <c r="O6" s="28"/>
    </row>
    <row r="7" spans="1:15" ht="13.5" x14ac:dyDescent="0.2">
      <c r="A7" s="109" t="s">
        <v>282</v>
      </c>
      <c r="B7" s="129">
        <v>2827.4560000000001</v>
      </c>
      <c r="C7" s="130">
        <v>7.2319102527451273E-2</v>
      </c>
      <c r="D7" s="129">
        <v>2827.4560000000001</v>
      </c>
      <c r="E7" s="130">
        <v>7.244759309126092E-2</v>
      </c>
      <c r="F7" s="129">
        <v>2827.4560000000001</v>
      </c>
      <c r="G7" s="130">
        <v>7.250740097058947E-2</v>
      </c>
      <c r="H7" s="129">
        <v>2827.4560000000001</v>
      </c>
      <c r="I7" s="139">
        <v>7.250740097058947E-2</v>
      </c>
      <c r="J7" s="30"/>
      <c r="O7" s="13"/>
    </row>
    <row r="8" spans="1:15" x14ac:dyDescent="0.2">
      <c r="A8" s="109" t="s">
        <v>167</v>
      </c>
      <c r="B8" s="129">
        <v>698151.46700000006</v>
      </c>
      <c r="C8" s="130">
        <v>5.421564900189188E-2</v>
      </c>
      <c r="D8" s="129">
        <v>828784.94499999995</v>
      </c>
      <c r="E8" s="130">
        <v>5.1447028202882571E-2</v>
      </c>
      <c r="F8" s="129">
        <v>932384.84499999986</v>
      </c>
      <c r="G8" s="130">
        <v>4.9127314094162863E-2</v>
      </c>
      <c r="H8" s="129">
        <v>2459321.2569999998</v>
      </c>
      <c r="I8" s="139">
        <v>5.1272458530228389E-2</v>
      </c>
      <c r="J8" s="30"/>
      <c r="O8" s="13"/>
    </row>
    <row r="9" spans="1:15" x14ac:dyDescent="0.2">
      <c r="A9" s="109" t="s">
        <v>168</v>
      </c>
      <c r="B9" s="129">
        <v>294154.08499999996</v>
      </c>
      <c r="C9" s="131">
        <v>4.0783857214379625E-2</v>
      </c>
      <c r="D9" s="129">
        <v>385544.25299999997</v>
      </c>
      <c r="E9" s="131">
        <v>3.9877574924827387E-2</v>
      </c>
      <c r="F9" s="129">
        <v>454722.36099999992</v>
      </c>
      <c r="G9" s="131">
        <v>3.7550817094374328E-2</v>
      </c>
      <c r="H9" s="129">
        <v>1134420.699</v>
      </c>
      <c r="I9" s="140">
        <v>3.9131139044404913E-2</v>
      </c>
      <c r="J9" s="25"/>
      <c r="K9" s="26"/>
      <c r="L9" s="26" t="str">
        <f>+B5</f>
        <v>Říjen</v>
      </c>
      <c r="M9" s="26" t="str">
        <f>+D5</f>
        <v>Listopad</v>
      </c>
      <c r="N9" s="26" t="str">
        <f>+F5</f>
        <v>Prosinec</v>
      </c>
      <c r="O9" s="27"/>
    </row>
    <row r="10" spans="1:15" x14ac:dyDescent="0.2">
      <c r="A10" s="108" t="s">
        <v>41</v>
      </c>
      <c r="B10" s="132">
        <v>35307.263999999996</v>
      </c>
      <c r="C10" s="133">
        <v>4.8510886372507694E-2</v>
      </c>
      <c r="D10" s="137">
        <v>48922.465999999993</v>
      </c>
      <c r="E10" s="135">
        <v>5.2517260507825229E-2</v>
      </c>
      <c r="F10" s="137">
        <v>40426.161</v>
      </c>
      <c r="G10" s="135">
        <v>4.1578468462853665E-2</v>
      </c>
      <c r="H10" s="137">
        <v>124655.89099999997</v>
      </c>
      <c r="I10" s="141">
        <v>4.7367822094542787E-2</v>
      </c>
      <c r="J10" s="25"/>
      <c r="K10" s="26" t="str">
        <f>+A10</f>
        <v>Biomasa</v>
      </c>
      <c r="L10" s="23">
        <f>+B10</f>
        <v>35307.263999999996</v>
      </c>
      <c r="M10" s="23">
        <f>+D10</f>
        <v>48922.465999999993</v>
      </c>
      <c r="N10" s="23">
        <f>+F10</f>
        <v>40426.161</v>
      </c>
      <c r="O10" s="40"/>
    </row>
    <row r="11" spans="1:15" x14ac:dyDescent="0.2">
      <c r="A11" s="108" t="s">
        <v>40</v>
      </c>
      <c r="B11" s="132">
        <v>376</v>
      </c>
      <c r="C11" s="134">
        <v>7.1367850457476449E-3</v>
      </c>
      <c r="D11" s="138">
        <v>602</v>
      </c>
      <c r="E11" s="136">
        <v>1.0771269217478563E-2</v>
      </c>
      <c r="F11" s="138">
        <v>679</v>
      </c>
      <c r="G11" s="135">
        <v>1.080441804269709E-2</v>
      </c>
      <c r="H11" s="138">
        <v>1657</v>
      </c>
      <c r="I11" s="141">
        <v>9.6663803699091003E-3</v>
      </c>
      <c r="J11" s="25"/>
      <c r="K11" s="26" t="str">
        <f t="shared" ref="K11:L25" si="0">+A11</f>
        <v>Bioplyn</v>
      </c>
      <c r="L11" s="23">
        <f t="shared" si="0"/>
        <v>376</v>
      </c>
      <c r="M11" s="23">
        <f t="shared" ref="M11:M25" si="1">+D11</f>
        <v>602</v>
      </c>
      <c r="N11" s="23">
        <f t="shared" ref="N11:N25" si="2">+F11</f>
        <v>679</v>
      </c>
      <c r="O11" s="40"/>
    </row>
    <row r="12" spans="1:15" x14ac:dyDescent="0.2">
      <c r="A12" s="108" t="s">
        <v>39</v>
      </c>
      <c r="B12" s="132">
        <v>0</v>
      </c>
      <c r="C12" s="134">
        <v>0</v>
      </c>
      <c r="D12" s="138">
        <v>0</v>
      </c>
      <c r="E12" s="136">
        <v>0</v>
      </c>
      <c r="F12" s="138">
        <v>0</v>
      </c>
      <c r="G12" s="135">
        <v>0</v>
      </c>
      <c r="H12" s="138">
        <v>0</v>
      </c>
      <c r="I12" s="141">
        <v>0</v>
      </c>
      <c r="J12" s="25"/>
      <c r="K12" s="26" t="str">
        <f t="shared" si="0"/>
        <v>Černé uhlí</v>
      </c>
      <c r="L12" s="23">
        <f t="shared" si="0"/>
        <v>0</v>
      </c>
      <c r="M12" s="23">
        <f t="shared" si="1"/>
        <v>0</v>
      </c>
      <c r="N12" s="23">
        <f t="shared" si="2"/>
        <v>0</v>
      </c>
      <c r="O12" s="40"/>
    </row>
    <row r="13" spans="1:15" x14ac:dyDescent="0.2">
      <c r="A13" s="108" t="s">
        <v>51</v>
      </c>
      <c r="B13" s="132">
        <v>0</v>
      </c>
      <c r="C13" s="134">
        <v>0</v>
      </c>
      <c r="D13" s="138">
        <v>0</v>
      </c>
      <c r="E13" s="136">
        <v>0</v>
      </c>
      <c r="F13" s="138">
        <v>0</v>
      </c>
      <c r="G13" s="135">
        <v>0</v>
      </c>
      <c r="H13" s="138">
        <v>0</v>
      </c>
      <c r="I13" s="141">
        <v>0</v>
      </c>
      <c r="J13" s="25"/>
      <c r="K13" s="26" t="str">
        <f t="shared" si="0"/>
        <v>Elektrická energie</v>
      </c>
      <c r="L13" s="23">
        <f t="shared" si="0"/>
        <v>0</v>
      </c>
      <c r="M13" s="23">
        <f t="shared" si="1"/>
        <v>0</v>
      </c>
      <c r="N13" s="23">
        <f t="shared" si="2"/>
        <v>0</v>
      </c>
      <c r="O13" s="40"/>
    </row>
    <row r="14" spans="1:15" x14ac:dyDescent="0.2">
      <c r="A14" s="108" t="s">
        <v>52</v>
      </c>
      <c r="B14" s="132">
        <v>358.04</v>
      </c>
      <c r="C14" s="134">
        <v>4.3262732648892861E-2</v>
      </c>
      <c r="D14" s="138">
        <v>320.83999999999997</v>
      </c>
      <c r="E14" s="136">
        <v>3.2424731954478633E-2</v>
      </c>
      <c r="F14" s="138">
        <v>302.62</v>
      </c>
      <c r="G14" s="135">
        <v>2.5028300029485806E-2</v>
      </c>
      <c r="H14" s="138">
        <v>981.5</v>
      </c>
      <c r="I14" s="141">
        <v>3.2433442741437522E-2</v>
      </c>
      <c r="J14" s="25"/>
      <c r="K14" s="26" t="str">
        <f t="shared" si="0"/>
        <v>Energie prostředí (tepelné čerpadlo)</v>
      </c>
      <c r="L14" s="23">
        <f t="shared" si="0"/>
        <v>358.04</v>
      </c>
      <c r="M14" s="23">
        <f t="shared" si="1"/>
        <v>320.83999999999997</v>
      </c>
      <c r="N14" s="23">
        <f t="shared" si="2"/>
        <v>302.62</v>
      </c>
      <c r="O14" s="40"/>
    </row>
    <row r="15" spans="1:15" x14ac:dyDescent="0.2">
      <c r="A15" s="108" t="s">
        <v>53</v>
      </c>
      <c r="B15" s="132">
        <v>16.349999999999998</v>
      </c>
      <c r="C15" s="134">
        <v>0.29506776632798537</v>
      </c>
      <c r="D15" s="138">
        <v>4.0199999999999996</v>
      </c>
      <c r="E15" s="136">
        <v>0.26943699731903487</v>
      </c>
      <c r="F15" s="138">
        <v>1.28</v>
      </c>
      <c r="G15" s="135">
        <v>0.14304872597228432</v>
      </c>
      <c r="H15" s="138">
        <v>21.65</v>
      </c>
      <c r="I15" s="141">
        <v>0.27308618928089406</v>
      </c>
      <c r="J15" s="25"/>
      <c r="K15" s="26" t="str">
        <f t="shared" si="0"/>
        <v>Energie Slunce (solární kolektor)</v>
      </c>
      <c r="L15" s="23">
        <f t="shared" si="0"/>
        <v>16.349999999999998</v>
      </c>
      <c r="M15" s="23">
        <f t="shared" si="1"/>
        <v>4.0199999999999996</v>
      </c>
      <c r="N15" s="23">
        <f t="shared" si="2"/>
        <v>1.28</v>
      </c>
      <c r="O15" s="40"/>
    </row>
    <row r="16" spans="1:15" x14ac:dyDescent="0.2">
      <c r="A16" s="108" t="s">
        <v>38</v>
      </c>
      <c r="B16" s="132">
        <v>151850.26799999998</v>
      </c>
      <c r="C16" s="134">
        <v>5.0232099379044416E-2</v>
      </c>
      <c r="D16" s="138">
        <v>206712.745</v>
      </c>
      <c r="E16" s="136">
        <v>4.8242737962485523E-2</v>
      </c>
      <c r="F16" s="138">
        <v>259058.98300000001</v>
      </c>
      <c r="G16" s="135">
        <v>4.7569016241614352E-2</v>
      </c>
      <c r="H16" s="138">
        <v>617621.99600000004</v>
      </c>
      <c r="I16" s="141">
        <v>4.8426583337922581E-2</v>
      </c>
      <c r="J16" s="25"/>
      <c r="K16" s="26" t="str">
        <f t="shared" si="0"/>
        <v>Hnědé uhlí</v>
      </c>
      <c r="L16" s="23">
        <f t="shared" si="0"/>
        <v>151850.26799999998</v>
      </c>
      <c r="M16" s="23">
        <f t="shared" si="1"/>
        <v>206712.745</v>
      </c>
      <c r="N16" s="23">
        <f t="shared" si="2"/>
        <v>259058.98300000001</v>
      </c>
      <c r="O16" s="40"/>
    </row>
    <row r="17" spans="1:18" x14ac:dyDescent="0.2">
      <c r="A17" s="108" t="s">
        <v>63</v>
      </c>
      <c r="B17" s="132">
        <v>0</v>
      </c>
      <c r="C17" s="134">
        <v>0</v>
      </c>
      <c r="D17" s="138">
        <v>0</v>
      </c>
      <c r="E17" s="136">
        <v>0</v>
      </c>
      <c r="F17" s="138">
        <v>0</v>
      </c>
      <c r="G17" s="135">
        <v>0</v>
      </c>
      <c r="H17" s="138">
        <v>0</v>
      </c>
      <c r="I17" s="141">
        <v>0</v>
      </c>
      <c r="J17" s="25"/>
      <c r="K17" s="26" t="str">
        <f t="shared" si="0"/>
        <v>Jaderné palivo</v>
      </c>
      <c r="L17" s="23">
        <f t="shared" si="0"/>
        <v>0</v>
      </c>
      <c r="M17" s="23">
        <f t="shared" si="1"/>
        <v>0</v>
      </c>
      <c r="N17" s="23">
        <f t="shared" si="2"/>
        <v>0</v>
      </c>
      <c r="O17" s="40"/>
    </row>
    <row r="18" spans="1:18" x14ac:dyDescent="0.2">
      <c r="A18" s="108" t="s">
        <v>37</v>
      </c>
      <c r="B18" s="132">
        <v>0</v>
      </c>
      <c r="C18" s="134">
        <v>0</v>
      </c>
      <c r="D18" s="138">
        <v>0</v>
      </c>
      <c r="E18" s="136">
        <v>0</v>
      </c>
      <c r="F18" s="138">
        <v>0</v>
      </c>
      <c r="G18" s="135">
        <v>0</v>
      </c>
      <c r="H18" s="138">
        <v>0</v>
      </c>
      <c r="I18" s="141">
        <v>0</v>
      </c>
      <c r="J18" s="25"/>
      <c r="K18" s="26" t="str">
        <f t="shared" si="0"/>
        <v>Koks</v>
      </c>
      <c r="L18" s="23">
        <f t="shared" si="0"/>
        <v>0</v>
      </c>
      <c r="M18" s="23">
        <f t="shared" si="1"/>
        <v>0</v>
      </c>
      <c r="N18" s="23">
        <f t="shared" si="2"/>
        <v>0</v>
      </c>
      <c r="O18" s="40"/>
    </row>
    <row r="19" spans="1:18" x14ac:dyDescent="0.2">
      <c r="A19" s="108" t="s">
        <v>36</v>
      </c>
      <c r="B19" s="132">
        <v>0</v>
      </c>
      <c r="C19" s="134">
        <v>0</v>
      </c>
      <c r="D19" s="138">
        <v>0</v>
      </c>
      <c r="E19" s="136">
        <v>0</v>
      </c>
      <c r="F19" s="138">
        <v>0</v>
      </c>
      <c r="G19" s="135">
        <v>0</v>
      </c>
      <c r="H19" s="138">
        <v>0</v>
      </c>
      <c r="I19" s="141">
        <v>0</v>
      </c>
      <c r="J19" s="25"/>
      <c r="K19" s="26" t="str">
        <f t="shared" si="0"/>
        <v>Odpadní teplo</v>
      </c>
      <c r="L19" s="23">
        <f t="shared" si="0"/>
        <v>0</v>
      </c>
      <c r="M19" s="23">
        <f t="shared" si="1"/>
        <v>0</v>
      </c>
      <c r="N19" s="23">
        <f t="shared" si="2"/>
        <v>0</v>
      </c>
      <c r="O19" s="40"/>
    </row>
    <row r="20" spans="1:18" x14ac:dyDescent="0.2">
      <c r="A20" s="108" t="s">
        <v>35</v>
      </c>
      <c r="B20" s="132">
        <v>0</v>
      </c>
      <c r="C20" s="134">
        <v>0</v>
      </c>
      <c r="D20" s="138">
        <v>0</v>
      </c>
      <c r="E20" s="136">
        <v>0</v>
      </c>
      <c r="F20" s="138">
        <v>0</v>
      </c>
      <c r="G20" s="135">
        <v>0</v>
      </c>
      <c r="H20" s="138">
        <v>0</v>
      </c>
      <c r="I20" s="141">
        <v>0</v>
      </c>
      <c r="J20" s="25"/>
      <c r="K20" s="26" t="str">
        <f t="shared" si="0"/>
        <v>Ostatní kapalná paliva</v>
      </c>
      <c r="L20" s="23">
        <f t="shared" si="0"/>
        <v>0</v>
      </c>
      <c r="M20" s="23">
        <f t="shared" si="1"/>
        <v>0</v>
      </c>
      <c r="N20" s="23">
        <f t="shared" si="2"/>
        <v>0</v>
      </c>
      <c r="O20" s="40"/>
    </row>
    <row r="21" spans="1:18" x14ac:dyDescent="0.2">
      <c r="A21" s="108" t="s">
        <v>34</v>
      </c>
      <c r="B21" s="132">
        <v>0</v>
      </c>
      <c r="C21" s="134">
        <v>0</v>
      </c>
      <c r="D21" s="138">
        <v>0</v>
      </c>
      <c r="E21" s="136">
        <v>0</v>
      </c>
      <c r="F21" s="138">
        <v>0</v>
      </c>
      <c r="G21" s="135">
        <v>0</v>
      </c>
      <c r="H21" s="138">
        <v>0</v>
      </c>
      <c r="I21" s="141">
        <v>0</v>
      </c>
      <c r="J21" s="25"/>
      <c r="K21" s="26" t="str">
        <f t="shared" si="0"/>
        <v>Ostatní pevná paliva</v>
      </c>
      <c r="L21" s="23">
        <f t="shared" si="0"/>
        <v>0</v>
      </c>
      <c r="M21" s="23">
        <f t="shared" si="1"/>
        <v>0</v>
      </c>
      <c r="N21" s="23">
        <f t="shared" si="2"/>
        <v>0</v>
      </c>
      <c r="O21" s="40"/>
    </row>
    <row r="22" spans="1:18" x14ac:dyDescent="0.2">
      <c r="A22" s="108" t="s">
        <v>33</v>
      </c>
      <c r="B22" s="132">
        <v>0</v>
      </c>
      <c r="C22" s="134">
        <v>0</v>
      </c>
      <c r="D22" s="138">
        <v>0</v>
      </c>
      <c r="E22" s="136">
        <v>0</v>
      </c>
      <c r="F22" s="138">
        <v>0</v>
      </c>
      <c r="G22" s="135">
        <v>0</v>
      </c>
      <c r="H22" s="138">
        <v>0</v>
      </c>
      <c r="I22" s="141">
        <v>0</v>
      </c>
      <c r="J22" s="25"/>
      <c r="K22" s="26" t="str">
        <f t="shared" si="0"/>
        <v>Ostatní plyny</v>
      </c>
      <c r="L22" s="23">
        <f t="shared" si="0"/>
        <v>0</v>
      </c>
      <c r="M22" s="23">
        <f t="shared" si="1"/>
        <v>0</v>
      </c>
      <c r="N22" s="23">
        <f t="shared" si="2"/>
        <v>0</v>
      </c>
      <c r="O22" s="40"/>
    </row>
    <row r="23" spans="1:18" x14ac:dyDescent="0.2">
      <c r="A23" s="108" t="s">
        <v>3</v>
      </c>
      <c r="B23" s="132">
        <v>0</v>
      </c>
      <c r="C23" s="134">
        <v>0</v>
      </c>
      <c r="D23" s="138">
        <v>0</v>
      </c>
      <c r="E23" s="136">
        <v>0</v>
      </c>
      <c r="F23" s="138">
        <v>0</v>
      </c>
      <c r="G23" s="135">
        <v>0</v>
      </c>
      <c r="H23" s="138">
        <v>0</v>
      </c>
      <c r="I23" s="141">
        <v>0</v>
      </c>
      <c r="J23" s="25"/>
      <c r="K23" s="26" t="str">
        <f t="shared" si="0"/>
        <v>Ostatní</v>
      </c>
      <c r="L23" s="23">
        <f t="shared" si="0"/>
        <v>0</v>
      </c>
      <c r="M23" s="23">
        <f t="shared" si="1"/>
        <v>0</v>
      </c>
      <c r="N23" s="23">
        <f t="shared" si="2"/>
        <v>0</v>
      </c>
      <c r="O23" s="40"/>
    </row>
    <row r="24" spans="1:18" x14ac:dyDescent="0.2">
      <c r="A24" s="108" t="s">
        <v>32</v>
      </c>
      <c r="B24" s="132">
        <v>0</v>
      </c>
      <c r="C24" s="134">
        <v>0</v>
      </c>
      <c r="D24" s="138">
        <v>0</v>
      </c>
      <c r="E24" s="136">
        <v>0</v>
      </c>
      <c r="F24" s="138">
        <v>0</v>
      </c>
      <c r="G24" s="135">
        <v>0</v>
      </c>
      <c r="H24" s="138">
        <v>0</v>
      </c>
      <c r="I24" s="141">
        <v>0</v>
      </c>
      <c r="J24" s="25"/>
      <c r="K24" s="26" t="str">
        <f t="shared" si="0"/>
        <v>Topné oleje</v>
      </c>
      <c r="L24" s="23">
        <f t="shared" si="0"/>
        <v>0</v>
      </c>
      <c r="M24" s="23">
        <f t="shared" si="1"/>
        <v>0</v>
      </c>
      <c r="N24" s="23">
        <f t="shared" si="2"/>
        <v>0</v>
      </c>
      <c r="O24" s="40"/>
    </row>
    <row r="25" spans="1:18" x14ac:dyDescent="0.2">
      <c r="A25" s="108" t="s">
        <v>31</v>
      </c>
      <c r="B25" s="132">
        <v>106246.16299999999</v>
      </c>
      <c r="C25" s="133">
        <v>5.4499926820990086E-2</v>
      </c>
      <c r="D25" s="137">
        <v>128982.18199999999</v>
      </c>
      <c r="E25" s="135">
        <v>5.033992772287918E-2</v>
      </c>
      <c r="F25" s="137">
        <v>154254.31699999995</v>
      </c>
      <c r="G25" s="135">
        <v>4.5940337896134442E-2</v>
      </c>
      <c r="H25" s="137">
        <v>389482.66199999989</v>
      </c>
      <c r="I25" s="141">
        <v>4.9493264562874985E-2</v>
      </c>
      <c r="J25" s="25"/>
      <c r="K25" s="26" t="str">
        <f t="shared" si="0"/>
        <v>Zemní plyn</v>
      </c>
      <c r="L25" s="23">
        <f t="shared" si="0"/>
        <v>106246.16299999999</v>
      </c>
      <c r="M25" s="23">
        <f t="shared" si="1"/>
        <v>128982.18199999999</v>
      </c>
      <c r="N25" s="23">
        <f t="shared" si="2"/>
        <v>154254.31699999995</v>
      </c>
      <c r="O25" s="24"/>
    </row>
    <row r="26" spans="1:18" ht="13.5" customHeight="1" x14ac:dyDescent="0.2">
      <c r="A26" s="110" t="s">
        <v>169</v>
      </c>
      <c r="B26" s="129">
        <v>252685.36400000003</v>
      </c>
      <c r="C26" s="131">
        <v>3.9143648506988704E-2</v>
      </c>
      <c r="D26" s="129">
        <v>338866.27399999998</v>
      </c>
      <c r="E26" s="131">
        <v>3.7990721596481453E-2</v>
      </c>
      <c r="F26" s="129">
        <v>400737.614</v>
      </c>
      <c r="G26" s="131">
        <v>3.5355008813392555E-2</v>
      </c>
      <c r="H26" s="129">
        <v>992289.25200000009</v>
      </c>
      <c r="I26" s="140">
        <v>3.7150861755483704E-2</v>
      </c>
      <c r="J26" s="7"/>
      <c r="K26" s="26"/>
      <c r="L26" s="26" t="str">
        <f>+L9</f>
        <v>Říjen</v>
      </c>
      <c r="M26" s="26" t="str">
        <f>+M9</f>
        <v>Listopad</v>
      </c>
      <c r="N26" s="26" t="str">
        <f>+N9</f>
        <v>Prosinec</v>
      </c>
      <c r="O26" s="22"/>
      <c r="P26" s="34"/>
      <c r="Q26" s="34"/>
      <c r="R26" s="34"/>
    </row>
    <row r="27" spans="1:18" ht="12.75" customHeight="1" x14ac:dyDescent="0.2">
      <c r="A27" s="108" t="s">
        <v>26</v>
      </c>
      <c r="B27" s="132">
        <v>15989.382</v>
      </c>
      <c r="C27" s="135">
        <v>9.2911517736784747E-3</v>
      </c>
      <c r="D27" s="137">
        <v>20961.678</v>
      </c>
      <c r="E27" s="135">
        <v>9.9546274956786949E-3</v>
      </c>
      <c r="F27" s="137">
        <v>21710.561000000002</v>
      </c>
      <c r="G27" s="135">
        <v>8.8590697540651096E-3</v>
      </c>
      <c r="H27" s="137">
        <v>58661.620999999999</v>
      </c>
      <c r="I27" s="141">
        <v>9.3450299150379668E-3</v>
      </c>
      <c r="J27" s="25"/>
      <c r="K27" s="26" t="str">
        <f>+A27</f>
        <v>Průmysl</v>
      </c>
      <c r="L27" s="23">
        <f t="shared" ref="L27:L34" si="3">+B27</f>
        <v>15989.382</v>
      </c>
      <c r="M27" s="23">
        <f t="shared" ref="M27:M34" si="4">+D27</f>
        <v>20961.678</v>
      </c>
      <c r="N27" s="23">
        <f t="shared" ref="N27:N34" si="5">+F27</f>
        <v>21710.561000000002</v>
      </c>
      <c r="O27" s="22"/>
      <c r="P27" s="40"/>
      <c r="Q27" s="40"/>
      <c r="R27" s="40"/>
    </row>
    <row r="28" spans="1:18" ht="12.75" customHeight="1" x14ac:dyDescent="0.2">
      <c r="A28" s="108" t="s">
        <v>0</v>
      </c>
      <c r="B28" s="132">
        <v>8840.76</v>
      </c>
      <c r="C28" s="136">
        <v>5.7185140939746124E-2</v>
      </c>
      <c r="D28" s="138">
        <v>11419.5</v>
      </c>
      <c r="E28" s="136">
        <v>5.1653916147340773E-2</v>
      </c>
      <c r="F28" s="138">
        <v>13458</v>
      </c>
      <c r="G28" s="135">
        <v>4.4819660214223046E-2</v>
      </c>
      <c r="H28" s="138">
        <v>33718.26</v>
      </c>
      <c r="I28" s="141">
        <v>4.9883063523464159E-2</v>
      </c>
      <c r="J28" s="25"/>
      <c r="K28" s="26" t="str">
        <f t="shared" ref="K28:K34" si="6">+A28</f>
        <v>Energetika</v>
      </c>
      <c r="L28" s="23">
        <f t="shared" si="3"/>
        <v>8840.76</v>
      </c>
      <c r="M28" s="23">
        <f t="shared" si="4"/>
        <v>11419.5</v>
      </c>
      <c r="N28" s="23">
        <f t="shared" si="5"/>
        <v>13458</v>
      </c>
      <c r="O28" s="22"/>
    </row>
    <row r="29" spans="1:18" ht="12.75" customHeight="1" x14ac:dyDescent="0.2">
      <c r="A29" s="108" t="s">
        <v>1</v>
      </c>
      <c r="B29" s="132">
        <v>1425.4159999999999</v>
      </c>
      <c r="C29" s="136">
        <v>2.7554426001297053E-2</v>
      </c>
      <c r="D29" s="138">
        <v>1943.7200000000003</v>
      </c>
      <c r="E29" s="136">
        <v>2.2486251100990125E-2</v>
      </c>
      <c r="F29" s="138">
        <v>2220.9</v>
      </c>
      <c r="G29" s="135">
        <v>1.8863669342376259E-2</v>
      </c>
      <c r="H29" s="138">
        <v>5590.0360000000001</v>
      </c>
      <c r="I29" s="141">
        <v>2.1844136990304883E-2</v>
      </c>
      <c r="J29" s="25"/>
      <c r="K29" s="26" t="str">
        <f t="shared" si="6"/>
        <v>Doprava</v>
      </c>
      <c r="L29" s="23">
        <f t="shared" si="3"/>
        <v>1425.4159999999999</v>
      </c>
      <c r="M29" s="23">
        <f t="shared" si="4"/>
        <v>1943.7200000000003</v>
      </c>
      <c r="N29" s="23">
        <f t="shared" si="5"/>
        <v>2220.9</v>
      </c>
      <c r="O29" s="22"/>
    </row>
    <row r="30" spans="1:18" ht="12.75" customHeight="1" x14ac:dyDescent="0.2">
      <c r="A30" s="108" t="s">
        <v>2</v>
      </c>
      <c r="B30" s="132">
        <v>1259.423</v>
      </c>
      <c r="C30" s="136">
        <v>8.3464424783617097E-2</v>
      </c>
      <c r="D30" s="138">
        <v>1789.567</v>
      </c>
      <c r="E30" s="136">
        <v>6.9690417897091059E-2</v>
      </c>
      <c r="F30" s="138">
        <v>1999.8340000000001</v>
      </c>
      <c r="G30" s="135">
        <v>5.296368884152601E-2</v>
      </c>
      <c r="H30" s="138">
        <v>5048.8239999999996</v>
      </c>
      <c r="I30" s="141">
        <v>6.4294332369733698E-2</v>
      </c>
      <c r="J30" s="25"/>
      <c r="K30" s="26" t="str">
        <f t="shared" si="6"/>
        <v>Stavebnictví</v>
      </c>
      <c r="L30" s="23">
        <f t="shared" si="3"/>
        <v>1259.423</v>
      </c>
      <c r="M30" s="23">
        <f t="shared" si="4"/>
        <v>1789.567</v>
      </c>
      <c r="N30" s="23">
        <f t="shared" si="5"/>
        <v>1999.8340000000001</v>
      </c>
    </row>
    <row r="31" spans="1:18" x14ac:dyDescent="0.2">
      <c r="A31" s="108" t="s">
        <v>6</v>
      </c>
      <c r="B31" s="132">
        <v>422.76</v>
      </c>
      <c r="C31" s="136">
        <v>1.217114151983574E-2</v>
      </c>
      <c r="D31" s="138">
        <v>681.08</v>
      </c>
      <c r="E31" s="136">
        <v>1.5694245821874824E-2</v>
      </c>
      <c r="F31" s="138">
        <v>788.87</v>
      </c>
      <c r="G31" s="135">
        <v>1.6649358189159691E-2</v>
      </c>
      <c r="H31" s="138">
        <v>1892.71</v>
      </c>
      <c r="I31" s="141">
        <v>1.5079813556901458E-2</v>
      </c>
      <c r="J31" s="25"/>
      <c r="K31" s="26" t="str">
        <f t="shared" si="6"/>
        <v>Zemědělství a lesnictví</v>
      </c>
      <c r="L31" s="23">
        <f t="shared" si="3"/>
        <v>422.76</v>
      </c>
      <c r="M31" s="23">
        <f t="shared" si="4"/>
        <v>681.08</v>
      </c>
      <c r="N31" s="23">
        <f t="shared" si="5"/>
        <v>788.87</v>
      </c>
    </row>
    <row r="32" spans="1:18" x14ac:dyDescent="0.2">
      <c r="A32" s="108" t="s">
        <v>25</v>
      </c>
      <c r="B32" s="132">
        <v>146181.736</v>
      </c>
      <c r="C32" s="136">
        <v>5.0033710659346503E-2</v>
      </c>
      <c r="D32" s="138">
        <v>192218.73500000002</v>
      </c>
      <c r="E32" s="136">
        <v>4.7308986192159549E-2</v>
      </c>
      <c r="F32" s="138">
        <v>231808.622</v>
      </c>
      <c r="G32" s="135">
        <v>4.4000414413821E-2</v>
      </c>
      <c r="H32" s="138">
        <v>570209.09299999999</v>
      </c>
      <c r="I32" s="141">
        <v>4.6536124245939454E-2</v>
      </c>
      <c r="J32" s="25"/>
      <c r="K32" s="26" t="str">
        <f t="shared" si="6"/>
        <v>Domácnosti</v>
      </c>
      <c r="L32" s="23">
        <f t="shared" si="3"/>
        <v>146181.736</v>
      </c>
      <c r="M32" s="23">
        <f t="shared" si="4"/>
        <v>192218.73500000002</v>
      </c>
      <c r="N32" s="23">
        <f t="shared" si="5"/>
        <v>231808.622</v>
      </c>
    </row>
    <row r="33" spans="1:14" x14ac:dyDescent="0.2">
      <c r="A33" s="108" t="s">
        <v>5</v>
      </c>
      <c r="B33" s="132">
        <v>64953.031000000003</v>
      </c>
      <c r="C33" s="136">
        <v>4.5776273184594277E-2</v>
      </c>
      <c r="D33" s="138">
        <v>91409.30799999999</v>
      </c>
      <c r="E33" s="136">
        <v>4.2379698888453138E-2</v>
      </c>
      <c r="F33" s="138">
        <v>106848.48300000001</v>
      </c>
      <c r="G33" s="135">
        <v>3.7535512770270035E-2</v>
      </c>
      <c r="H33" s="138">
        <v>263210.82199999999</v>
      </c>
      <c r="I33" s="141">
        <v>4.0983037106185026E-2</v>
      </c>
      <c r="J33" s="25"/>
      <c r="K33" s="26" t="str">
        <f t="shared" si="6"/>
        <v>Obchod, služby, školství, zdravotnictví</v>
      </c>
      <c r="L33" s="23">
        <f t="shared" si="3"/>
        <v>64953.031000000003</v>
      </c>
      <c r="M33" s="23">
        <f t="shared" si="4"/>
        <v>91409.30799999999</v>
      </c>
      <c r="N33" s="23">
        <f t="shared" si="5"/>
        <v>106848.48300000001</v>
      </c>
    </row>
    <row r="34" spans="1:14" x14ac:dyDescent="0.2">
      <c r="A34" s="108" t="s">
        <v>3</v>
      </c>
      <c r="B34" s="132">
        <v>13612.855999999998</v>
      </c>
      <c r="C34" s="135">
        <v>9.8882442967405976E-2</v>
      </c>
      <c r="D34" s="137">
        <v>18442.685999999998</v>
      </c>
      <c r="E34" s="135">
        <v>8.4819475438698402E-2</v>
      </c>
      <c r="F34" s="137">
        <v>21902.344000000001</v>
      </c>
      <c r="G34" s="135">
        <v>8.2355589455855624E-2</v>
      </c>
      <c r="H34" s="137">
        <v>53957.885999999999</v>
      </c>
      <c r="I34" s="141">
        <v>8.6881693499654092E-2</v>
      </c>
      <c r="J34" s="25"/>
      <c r="K34" s="26" t="str">
        <f t="shared" si="6"/>
        <v>Ostatní</v>
      </c>
      <c r="L34" s="23">
        <f t="shared" si="3"/>
        <v>13612.855999999998</v>
      </c>
      <c r="M34" s="23">
        <f t="shared" si="4"/>
        <v>18442.685999999998</v>
      </c>
      <c r="N34" s="23">
        <f t="shared" si="5"/>
        <v>21902.344000000001</v>
      </c>
    </row>
    <row r="35" spans="1:14" ht="18" customHeight="1" x14ac:dyDescent="0.2">
      <c r="A35" s="45" t="s">
        <v>158</v>
      </c>
      <c r="B35" s="18"/>
      <c r="C35" s="18"/>
      <c r="D35" s="6"/>
      <c r="F35" s="7"/>
      <c r="G35" s="26"/>
      <c r="H35" s="26"/>
      <c r="I35" s="3" t="s">
        <v>65</v>
      </c>
      <c r="J35" s="26"/>
    </row>
    <row r="36" spans="1:14" x14ac:dyDescent="0.2">
      <c r="A36" s="18"/>
      <c r="B36" s="18"/>
      <c r="C36" s="18"/>
    </row>
    <row r="37" spans="1:14" x14ac:dyDescent="0.2">
      <c r="B37" s="22"/>
      <c r="C37" s="22"/>
      <c r="D37" s="22"/>
    </row>
    <row r="38" spans="1:14" x14ac:dyDescent="0.2">
      <c r="B38" s="22"/>
      <c r="C38" s="22"/>
      <c r="D38" s="22"/>
    </row>
    <row r="39" spans="1:14" x14ac:dyDescent="0.2">
      <c r="B39" s="22"/>
      <c r="C39" s="22"/>
      <c r="D39" s="22"/>
      <c r="L39" s="28" t="s">
        <v>155</v>
      </c>
      <c r="M39" s="32">
        <v>7.250740097058947E-2</v>
      </c>
    </row>
    <row r="40" spans="1:14" x14ac:dyDescent="0.2">
      <c r="B40" s="34"/>
      <c r="C40" s="34"/>
      <c r="D40" s="34"/>
      <c r="L40" s="28" t="s">
        <v>50</v>
      </c>
      <c r="M40" s="32">
        <v>5.1272458530228389E-2</v>
      </c>
    </row>
    <row r="41" spans="1:14" x14ac:dyDescent="0.2">
      <c r="B41" s="22"/>
      <c r="C41" s="22"/>
      <c r="D41" s="22"/>
      <c r="L41" s="28" t="s">
        <v>111</v>
      </c>
      <c r="M41" s="32">
        <v>3.9131139044404913E-2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{E2F80854-277F-4852-BBD6-81C6A27940A3}</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{4C143600-BB62-4F60-8701-D3B17794FEB2}</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E2F80854-277F-4852-BBD6-81C6A27940A3}">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4C143600-BB62-4F60-8701-D3B17794FEB2}">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41"/>
  <sheetViews>
    <sheetView showGridLines="0" zoomScaleNormal="100" zoomScaleSheetLayoutView="100" workbookViewId="0">
      <selection activeCell="L46" sqref="L46"/>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04" t="s">
        <v>123</v>
      </c>
      <c r="I1" s="105" t="str">
        <f>'3'!N1</f>
        <v>IV. čtvrtletí 2021</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06"/>
      <c r="B5" s="303" t="s">
        <v>17</v>
      </c>
      <c r="C5" s="304"/>
      <c r="D5" s="303" t="s">
        <v>18</v>
      </c>
      <c r="E5" s="304"/>
      <c r="F5" s="303" t="s">
        <v>19</v>
      </c>
      <c r="G5" s="304"/>
      <c r="H5" s="303" t="s">
        <v>7</v>
      </c>
      <c r="I5" s="305"/>
    </row>
    <row r="6" spans="1:15" x14ac:dyDescent="0.2">
      <c r="A6" s="107"/>
      <c r="B6" s="126" t="s">
        <v>166</v>
      </c>
      <c r="C6" s="127" t="s">
        <v>49</v>
      </c>
      <c r="D6" s="126" t="s">
        <v>166</v>
      </c>
      <c r="E6" s="127" t="s">
        <v>49</v>
      </c>
      <c r="F6" s="126" t="s">
        <v>166</v>
      </c>
      <c r="G6" s="127" t="s">
        <v>49</v>
      </c>
      <c r="H6" s="126" t="s">
        <v>166</v>
      </c>
      <c r="I6" s="128" t="s">
        <v>49</v>
      </c>
      <c r="J6" s="28"/>
      <c r="O6" s="28"/>
    </row>
    <row r="7" spans="1:15" ht="13.5" x14ac:dyDescent="0.2">
      <c r="A7" s="109" t="s">
        <v>282</v>
      </c>
      <c r="B7" s="129">
        <v>608.34500000000037</v>
      </c>
      <c r="C7" s="130">
        <v>1.5559911251337729E-2</v>
      </c>
      <c r="D7" s="129">
        <v>608.29000000000042</v>
      </c>
      <c r="E7" s="130">
        <v>1.5586147548001854E-2</v>
      </c>
      <c r="F7" s="129">
        <v>608.29000000000042</v>
      </c>
      <c r="G7" s="130">
        <v>1.5599014427244809E-2</v>
      </c>
      <c r="H7" s="129">
        <v>608.29000000000042</v>
      </c>
      <c r="I7" s="139">
        <v>1.5599014427244809E-2</v>
      </c>
      <c r="J7" s="30"/>
      <c r="O7" s="13"/>
    </row>
    <row r="8" spans="1:15" x14ac:dyDescent="0.2">
      <c r="A8" s="109" t="s">
        <v>167</v>
      </c>
      <c r="B8" s="129">
        <v>308545.891</v>
      </c>
      <c r="C8" s="130">
        <v>2.3960439128364663E-2</v>
      </c>
      <c r="D8" s="129">
        <v>388400.84100000001</v>
      </c>
      <c r="E8" s="130">
        <v>2.4110077217860553E-2</v>
      </c>
      <c r="F8" s="129">
        <v>466707.01299999957</v>
      </c>
      <c r="G8" s="130">
        <v>2.4590770796579745E-2</v>
      </c>
      <c r="H8" s="129">
        <v>1163653.7449999996</v>
      </c>
      <c r="I8" s="139">
        <v>2.426010356078399E-2</v>
      </c>
      <c r="J8" s="30"/>
      <c r="O8" s="13"/>
    </row>
    <row r="9" spans="1:15" x14ac:dyDescent="0.2">
      <c r="A9" s="109" t="s">
        <v>168</v>
      </c>
      <c r="B9" s="129">
        <v>132006.587</v>
      </c>
      <c r="C9" s="131">
        <v>1.8302441033805742E-2</v>
      </c>
      <c r="D9" s="129">
        <v>191125.61900000001</v>
      </c>
      <c r="E9" s="131">
        <v>1.9768486062030636E-2</v>
      </c>
      <c r="F9" s="129">
        <v>235896.41199999995</v>
      </c>
      <c r="G9" s="131">
        <v>1.9480245046122044E-2</v>
      </c>
      <c r="H9" s="129">
        <v>559028.61800000002</v>
      </c>
      <c r="I9" s="140">
        <v>1.9283345764091634E-2</v>
      </c>
      <c r="J9" s="25"/>
      <c r="K9" s="26"/>
      <c r="L9" s="26" t="str">
        <f>+B5</f>
        <v>Říjen</v>
      </c>
      <c r="M9" s="26" t="str">
        <f>+D5</f>
        <v>Listopad</v>
      </c>
      <c r="N9" s="26" t="str">
        <f>+F5</f>
        <v>Prosinec</v>
      </c>
      <c r="O9" s="27"/>
    </row>
    <row r="10" spans="1:15" x14ac:dyDescent="0.2">
      <c r="A10" s="108" t="s">
        <v>41</v>
      </c>
      <c r="B10" s="132">
        <v>47398.640000000007</v>
      </c>
      <c r="C10" s="133">
        <v>6.5123993726939555E-2</v>
      </c>
      <c r="D10" s="137">
        <v>67901.054000000004</v>
      </c>
      <c r="E10" s="135">
        <v>7.2890384177974762E-2</v>
      </c>
      <c r="F10" s="137">
        <v>89015.43</v>
      </c>
      <c r="G10" s="135">
        <v>9.1552726190408176E-2</v>
      </c>
      <c r="H10" s="137">
        <v>204315.12400000001</v>
      </c>
      <c r="I10" s="141">
        <v>7.7637425453534734E-2</v>
      </c>
      <c r="J10" s="25"/>
      <c r="K10" s="26" t="str">
        <f>+A10</f>
        <v>Biomasa</v>
      </c>
      <c r="L10" s="23">
        <f>+B10</f>
        <v>47398.640000000007</v>
      </c>
      <c r="M10" s="23">
        <f>+D10</f>
        <v>67901.054000000004</v>
      </c>
      <c r="N10" s="23">
        <f>+F10</f>
        <v>89015.43</v>
      </c>
      <c r="O10" s="40"/>
    </row>
    <row r="11" spans="1:15" x14ac:dyDescent="0.2">
      <c r="A11" s="108" t="s">
        <v>40</v>
      </c>
      <c r="B11" s="132">
        <v>3742.482</v>
      </c>
      <c r="C11" s="134">
        <v>7.1035344605265255E-2</v>
      </c>
      <c r="D11" s="138">
        <v>5984.0339999999997</v>
      </c>
      <c r="E11" s="136">
        <v>0.10706917146269954</v>
      </c>
      <c r="F11" s="138">
        <v>7080.634</v>
      </c>
      <c r="G11" s="135">
        <v>0.11266882141875474</v>
      </c>
      <c r="H11" s="138">
        <v>16807.150000000001</v>
      </c>
      <c r="I11" s="141">
        <v>9.8047256991018558E-2</v>
      </c>
      <c r="J11" s="25"/>
      <c r="K11" s="26" t="str">
        <f t="shared" ref="K11:L25" si="0">+A11</f>
        <v>Bioplyn</v>
      </c>
      <c r="L11" s="23">
        <f t="shared" si="0"/>
        <v>3742.482</v>
      </c>
      <c r="M11" s="23">
        <f t="shared" ref="M11:M25" si="1">+D11</f>
        <v>5984.0339999999997</v>
      </c>
      <c r="N11" s="23">
        <f t="shared" ref="N11:N25" si="2">+F11</f>
        <v>7080.634</v>
      </c>
      <c r="O11" s="40"/>
    </row>
    <row r="12" spans="1:15" x14ac:dyDescent="0.2">
      <c r="A12" s="108" t="s">
        <v>39</v>
      </c>
      <c r="B12" s="132">
        <v>0</v>
      </c>
      <c r="C12" s="134">
        <v>0</v>
      </c>
      <c r="D12" s="138">
        <v>0</v>
      </c>
      <c r="E12" s="136">
        <v>0</v>
      </c>
      <c r="F12" s="138">
        <v>0</v>
      </c>
      <c r="G12" s="135">
        <v>0</v>
      </c>
      <c r="H12" s="138">
        <v>0</v>
      </c>
      <c r="I12" s="141">
        <v>0</v>
      </c>
      <c r="J12" s="25"/>
      <c r="K12" s="26" t="str">
        <f t="shared" si="0"/>
        <v>Černé uhlí</v>
      </c>
      <c r="L12" s="23">
        <f t="shared" si="0"/>
        <v>0</v>
      </c>
      <c r="M12" s="23">
        <f t="shared" si="1"/>
        <v>0</v>
      </c>
      <c r="N12" s="23">
        <f t="shared" si="2"/>
        <v>0</v>
      </c>
      <c r="O12" s="40"/>
    </row>
    <row r="13" spans="1:15" x14ac:dyDescent="0.2">
      <c r="A13" s="108" t="s">
        <v>51</v>
      </c>
      <c r="B13" s="132">
        <v>2</v>
      </c>
      <c r="C13" s="134">
        <v>6.2028005644548508E-4</v>
      </c>
      <c r="D13" s="138">
        <v>1</v>
      </c>
      <c r="E13" s="136">
        <v>4.2522973036182799E-4</v>
      </c>
      <c r="F13" s="138">
        <v>0</v>
      </c>
      <c r="G13" s="135">
        <v>0</v>
      </c>
      <c r="H13" s="138">
        <v>3</v>
      </c>
      <c r="I13" s="141">
        <v>3.696862226570828E-4</v>
      </c>
      <c r="J13" s="25"/>
      <c r="K13" s="26" t="str">
        <f t="shared" si="0"/>
        <v>Elektrická energie</v>
      </c>
      <c r="L13" s="23">
        <f t="shared" si="0"/>
        <v>2</v>
      </c>
      <c r="M13" s="23">
        <f t="shared" si="1"/>
        <v>1</v>
      </c>
      <c r="N13" s="23">
        <f t="shared" si="2"/>
        <v>0</v>
      </c>
      <c r="O13" s="40"/>
    </row>
    <row r="14" spans="1:15" x14ac:dyDescent="0.2">
      <c r="A14" s="108" t="s">
        <v>52</v>
      </c>
      <c r="B14" s="132">
        <v>0</v>
      </c>
      <c r="C14" s="134">
        <v>0</v>
      </c>
      <c r="D14" s="138">
        <v>0</v>
      </c>
      <c r="E14" s="136">
        <v>0</v>
      </c>
      <c r="F14" s="138">
        <v>0</v>
      </c>
      <c r="G14" s="135">
        <v>0</v>
      </c>
      <c r="H14" s="138">
        <v>0</v>
      </c>
      <c r="I14" s="141">
        <v>0</v>
      </c>
      <c r="J14" s="25"/>
      <c r="K14" s="26" t="str">
        <f t="shared" si="0"/>
        <v>Energie prostředí (tepelné čerpadlo)</v>
      </c>
      <c r="L14" s="23">
        <f t="shared" si="0"/>
        <v>0</v>
      </c>
      <c r="M14" s="23">
        <f t="shared" si="1"/>
        <v>0</v>
      </c>
      <c r="N14" s="23">
        <f t="shared" si="2"/>
        <v>0</v>
      </c>
      <c r="O14" s="40"/>
    </row>
    <row r="15" spans="1:15" x14ac:dyDescent="0.2">
      <c r="A15" s="108" t="s">
        <v>53</v>
      </c>
      <c r="B15" s="132">
        <v>12.7</v>
      </c>
      <c r="C15" s="134">
        <v>0.22919636895201315</v>
      </c>
      <c r="D15" s="138">
        <v>3.9</v>
      </c>
      <c r="E15" s="136">
        <v>0.26139410187667561</v>
      </c>
      <c r="F15" s="138">
        <v>2.6</v>
      </c>
      <c r="G15" s="135">
        <v>0.29056772463120251</v>
      </c>
      <c r="H15" s="138">
        <v>19.2</v>
      </c>
      <c r="I15" s="141">
        <v>0.24218267132531945</v>
      </c>
      <c r="J15" s="25"/>
      <c r="K15" s="26" t="str">
        <f t="shared" si="0"/>
        <v>Energie Slunce (solární kolektor)</v>
      </c>
      <c r="L15" s="23">
        <f t="shared" si="0"/>
        <v>12.7</v>
      </c>
      <c r="M15" s="23">
        <f t="shared" si="1"/>
        <v>3.9</v>
      </c>
      <c r="N15" s="23">
        <f t="shared" si="2"/>
        <v>2.6</v>
      </c>
      <c r="O15" s="40"/>
    </row>
    <row r="16" spans="1:15" x14ac:dyDescent="0.2">
      <c r="A16" s="108" t="s">
        <v>38</v>
      </c>
      <c r="B16" s="132">
        <v>21274.776000000002</v>
      </c>
      <c r="C16" s="134">
        <v>7.0377002054346676E-3</v>
      </c>
      <c r="D16" s="138">
        <v>31371.758999999998</v>
      </c>
      <c r="E16" s="136">
        <v>7.3215589530255948E-3</v>
      </c>
      <c r="F16" s="138">
        <v>41064.175000000003</v>
      </c>
      <c r="G16" s="135">
        <v>7.5402998379079326E-3</v>
      </c>
      <c r="H16" s="138">
        <v>93710.71</v>
      </c>
      <c r="I16" s="141">
        <v>7.3476811656022932E-3</v>
      </c>
      <c r="J16" s="25"/>
      <c r="K16" s="26" t="str">
        <f t="shared" si="0"/>
        <v>Hnědé uhlí</v>
      </c>
      <c r="L16" s="23">
        <f t="shared" si="0"/>
        <v>21274.776000000002</v>
      </c>
      <c r="M16" s="23">
        <f t="shared" si="1"/>
        <v>31371.758999999998</v>
      </c>
      <c r="N16" s="23">
        <f t="shared" si="2"/>
        <v>41064.175000000003</v>
      </c>
      <c r="O16" s="40"/>
    </row>
    <row r="17" spans="1:18" x14ac:dyDescent="0.2">
      <c r="A17" s="108" t="s">
        <v>63</v>
      </c>
      <c r="B17" s="132">
        <v>3427.19</v>
      </c>
      <c r="C17" s="134">
        <v>0.18794591493930896</v>
      </c>
      <c r="D17" s="138">
        <v>4971.2700000000004</v>
      </c>
      <c r="E17" s="136">
        <v>0.17019459193346784</v>
      </c>
      <c r="F17" s="138">
        <v>5734.02</v>
      </c>
      <c r="G17" s="135">
        <v>0.17426725343123547</v>
      </c>
      <c r="H17" s="138">
        <v>14132.480000000001</v>
      </c>
      <c r="I17" s="141">
        <v>0.17589107171549326</v>
      </c>
      <c r="J17" s="25"/>
      <c r="K17" s="26" t="str">
        <f t="shared" si="0"/>
        <v>Jaderné palivo</v>
      </c>
      <c r="L17" s="23">
        <f t="shared" si="0"/>
        <v>3427.19</v>
      </c>
      <c r="M17" s="23">
        <f t="shared" si="1"/>
        <v>4971.2700000000004</v>
      </c>
      <c r="N17" s="23">
        <f t="shared" si="2"/>
        <v>5734.02</v>
      </c>
      <c r="O17" s="40"/>
    </row>
    <row r="18" spans="1:18" x14ac:dyDescent="0.2">
      <c r="A18" s="108" t="s">
        <v>37</v>
      </c>
      <c r="B18" s="132">
        <v>0</v>
      </c>
      <c r="C18" s="134">
        <v>0</v>
      </c>
      <c r="D18" s="138">
        <v>0</v>
      </c>
      <c r="E18" s="136">
        <v>0</v>
      </c>
      <c r="F18" s="138">
        <v>0</v>
      </c>
      <c r="G18" s="135">
        <v>0</v>
      </c>
      <c r="H18" s="138">
        <v>0</v>
      </c>
      <c r="I18" s="141">
        <v>0</v>
      </c>
      <c r="J18" s="25"/>
      <c r="K18" s="26" t="str">
        <f t="shared" si="0"/>
        <v>Koks</v>
      </c>
      <c r="L18" s="23">
        <f t="shared" si="0"/>
        <v>0</v>
      </c>
      <c r="M18" s="23">
        <f t="shared" si="1"/>
        <v>0</v>
      </c>
      <c r="N18" s="23">
        <f t="shared" si="2"/>
        <v>0</v>
      </c>
      <c r="O18" s="40"/>
    </row>
    <row r="19" spans="1:18" x14ac:dyDescent="0.2">
      <c r="A19" s="108" t="s">
        <v>36</v>
      </c>
      <c r="B19" s="132">
        <v>2162.3679999999999</v>
      </c>
      <c r="C19" s="134">
        <v>3.3117199466233017E-2</v>
      </c>
      <c r="D19" s="138">
        <v>2190.4940000000001</v>
      </c>
      <c r="E19" s="136">
        <v>2.9316385913154927E-2</v>
      </c>
      <c r="F19" s="138">
        <v>1447.7619999999999</v>
      </c>
      <c r="G19" s="135">
        <v>2.1373341594129666E-2</v>
      </c>
      <c r="H19" s="138">
        <v>5800.6239999999998</v>
      </c>
      <c r="I19" s="141">
        <v>2.7921131212494583E-2</v>
      </c>
      <c r="J19" s="25"/>
      <c r="K19" s="26" t="str">
        <f t="shared" si="0"/>
        <v>Odpadní teplo</v>
      </c>
      <c r="L19" s="23">
        <f t="shared" si="0"/>
        <v>2162.3679999999999</v>
      </c>
      <c r="M19" s="23">
        <f t="shared" si="1"/>
        <v>2190.4940000000001</v>
      </c>
      <c r="N19" s="23">
        <f t="shared" si="2"/>
        <v>1447.7619999999999</v>
      </c>
      <c r="O19" s="40"/>
    </row>
    <row r="20" spans="1:18" x14ac:dyDescent="0.2">
      <c r="A20" s="108" t="s">
        <v>35</v>
      </c>
      <c r="B20" s="132">
        <v>0</v>
      </c>
      <c r="C20" s="134">
        <v>0</v>
      </c>
      <c r="D20" s="138">
        <v>0</v>
      </c>
      <c r="E20" s="136">
        <v>0</v>
      </c>
      <c r="F20" s="138">
        <v>0</v>
      </c>
      <c r="G20" s="135">
        <v>0</v>
      </c>
      <c r="H20" s="138">
        <v>0</v>
      </c>
      <c r="I20" s="141">
        <v>0</v>
      </c>
      <c r="J20" s="25"/>
      <c r="K20" s="26" t="str">
        <f t="shared" si="0"/>
        <v>Ostatní kapalná paliva</v>
      </c>
      <c r="L20" s="23">
        <f t="shared" si="0"/>
        <v>0</v>
      </c>
      <c r="M20" s="23">
        <f t="shared" si="1"/>
        <v>0</v>
      </c>
      <c r="N20" s="23">
        <f t="shared" si="2"/>
        <v>0</v>
      </c>
      <c r="O20" s="40"/>
    </row>
    <row r="21" spans="1:18" x14ac:dyDescent="0.2">
      <c r="A21" s="108" t="s">
        <v>34</v>
      </c>
      <c r="B21" s="132">
        <v>1170.2629999999999</v>
      </c>
      <c r="C21" s="134">
        <v>5.0457466997980028E-3</v>
      </c>
      <c r="D21" s="138">
        <v>1237.2180000000001</v>
      </c>
      <c r="E21" s="136">
        <v>4.2793658957948656E-3</v>
      </c>
      <c r="F21" s="138">
        <v>1201.376</v>
      </c>
      <c r="G21" s="135">
        <v>5.9657432019569155E-3</v>
      </c>
      <c r="H21" s="138">
        <v>3608.857</v>
      </c>
      <c r="I21" s="141">
        <v>4.9954960654825537E-3</v>
      </c>
      <c r="J21" s="25"/>
      <c r="K21" s="26" t="str">
        <f t="shared" si="0"/>
        <v>Ostatní pevná paliva</v>
      </c>
      <c r="L21" s="23">
        <f t="shared" si="0"/>
        <v>1170.2629999999999</v>
      </c>
      <c r="M21" s="23">
        <f t="shared" si="1"/>
        <v>1237.2180000000001</v>
      </c>
      <c r="N21" s="23">
        <f t="shared" si="2"/>
        <v>1201.376</v>
      </c>
      <c r="O21" s="40"/>
    </row>
    <row r="22" spans="1:18" x14ac:dyDescent="0.2">
      <c r="A22" s="108" t="s">
        <v>33</v>
      </c>
      <c r="B22" s="132">
        <v>0</v>
      </c>
      <c r="C22" s="134">
        <v>0</v>
      </c>
      <c r="D22" s="138">
        <v>0</v>
      </c>
      <c r="E22" s="136">
        <v>0</v>
      </c>
      <c r="F22" s="138">
        <v>0</v>
      </c>
      <c r="G22" s="135">
        <v>0</v>
      </c>
      <c r="H22" s="138">
        <v>0</v>
      </c>
      <c r="I22" s="141">
        <v>0</v>
      </c>
      <c r="J22" s="25"/>
      <c r="K22" s="26" t="str">
        <f t="shared" si="0"/>
        <v>Ostatní plyny</v>
      </c>
      <c r="L22" s="23">
        <f t="shared" si="0"/>
        <v>0</v>
      </c>
      <c r="M22" s="23">
        <f t="shared" si="1"/>
        <v>0</v>
      </c>
      <c r="N22" s="23">
        <f t="shared" si="2"/>
        <v>0</v>
      </c>
      <c r="O22" s="40"/>
    </row>
    <row r="23" spans="1:18" x14ac:dyDescent="0.2">
      <c r="A23" s="108" t="s">
        <v>3</v>
      </c>
      <c r="B23" s="132">
        <v>0</v>
      </c>
      <c r="C23" s="134">
        <v>0</v>
      </c>
      <c r="D23" s="138">
        <v>0</v>
      </c>
      <c r="E23" s="136">
        <v>0</v>
      </c>
      <c r="F23" s="138">
        <v>0</v>
      </c>
      <c r="G23" s="135">
        <v>0</v>
      </c>
      <c r="H23" s="138">
        <v>0</v>
      </c>
      <c r="I23" s="141">
        <v>0</v>
      </c>
      <c r="J23" s="25"/>
      <c r="K23" s="26" t="str">
        <f t="shared" si="0"/>
        <v>Ostatní</v>
      </c>
      <c r="L23" s="23">
        <f t="shared" si="0"/>
        <v>0</v>
      </c>
      <c r="M23" s="23">
        <f t="shared" si="1"/>
        <v>0</v>
      </c>
      <c r="N23" s="23">
        <f t="shared" si="2"/>
        <v>0</v>
      </c>
      <c r="O23" s="40"/>
    </row>
    <row r="24" spans="1:18" x14ac:dyDescent="0.2">
      <c r="A24" s="108" t="s">
        <v>32</v>
      </c>
      <c r="B24" s="132">
        <v>80.003</v>
      </c>
      <c r="C24" s="134">
        <v>9.1851187826683771E-3</v>
      </c>
      <c r="D24" s="138">
        <v>102.977</v>
      </c>
      <c r="E24" s="136">
        <v>4.3936474659503752E-3</v>
      </c>
      <c r="F24" s="138">
        <v>134.93600000000001</v>
      </c>
      <c r="G24" s="135">
        <v>2.1067321439400036E-3</v>
      </c>
      <c r="H24" s="138">
        <v>317.91600000000005</v>
      </c>
      <c r="I24" s="141">
        <v>3.3048199282400552E-3</v>
      </c>
      <c r="J24" s="25"/>
      <c r="K24" s="26" t="str">
        <f t="shared" si="0"/>
        <v>Topné oleje</v>
      </c>
      <c r="L24" s="23">
        <f t="shared" si="0"/>
        <v>80.003</v>
      </c>
      <c r="M24" s="23">
        <f t="shared" si="1"/>
        <v>102.977</v>
      </c>
      <c r="N24" s="23">
        <f t="shared" si="2"/>
        <v>134.93600000000001</v>
      </c>
      <c r="O24" s="40"/>
    </row>
    <row r="25" spans="1:18" x14ac:dyDescent="0.2">
      <c r="A25" s="108" t="s">
        <v>31</v>
      </c>
      <c r="B25" s="132">
        <v>52736.164999999994</v>
      </c>
      <c r="C25" s="133">
        <v>2.7051491104856735E-2</v>
      </c>
      <c r="D25" s="137">
        <v>77361.913</v>
      </c>
      <c r="E25" s="135">
        <v>3.0193264282997383E-2</v>
      </c>
      <c r="F25" s="137">
        <v>90215.479000000007</v>
      </c>
      <c r="G25" s="135">
        <v>2.6868159474082158E-2</v>
      </c>
      <c r="H25" s="137">
        <v>220313.557</v>
      </c>
      <c r="I25" s="141">
        <v>2.799620683343548E-2</v>
      </c>
      <c r="J25" s="25"/>
      <c r="K25" s="26" t="str">
        <f t="shared" si="0"/>
        <v>Zemní plyn</v>
      </c>
      <c r="L25" s="23">
        <f t="shared" si="0"/>
        <v>52736.164999999994</v>
      </c>
      <c r="M25" s="23">
        <f t="shared" si="1"/>
        <v>77361.913</v>
      </c>
      <c r="N25" s="23">
        <f t="shared" si="2"/>
        <v>90215.479000000007</v>
      </c>
      <c r="O25" s="24"/>
    </row>
    <row r="26" spans="1:18" ht="13.5" customHeight="1" x14ac:dyDescent="0.2">
      <c r="A26" s="110" t="s">
        <v>169</v>
      </c>
      <c r="B26" s="129">
        <v>118849.93200000002</v>
      </c>
      <c r="C26" s="131">
        <v>1.8411117643076111E-2</v>
      </c>
      <c r="D26" s="129">
        <v>175248.36799999996</v>
      </c>
      <c r="E26" s="131">
        <v>1.9647313615298666E-2</v>
      </c>
      <c r="F26" s="129">
        <v>221938.43599999999</v>
      </c>
      <c r="G26" s="131">
        <v>1.9580481309175436E-2</v>
      </c>
      <c r="H26" s="129">
        <v>516036.73599999998</v>
      </c>
      <c r="I26" s="140">
        <v>1.932018249844657E-2</v>
      </c>
      <c r="J26" s="7"/>
      <c r="K26" s="26"/>
      <c r="L26" s="26" t="str">
        <f>+L9</f>
        <v>Říjen</v>
      </c>
      <c r="M26" s="26" t="str">
        <f>+M9</f>
        <v>Listopad</v>
      </c>
      <c r="N26" s="26" t="str">
        <f>+N9</f>
        <v>Prosinec</v>
      </c>
      <c r="O26" s="22"/>
      <c r="P26" s="34"/>
      <c r="Q26" s="34"/>
      <c r="R26" s="34"/>
    </row>
    <row r="27" spans="1:18" ht="12.75" customHeight="1" x14ac:dyDescent="0.2">
      <c r="A27" s="108" t="s">
        <v>26</v>
      </c>
      <c r="B27" s="132">
        <v>10374.571</v>
      </c>
      <c r="C27" s="135">
        <v>6.0284827611100465E-3</v>
      </c>
      <c r="D27" s="137">
        <v>13799.516</v>
      </c>
      <c r="E27" s="135">
        <v>6.5533418365007834E-3</v>
      </c>
      <c r="F27" s="137">
        <v>19191.588</v>
      </c>
      <c r="G27" s="135">
        <v>7.8311940803039992E-3</v>
      </c>
      <c r="H27" s="137">
        <v>43365.675000000003</v>
      </c>
      <c r="I27" s="141">
        <v>6.9083247829243265E-3</v>
      </c>
      <c r="J27" s="25"/>
      <c r="K27" s="26" t="str">
        <f>+A27</f>
        <v>Průmysl</v>
      </c>
      <c r="L27" s="23">
        <f t="shared" ref="L27:L34" si="3">+B27</f>
        <v>10374.571</v>
      </c>
      <c r="M27" s="23">
        <f t="shared" ref="M27:M34" si="4">+D27</f>
        <v>13799.516</v>
      </c>
      <c r="N27" s="23">
        <f t="shared" ref="N27:N34" si="5">+F27</f>
        <v>19191.588</v>
      </c>
      <c r="O27" s="22"/>
      <c r="P27" s="40"/>
      <c r="Q27" s="40"/>
      <c r="R27" s="40"/>
    </row>
    <row r="28" spans="1:18" ht="12.75" customHeight="1" x14ac:dyDescent="0.2">
      <c r="A28" s="108" t="s">
        <v>0</v>
      </c>
      <c r="B28" s="132">
        <v>3427.19</v>
      </c>
      <c r="C28" s="136">
        <v>2.2168268698311969E-2</v>
      </c>
      <c r="D28" s="138">
        <v>4971.2700000000004</v>
      </c>
      <c r="E28" s="136">
        <v>2.2486585553289619E-2</v>
      </c>
      <c r="F28" s="138">
        <v>5734.02</v>
      </c>
      <c r="G28" s="135">
        <v>1.9096212517577593E-2</v>
      </c>
      <c r="H28" s="138">
        <v>14132.480000000001</v>
      </c>
      <c r="I28" s="141">
        <v>2.0907703943919012E-2</v>
      </c>
      <c r="J28" s="25"/>
      <c r="K28" s="26" t="str">
        <f t="shared" ref="K28:K34" si="6">+A28</f>
        <v>Energetika</v>
      </c>
      <c r="L28" s="23">
        <f t="shared" si="3"/>
        <v>3427.19</v>
      </c>
      <c r="M28" s="23">
        <f t="shared" si="4"/>
        <v>4971.2700000000004</v>
      </c>
      <c r="N28" s="23">
        <f t="shared" si="5"/>
        <v>5734.02</v>
      </c>
      <c r="O28" s="22"/>
    </row>
    <row r="29" spans="1:18" ht="12.75" customHeight="1" x14ac:dyDescent="0.2">
      <c r="A29" s="108" t="s">
        <v>1</v>
      </c>
      <c r="B29" s="132">
        <v>225.49</v>
      </c>
      <c r="C29" s="136">
        <v>4.3589012043027944E-3</v>
      </c>
      <c r="D29" s="138">
        <v>395.17</v>
      </c>
      <c r="E29" s="136">
        <v>4.571590479893332E-3</v>
      </c>
      <c r="F29" s="138">
        <v>553.62</v>
      </c>
      <c r="G29" s="135">
        <v>4.7022849391356401E-3</v>
      </c>
      <c r="H29" s="138">
        <v>1174.2800000000002</v>
      </c>
      <c r="I29" s="141">
        <v>4.58872414864148E-3</v>
      </c>
      <c r="J29" s="25"/>
      <c r="K29" s="26" t="str">
        <f t="shared" si="6"/>
        <v>Doprava</v>
      </c>
      <c r="L29" s="23">
        <f t="shared" si="3"/>
        <v>225.49</v>
      </c>
      <c r="M29" s="23">
        <f t="shared" si="4"/>
        <v>395.17</v>
      </c>
      <c r="N29" s="23">
        <f t="shared" si="5"/>
        <v>553.62</v>
      </c>
      <c r="O29" s="22"/>
    </row>
    <row r="30" spans="1:18" ht="12.75" customHeight="1" x14ac:dyDescent="0.2">
      <c r="A30" s="108" t="s">
        <v>2</v>
      </c>
      <c r="B30" s="132">
        <v>264.83000000000004</v>
      </c>
      <c r="C30" s="136">
        <v>1.7550801927108936E-2</v>
      </c>
      <c r="D30" s="138">
        <v>445</v>
      </c>
      <c r="E30" s="136">
        <v>1.7329463475916532E-2</v>
      </c>
      <c r="F30" s="138">
        <v>668.68</v>
      </c>
      <c r="G30" s="135">
        <v>1.7709349603292873E-2</v>
      </c>
      <c r="H30" s="138">
        <v>1378.51</v>
      </c>
      <c r="I30" s="141">
        <v>1.7554658295674718E-2</v>
      </c>
      <c r="J30" s="25"/>
      <c r="K30" s="26" t="str">
        <f t="shared" si="6"/>
        <v>Stavebnictví</v>
      </c>
      <c r="L30" s="23">
        <f t="shared" si="3"/>
        <v>264.83000000000004</v>
      </c>
      <c r="M30" s="23">
        <f t="shared" si="4"/>
        <v>445</v>
      </c>
      <c r="N30" s="23">
        <f t="shared" si="5"/>
        <v>668.68</v>
      </c>
    </row>
    <row r="31" spans="1:18" x14ac:dyDescent="0.2">
      <c r="A31" s="108" t="s">
        <v>6</v>
      </c>
      <c r="B31" s="132">
        <v>3298.2760000000003</v>
      </c>
      <c r="C31" s="136">
        <v>9.4956438564381102E-2</v>
      </c>
      <c r="D31" s="138">
        <v>7701.8940000000002</v>
      </c>
      <c r="E31" s="136">
        <v>0.17747609345454685</v>
      </c>
      <c r="F31" s="138">
        <v>8995.6720000000005</v>
      </c>
      <c r="G31" s="135">
        <v>0.18985658635794814</v>
      </c>
      <c r="H31" s="138">
        <v>19995.842000000001</v>
      </c>
      <c r="I31" s="141">
        <v>0.15931313792036791</v>
      </c>
      <c r="J31" s="25"/>
      <c r="K31" s="26" t="str">
        <f t="shared" si="6"/>
        <v>Zemědělství a lesnictví</v>
      </c>
      <c r="L31" s="23">
        <f t="shared" si="3"/>
        <v>3298.2760000000003</v>
      </c>
      <c r="M31" s="23">
        <f t="shared" si="4"/>
        <v>7701.8940000000002</v>
      </c>
      <c r="N31" s="23">
        <f t="shared" si="5"/>
        <v>8995.6720000000005</v>
      </c>
    </row>
    <row r="32" spans="1:18" x14ac:dyDescent="0.2">
      <c r="A32" s="108" t="s">
        <v>25</v>
      </c>
      <c r="B32" s="132">
        <v>73860.157000000007</v>
      </c>
      <c r="C32" s="136">
        <v>2.5280160338169103E-2</v>
      </c>
      <c r="D32" s="138">
        <v>104187.62599999996</v>
      </c>
      <c r="E32" s="136">
        <v>2.56427187486583E-2</v>
      </c>
      <c r="F32" s="138">
        <v>133453.77999999997</v>
      </c>
      <c r="G32" s="135">
        <v>2.5331333987615418E-2</v>
      </c>
      <c r="H32" s="138">
        <v>311501.56299999997</v>
      </c>
      <c r="I32" s="141">
        <v>2.5422385606488976E-2</v>
      </c>
      <c r="J32" s="25"/>
      <c r="K32" s="26" t="str">
        <f t="shared" si="6"/>
        <v>Domácnosti</v>
      </c>
      <c r="L32" s="23">
        <f t="shared" si="3"/>
        <v>73860.157000000007</v>
      </c>
      <c r="M32" s="23">
        <f t="shared" si="4"/>
        <v>104187.62599999996</v>
      </c>
      <c r="N32" s="23">
        <f t="shared" si="5"/>
        <v>133453.77999999997</v>
      </c>
    </row>
    <row r="33" spans="1:14" x14ac:dyDescent="0.2">
      <c r="A33" s="108" t="s">
        <v>5</v>
      </c>
      <c r="B33" s="132">
        <v>27351.840999999993</v>
      </c>
      <c r="C33" s="136">
        <v>1.9276472959631183E-2</v>
      </c>
      <c r="D33" s="138">
        <v>43680.006000000001</v>
      </c>
      <c r="E33" s="136">
        <v>2.0251170720227162E-2</v>
      </c>
      <c r="F33" s="138">
        <v>53246.216</v>
      </c>
      <c r="G33" s="135">
        <v>1.8705216625645088E-2</v>
      </c>
      <c r="H33" s="138">
        <v>124278.06299999999</v>
      </c>
      <c r="I33" s="141">
        <v>1.9350619509914378E-2</v>
      </c>
      <c r="J33" s="25"/>
      <c r="K33" s="26" t="str">
        <f t="shared" si="6"/>
        <v>Obchod, služby, školství, zdravotnictví</v>
      </c>
      <c r="L33" s="23">
        <f t="shared" si="3"/>
        <v>27351.840999999993</v>
      </c>
      <c r="M33" s="23">
        <f t="shared" si="4"/>
        <v>43680.006000000001</v>
      </c>
      <c r="N33" s="23">
        <f t="shared" si="5"/>
        <v>53246.216</v>
      </c>
    </row>
    <row r="34" spans="1:14" x14ac:dyDescent="0.2">
      <c r="A34" s="108" t="s">
        <v>3</v>
      </c>
      <c r="B34" s="132">
        <v>47.576999999999998</v>
      </c>
      <c r="C34" s="135">
        <v>3.4559463415026757E-4</v>
      </c>
      <c r="D34" s="137">
        <v>67.885999999999996</v>
      </c>
      <c r="E34" s="135">
        <v>3.1221346552402833E-4</v>
      </c>
      <c r="F34" s="137">
        <v>94.86</v>
      </c>
      <c r="G34" s="135">
        <v>3.5668562304484231E-4</v>
      </c>
      <c r="H34" s="137">
        <v>210.32299999999998</v>
      </c>
      <c r="I34" s="141">
        <v>3.3865704860875663E-4</v>
      </c>
      <c r="J34" s="25"/>
      <c r="K34" s="26" t="str">
        <f t="shared" si="6"/>
        <v>Ostatní</v>
      </c>
      <c r="L34" s="23">
        <f t="shared" si="3"/>
        <v>47.576999999999998</v>
      </c>
      <c r="M34" s="23">
        <f t="shared" si="4"/>
        <v>67.885999999999996</v>
      </c>
      <c r="N34" s="23">
        <f t="shared" si="5"/>
        <v>94.86</v>
      </c>
    </row>
    <row r="35" spans="1:14" ht="18" customHeight="1" x14ac:dyDescent="0.2">
      <c r="A35" s="45" t="s">
        <v>158</v>
      </c>
      <c r="B35" s="18"/>
      <c r="C35" s="18"/>
      <c r="D35" s="6"/>
      <c r="F35" s="7"/>
      <c r="G35" s="26"/>
      <c r="H35" s="26"/>
      <c r="I35" s="3" t="s">
        <v>65</v>
      </c>
      <c r="J35" s="26"/>
    </row>
    <row r="36" spans="1:14" x14ac:dyDescent="0.2">
      <c r="A36" s="18"/>
      <c r="B36" s="18"/>
      <c r="C36" s="18"/>
    </row>
    <row r="37" spans="1:14" x14ac:dyDescent="0.2">
      <c r="B37" s="22"/>
      <c r="C37" s="22"/>
      <c r="D37" s="22"/>
    </row>
    <row r="38" spans="1:14" x14ac:dyDescent="0.2">
      <c r="B38" s="22"/>
      <c r="C38" s="22"/>
      <c r="D38" s="22"/>
    </row>
    <row r="39" spans="1:14" x14ac:dyDescent="0.2">
      <c r="B39" s="22"/>
      <c r="C39" s="22"/>
      <c r="D39" s="22"/>
      <c r="L39" s="28" t="s">
        <v>155</v>
      </c>
      <c r="M39" s="32">
        <v>1.5599014427244809E-2</v>
      </c>
    </row>
    <row r="40" spans="1:14" x14ac:dyDescent="0.2">
      <c r="B40" s="34"/>
      <c r="C40" s="34"/>
      <c r="D40" s="34"/>
      <c r="L40" s="28" t="s">
        <v>50</v>
      </c>
      <c r="M40" s="32">
        <v>2.426010356078399E-2</v>
      </c>
    </row>
    <row r="41" spans="1:14" x14ac:dyDescent="0.2">
      <c r="B41" s="22"/>
      <c r="C41" s="22"/>
      <c r="D41" s="22"/>
      <c r="L41" s="28" t="s">
        <v>111</v>
      </c>
      <c r="M41" s="32">
        <v>1.9283345764091634E-2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{2CEE5C94-BD2E-4BE2-9A16-F78F63749D57}</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{60E320AC-9687-4D32-953A-A54E63CCC965}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2CEE5C94-BD2E-4BE2-9A16-F78F63749D57}">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60E320AC-9687-4D32-953A-A54E63CCC965}">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O42"/>
  <sheetViews>
    <sheetView showGridLines="0" zoomScaleNormal="100" zoomScaleSheetLayoutView="100" workbookViewId="0">
      <selection activeCell="N33" sqref="N33"/>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04" t="s">
        <v>124</v>
      </c>
      <c r="I1" s="105" t="str">
        <f>'3'!N1</f>
        <v>IV. čtvrtletí 2021</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06"/>
      <c r="B5" s="303" t="s">
        <v>17</v>
      </c>
      <c r="C5" s="304"/>
      <c r="D5" s="303" t="s">
        <v>18</v>
      </c>
      <c r="E5" s="304"/>
      <c r="F5" s="303" t="s">
        <v>19</v>
      </c>
      <c r="G5" s="304"/>
      <c r="H5" s="303" t="s">
        <v>7</v>
      </c>
      <c r="I5" s="305"/>
    </row>
    <row r="6" spans="1:15" x14ac:dyDescent="0.2">
      <c r="A6" s="107"/>
      <c r="B6" s="126" t="s">
        <v>166</v>
      </c>
      <c r="C6" s="127" t="s">
        <v>49</v>
      </c>
      <c r="D6" s="126" t="s">
        <v>166</v>
      </c>
      <c r="E6" s="127" t="s">
        <v>49</v>
      </c>
      <c r="F6" s="126" t="s">
        <v>166</v>
      </c>
      <c r="G6" s="127" t="s">
        <v>49</v>
      </c>
      <c r="H6" s="126" t="s">
        <v>166</v>
      </c>
      <c r="I6" s="128" t="s">
        <v>49</v>
      </c>
      <c r="J6" s="28"/>
      <c r="O6" s="28"/>
    </row>
    <row r="7" spans="1:15" ht="13.5" x14ac:dyDescent="0.2">
      <c r="A7" s="109" t="s">
        <v>282</v>
      </c>
      <c r="B7" s="129">
        <v>1072.2954999999997</v>
      </c>
      <c r="C7" s="130">
        <v>2.7426580008397868E-2</v>
      </c>
      <c r="D7" s="129">
        <v>1072.2804999999996</v>
      </c>
      <c r="E7" s="130">
        <v>2.7474924930288486E-2</v>
      </c>
      <c r="F7" s="129">
        <v>1072.2804999999996</v>
      </c>
      <c r="G7" s="130">
        <v>2.7497606387665848E-2</v>
      </c>
      <c r="H7" s="129">
        <v>1072.2804999999996</v>
      </c>
      <c r="I7" s="139">
        <v>2.7497606387665848E-2</v>
      </c>
      <c r="J7" s="30"/>
      <c r="O7" s="13"/>
    </row>
    <row r="8" spans="1:15" x14ac:dyDescent="0.2">
      <c r="A8" s="109" t="s">
        <v>167</v>
      </c>
      <c r="B8" s="129">
        <v>458957.96200000012</v>
      </c>
      <c r="C8" s="130">
        <v>3.5640838629671795E-2</v>
      </c>
      <c r="D8" s="129">
        <v>526487.52899999998</v>
      </c>
      <c r="E8" s="130">
        <v>3.2681842154998315E-2</v>
      </c>
      <c r="F8" s="129">
        <v>635874.27300000004</v>
      </c>
      <c r="G8" s="130">
        <v>3.3504185853716305E-2</v>
      </c>
      <c r="H8" s="129">
        <v>1621319.7640000002</v>
      </c>
      <c r="I8" s="139">
        <v>3.3801623162211254E-2</v>
      </c>
      <c r="J8" s="30"/>
      <c r="O8" s="13"/>
    </row>
    <row r="9" spans="1:15" x14ac:dyDescent="0.2">
      <c r="A9" s="109" t="s">
        <v>168</v>
      </c>
      <c r="B9" s="129">
        <v>245771.19099999999</v>
      </c>
      <c r="C9" s="131">
        <v>3.407566874739143E-2</v>
      </c>
      <c r="D9" s="129">
        <v>306763.97100000002</v>
      </c>
      <c r="E9" s="131">
        <v>3.1729180613126858E-2</v>
      </c>
      <c r="F9" s="129">
        <v>391370.90799999994</v>
      </c>
      <c r="G9" s="131">
        <v>3.2319275766531312E-2</v>
      </c>
      <c r="H9" s="129">
        <v>943906.07</v>
      </c>
      <c r="I9" s="140">
        <v>3.2559454973439088E-2</v>
      </c>
      <c r="J9" s="25"/>
      <c r="K9" s="26"/>
      <c r="L9" s="26" t="str">
        <f>+B5</f>
        <v>Říjen</v>
      </c>
      <c r="M9" s="26" t="str">
        <f>+D5</f>
        <v>Listopad</v>
      </c>
      <c r="N9" s="26" t="str">
        <f>+F5</f>
        <v>Prosinec</v>
      </c>
    </row>
    <row r="10" spans="1:15" x14ac:dyDescent="0.2">
      <c r="A10" s="108" t="s">
        <v>41</v>
      </c>
      <c r="B10" s="132">
        <v>79905.901999999987</v>
      </c>
      <c r="C10" s="133">
        <v>0.10978777999945663</v>
      </c>
      <c r="D10" s="137">
        <v>55213.88</v>
      </c>
      <c r="E10" s="135">
        <v>5.9270963969964258E-2</v>
      </c>
      <c r="F10" s="137">
        <v>47241.222000000002</v>
      </c>
      <c r="G10" s="135">
        <v>4.8587785990207404E-2</v>
      </c>
      <c r="H10" s="137">
        <v>182361.00399999999</v>
      </c>
      <c r="I10" s="141">
        <v>6.9295109321822632E-2</v>
      </c>
      <c r="J10" s="25"/>
      <c r="K10" s="26" t="str">
        <f>+A10</f>
        <v>Biomasa</v>
      </c>
      <c r="L10" s="23">
        <f>+B10</f>
        <v>79905.901999999987</v>
      </c>
      <c r="M10" s="23">
        <f>+D10</f>
        <v>55213.88</v>
      </c>
      <c r="N10" s="23">
        <f>+F10</f>
        <v>47241.222000000002</v>
      </c>
    </row>
    <row r="11" spans="1:15" x14ac:dyDescent="0.2">
      <c r="A11" s="108" t="s">
        <v>40</v>
      </c>
      <c r="B11" s="132">
        <v>3795.7</v>
      </c>
      <c r="C11" s="134">
        <v>7.204546542059663E-2</v>
      </c>
      <c r="D11" s="138">
        <v>4812.4979999999996</v>
      </c>
      <c r="E11" s="136">
        <v>8.6107494296639789E-2</v>
      </c>
      <c r="F11" s="138">
        <v>5164.942</v>
      </c>
      <c r="G11" s="135">
        <v>8.2185850565955815E-2</v>
      </c>
      <c r="H11" s="138">
        <v>13773.14</v>
      </c>
      <c r="I11" s="141">
        <v>8.034786368618578E-2</v>
      </c>
      <c r="J11" s="25"/>
      <c r="K11" s="26" t="str">
        <f t="shared" ref="K11:L25" si="0">+A11</f>
        <v>Bioplyn</v>
      </c>
      <c r="L11" s="23">
        <f t="shared" si="0"/>
        <v>3795.7</v>
      </c>
      <c r="M11" s="23">
        <f t="shared" ref="M11:M25" si="1">+D11</f>
        <v>4812.4979999999996</v>
      </c>
      <c r="N11" s="23">
        <f t="shared" ref="N11:N25" si="2">+F11</f>
        <v>5164.942</v>
      </c>
      <c r="O11" s="40"/>
    </row>
    <row r="12" spans="1:15" x14ac:dyDescent="0.2">
      <c r="A12" s="108" t="s">
        <v>39</v>
      </c>
      <c r="B12" s="132">
        <v>2376.4299999999998</v>
      </c>
      <c r="C12" s="134">
        <v>3.0253626684736798E-3</v>
      </c>
      <c r="D12" s="138">
        <v>10818.55</v>
      </c>
      <c r="E12" s="136">
        <v>1.0546209392263573E-2</v>
      </c>
      <c r="F12" s="138">
        <v>7718.89</v>
      </c>
      <c r="G12" s="135">
        <v>5.2859110672774552E-3</v>
      </c>
      <c r="H12" s="138">
        <v>20913.87</v>
      </c>
      <c r="I12" s="141">
        <v>6.3925466489699349E-3</v>
      </c>
      <c r="J12" s="25"/>
      <c r="K12" s="26" t="str">
        <f t="shared" si="0"/>
        <v>Černé uhlí</v>
      </c>
      <c r="L12" s="23">
        <f t="shared" si="0"/>
        <v>2376.4299999999998</v>
      </c>
      <c r="M12" s="23">
        <f t="shared" si="1"/>
        <v>10818.55</v>
      </c>
      <c r="N12" s="23">
        <f t="shared" si="2"/>
        <v>7718.89</v>
      </c>
      <c r="O12" s="40"/>
    </row>
    <row r="13" spans="1:15" x14ac:dyDescent="0.2">
      <c r="A13" s="108" t="s">
        <v>51</v>
      </c>
      <c r="B13" s="132">
        <v>0</v>
      </c>
      <c r="C13" s="134">
        <v>0</v>
      </c>
      <c r="D13" s="138">
        <v>0</v>
      </c>
      <c r="E13" s="136">
        <v>0</v>
      </c>
      <c r="F13" s="138">
        <v>0</v>
      </c>
      <c r="G13" s="135">
        <v>0</v>
      </c>
      <c r="H13" s="138">
        <v>0</v>
      </c>
      <c r="I13" s="141">
        <v>0</v>
      </c>
      <c r="J13" s="25"/>
      <c r="K13" s="26" t="str">
        <f t="shared" si="0"/>
        <v>Elektrická energie</v>
      </c>
      <c r="L13" s="23">
        <f t="shared" si="0"/>
        <v>0</v>
      </c>
      <c r="M13" s="23">
        <f t="shared" si="1"/>
        <v>0</v>
      </c>
      <c r="N13" s="23">
        <f t="shared" si="2"/>
        <v>0</v>
      </c>
      <c r="O13" s="40"/>
    </row>
    <row r="14" spans="1:15" x14ac:dyDescent="0.2">
      <c r="A14" s="108" t="s">
        <v>52</v>
      </c>
      <c r="B14" s="132">
        <v>0</v>
      </c>
      <c r="C14" s="134">
        <v>0</v>
      </c>
      <c r="D14" s="138">
        <v>0</v>
      </c>
      <c r="E14" s="136">
        <v>0</v>
      </c>
      <c r="F14" s="138">
        <v>0</v>
      </c>
      <c r="G14" s="135">
        <v>0</v>
      </c>
      <c r="H14" s="138">
        <v>0</v>
      </c>
      <c r="I14" s="141">
        <v>0</v>
      </c>
      <c r="J14" s="25"/>
      <c r="K14" s="26" t="str">
        <f t="shared" si="0"/>
        <v>Energie prostředí (tepelné čerpadlo)</v>
      </c>
      <c r="L14" s="23">
        <f t="shared" si="0"/>
        <v>0</v>
      </c>
      <c r="M14" s="23">
        <f t="shared" si="1"/>
        <v>0</v>
      </c>
      <c r="N14" s="23">
        <f t="shared" si="2"/>
        <v>0</v>
      </c>
      <c r="O14" s="40"/>
    </row>
    <row r="15" spans="1:15" x14ac:dyDescent="0.2">
      <c r="A15" s="108" t="s">
        <v>53</v>
      </c>
      <c r="B15" s="132">
        <v>1.361</v>
      </c>
      <c r="C15" s="134">
        <v>2.4561910090054321E-2</v>
      </c>
      <c r="D15" s="138">
        <v>0</v>
      </c>
      <c r="E15" s="136">
        <v>0</v>
      </c>
      <c r="F15" s="138">
        <v>6.8000000000000005E-2</v>
      </c>
      <c r="G15" s="135">
        <v>7.5994635672776058E-3</v>
      </c>
      <c r="H15" s="138">
        <v>1.429</v>
      </c>
      <c r="I15" s="141">
        <v>1.8024949860618828E-2</v>
      </c>
      <c r="J15" s="25"/>
      <c r="K15" s="26" t="str">
        <f t="shared" si="0"/>
        <v>Energie Slunce (solární kolektor)</v>
      </c>
      <c r="L15" s="23">
        <f t="shared" si="0"/>
        <v>1.361</v>
      </c>
      <c r="M15" s="23">
        <f t="shared" si="1"/>
        <v>0</v>
      </c>
      <c r="N15" s="23">
        <f t="shared" si="2"/>
        <v>6.8000000000000005E-2</v>
      </c>
      <c r="O15" s="40"/>
    </row>
    <row r="16" spans="1:15" x14ac:dyDescent="0.2">
      <c r="A16" s="108" t="s">
        <v>38</v>
      </c>
      <c r="B16" s="132">
        <v>77469.98</v>
      </c>
      <c r="C16" s="134">
        <v>2.5627085058898831E-2</v>
      </c>
      <c r="D16" s="138">
        <v>126016.29000000001</v>
      </c>
      <c r="E16" s="136">
        <v>2.9409753411549854E-2</v>
      </c>
      <c r="F16" s="138">
        <v>189550.58</v>
      </c>
      <c r="G16" s="135">
        <v>3.4805720744404446E-2</v>
      </c>
      <c r="H16" s="138">
        <v>393036.85</v>
      </c>
      <c r="I16" s="141">
        <v>3.0817282892560024E-2</v>
      </c>
      <c r="J16" s="25"/>
      <c r="K16" s="26" t="str">
        <f t="shared" si="0"/>
        <v>Hnědé uhlí</v>
      </c>
      <c r="L16" s="23">
        <f t="shared" si="0"/>
        <v>77469.98</v>
      </c>
      <c r="M16" s="23">
        <f t="shared" si="1"/>
        <v>126016.29000000001</v>
      </c>
      <c r="N16" s="23">
        <f t="shared" si="2"/>
        <v>189550.58</v>
      </c>
      <c r="O16" s="40"/>
    </row>
    <row r="17" spans="1:15" x14ac:dyDescent="0.2">
      <c r="A17" s="108" t="s">
        <v>63</v>
      </c>
      <c r="B17" s="132">
        <v>0</v>
      </c>
      <c r="C17" s="134">
        <v>0</v>
      </c>
      <c r="D17" s="138">
        <v>0</v>
      </c>
      <c r="E17" s="136">
        <v>0</v>
      </c>
      <c r="F17" s="138">
        <v>0</v>
      </c>
      <c r="G17" s="135">
        <v>0</v>
      </c>
      <c r="H17" s="138">
        <v>0</v>
      </c>
      <c r="I17" s="141">
        <v>0</v>
      </c>
      <c r="J17" s="25"/>
      <c r="K17" s="26" t="str">
        <f t="shared" si="0"/>
        <v>Jaderné palivo</v>
      </c>
      <c r="L17" s="23">
        <f t="shared" si="0"/>
        <v>0</v>
      </c>
      <c r="M17" s="23">
        <f t="shared" si="1"/>
        <v>0</v>
      </c>
      <c r="N17" s="23">
        <f t="shared" si="2"/>
        <v>0</v>
      </c>
      <c r="O17" s="40"/>
    </row>
    <row r="18" spans="1:15" x14ac:dyDescent="0.2">
      <c r="A18" s="108" t="s">
        <v>37</v>
      </c>
      <c r="B18" s="132">
        <v>0</v>
      </c>
      <c r="C18" s="134">
        <v>0</v>
      </c>
      <c r="D18" s="138">
        <v>0</v>
      </c>
      <c r="E18" s="136">
        <v>0</v>
      </c>
      <c r="F18" s="138">
        <v>0</v>
      </c>
      <c r="G18" s="135">
        <v>0</v>
      </c>
      <c r="H18" s="138">
        <v>0</v>
      </c>
      <c r="I18" s="141">
        <v>0</v>
      </c>
      <c r="J18" s="25"/>
      <c r="K18" s="26" t="str">
        <f t="shared" si="0"/>
        <v>Koks</v>
      </c>
      <c r="L18" s="23">
        <f t="shared" si="0"/>
        <v>0</v>
      </c>
      <c r="M18" s="23">
        <f t="shared" si="1"/>
        <v>0</v>
      </c>
      <c r="N18" s="23">
        <f t="shared" si="2"/>
        <v>0</v>
      </c>
      <c r="O18" s="40"/>
    </row>
    <row r="19" spans="1:15" x14ac:dyDescent="0.2">
      <c r="A19" s="108" t="s">
        <v>36</v>
      </c>
      <c r="B19" s="132">
        <v>0</v>
      </c>
      <c r="C19" s="134">
        <v>0</v>
      </c>
      <c r="D19" s="138">
        <v>0</v>
      </c>
      <c r="E19" s="136">
        <v>0</v>
      </c>
      <c r="F19" s="138">
        <v>0</v>
      </c>
      <c r="G19" s="135">
        <v>0</v>
      </c>
      <c r="H19" s="138">
        <v>0</v>
      </c>
      <c r="I19" s="141">
        <v>0</v>
      </c>
      <c r="J19" s="25"/>
      <c r="K19" s="26" t="str">
        <f t="shared" si="0"/>
        <v>Odpadní teplo</v>
      </c>
      <c r="L19" s="23">
        <f t="shared" si="0"/>
        <v>0</v>
      </c>
      <c r="M19" s="23">
        <f t="shared" si="1"/>
        <v>0</v>
      </c>
      <c r="N19" s="23">
        <f t="shared" si="2"/>
        <v>0</v>
      </c>
      <c r="O19" s="40"/>
    </row>
    <row r="20" spans="1:15" x14ac:dyDescent="0.2">
      <c r="A20" s="108" t="s">
        <v>35</v>
      </c>
      <c r="B20" s="132">
        <v>0</v>
      </c>
      <c r="C20" s="134">
        <v>0</v>
      </c>
      <c r="D20" s="138">
        <v>0</v>
      </c>
      <c r="E20" s="136">
        <v>0</v>
      </c>
      <c r="F20" s="138">
        <v>0</v>
      </c>
      <c r="G20" s="135">
        <v>0</v>
      </c>
      <c r="H20" s="138">
        <v>0</v>
      </c>
      <c r="I20" s="141">
        <v>0</v>
      </c>
      <c r="J20" s="25"/>
      <c r="K20" s="26" t="str">
        <f t="shared" si="0"/>
        <v>Ostatní kapalná paliva</v>
      </c>
      <c r="L20" s="23">
        <f t="shared" si="0"/>
        <v>0</v>
      </c>
      <c r="M20" s="23">
        <f t="shared" si="1"/>
        <v>0</v>
      </c>
      <c r="N20" s="23">
        <f t="shared" si="2"/>
        <v>0</v>
      </c>
      <c r="O20" s="40"/>
    </row>
    <row r="21" spans="1:15" x14ac:dyDescent="0.2">
      <c r="A21" s="108" t="s">
        <v>34</v>
      </c>
      <c r="B21" s="132">
        <v>0</v>
      </c>
      <c r="C21" s="134">
        <v>0</v>
      </c>
      <c r="D21" s="138">
        <v>0</v>
      </c>
      <c r="E21" s="136">
        <v>0</v>
      </c>
      <c r="F21" s="138">
        <v>0</v>
      </c>
      <c r="G21" s="135">
        <v>0</v>
      </c>
      <c r="H21" s="138">
        <v>0</v>
      </c>
      <c r="I21" s="141">
        <v>0</v>
      </c>
      <c r="J21" s="25"/>
      <c r="K21" s="26" t="str">
        <f t="shared" si="0"/>
        <v>Ostatní pevná paliva</v>
      </c>
      <c r="L21" s="23">
        <f t="shared" si="0"/>
        <v>0</v>
      </c>
      <c r="M21" s="23">
        <f t="shared" si="1"/>
        <v>0</v>
      </c>
      <c r="N21" s="23">
        <f t="shared" si="2"/>
        <v>0</v>
      </c>
      <c r="O21" s="40"/>
    </row>
    <row r="22" spans="1:15" x14ac:dyDescent="0.2">
      <c r="A22" s="108" t="s">
        <v>33</v>
      </c>
      <c r="B22" s="132">
        <v>0</v>
      </c>
      <c r="C22" s="134">
        <v>0</v>
      </c>
      <c r="D22" s="138">
        <v>0</v>
      </c>
      <c r="E22" s="136">
        <v>0</v>
      </c>
      <c r="F22" s="138">
        <v>0</v>
      </c>
      <c r="G22" s="135">
        <v>0</v>
      </c>
      <c r="H22" s="138">
        <v>0</v>
      </c>
      <c r="I22" s="141">
        <v>0</v>
      </c>
      <c r="J22" s="25"/>
      <c r="K22" s="26" t="str">
        <f t="shared" si="0"/>
        <v>Ostatní plyny</v>
      </c>
      <c r="L22" s="23">
        <f t="shared" si="0"/>
        <v>0</v>
      </c>
      <c r="M22" s="23">
        <f t="shared" si="1"/>
        <v>0</v>
      </c>
      <c r="N22" s="23">
        <f t="shared" si="2"/>
        <v>0</v>
      </c>
      <c r="O22" s="40"/>
    </row>
    <row r="23" spans="1:15" x14ac:dyDescent="0.2">
      <c r="A23" s="108" t="s">
        <v>3</v>
      </c>
      <c r="B23" s="132">
        <v>0</v>
      </c>
      <c r="C23" s="134">
        <v>0</v>
      </c>
      <c r="D23" s="138">
        <v>0</v>
      </c>
      <c r="E23" s="136">
        <v>0</v>
      </c>
      <c r="F23" s="138">
        <v>0</v>
      </c>
      <c r="G23" s="135">
        <v>0</v>
      </c>
      <c r="H23" s="138">
        <v>0</v>
      </c>
      <c r="I23" s="141">
        <v>0</v>
      </c>
      <c r="J23" s="25"/>
      <c r="K23" s="26" t="str">
        <f t="shared" si="0"/>
        <v>Ostatní</v>
      </c>
      <c r="L23" s="23">
        <f t="shared" si="0"/>
        <v>0</v>
      </c>
      <c r="M23" s="23">
        <f t="shared" si="1"/>
        <v>0</v>
      </c>
      <c r="N23" s="23">
        <f t="shared" si="2"/>
        <v>0</v>
      </c>
      <c r="O23" s="40"/>
    </row>
    <row r="24" spans="1:15" x14ac:dyDescent="0.2">
      <c r="A24" s="108" t="s">
        <v>32</v>
      </c>
      <c r="B24" s="132">
        <v>0</v>
      </c>
      <c r="C24" s="134">
        <v>0</v>
      </c>
      <c r="D24" s="138">
        <v>0</v>
      </c>
      <c r="E24" s="136">
        <v>0</v>
      </c>
      <c r="F24" s="138">
        <v>1275.9000000000001</v>
      </c>
      <c r="G24" s="135">
        <v>1.9920403320485641E-2</v>
      </c>
      <c r="H24" s="138">
        <v>1275.9000000000001</v>
      </c>
      <c r="I24" s="141">
        <v>1.326331404031721E-2</v>
      </c>
      <c r="J24" s="25"/>
      <c r="K24" s="26" t="str">
        <f t="shared" si="0"/>
        <v>Topné oleje</v>
      </c>
      <c r="L24" s="23">
        <f t="shared" si="0"/>
        <v>0</v>
      </c>
      <c r="M24" s="23">
        <f t="shared" si="1"/>
        <v>0</v>
      </c>
      <c r="N24" s="23">
        <f t="shared" si="2"/>
        <v>1275.9000000000001</v>
      </c>
    </row>
    <row r="25" spans="1:15" x14ac:dyDescent="0.2">
      <c r="A25" s="108" t="s">
        <v>31</v>
      </c>
      <c r="B25" s="132">
        <v>82221.818000000014</v>
      </c>
      <c r="C25" s="133">
        <v>4.2176422541384075E-2</v>
      </c>
      <c r="D25" s="137">
        <v>109902.753</v>
      </c>
      <c r="E25" s="135">
        <v>4.2893495495102137E-2</v>
      </c>
      <c r="F25" s="137">
        <v>140419.30599999998</v>
      </c>
      <c r="G25" s="135">
        <v>4.1819966469921872E-2</v>
      </c>
      <c r="H25" s="137">
        <v>332543.87699999998</v>
      </c>
      <c r="I25" s="141">
        <v>4.2257804233465882E-2</v>
      </c>
      <c r="J25" s="25"/>
      <c r="K25" s="26" t="str">
        <f t="shared" si="0"/>
        <v>Zemní plyn</v>
      </c>
      <c r="L25" s="23">
        <f t="shared" si="0"/>
        <v>82221.818000000014</v>
      </c>
      <c r="M25" s="23">
        <f t="shared" si="1"/>
        <v>109902.753</v>
      </c>
      <c r="N25" s="23">
        <f t="shared" si="2"/>
        <v>140419.30599999998</v>
      </c>
    </row>
    <row r="26" spans="1:15" x14ac:dyDescent="0.2">
      <c r="A26" s="110" t="s">
        <v>172</v>
      </c>
      <c r="B26" s="129">
        <v>98498.599999999991</v>
      </c>
      <c r="C26" s="131"/>
      <c r="D26" s="129">
        <v>134928.20000000001</v>
      </c>
      <c r="E26" s="131"/>
      <c r="F26" s="129">
        <v>181291.1</v>
      </c>
      <c r="G26" s="131"/>
      <c r="H26" s="129">
        <v>414717.9</v>
      </c>
      <c r="I26" s="140"/>
      <c r="J26" s="25"/>
      <c r="K26" s="26"/>
      <c r="L26" s="23"/>
      <c r="M26" s="23"/>
      <c r="N26" s="23"/>
    </row>
    <row r="27" spans="1:15" ht="13.5" customHeight="1" x14ac:dyDescent="0.2">
      <c r="A27" s="110" t="s">
        <v>169</v>
      </c>
      <c r="B27" s="129">
        <v>284192.84699999995</v>
      </c>
      <c r="C27" s="131">
        <v>4.4024492495609739E-2</v>
      </c>
      <c r="D27" s="129">
        <v>372571.83299999998</v>
      </c>
      <c r="E27" s="131">
        <v>4.1769493951451131E-2</v>
      </c>
      <c r="F27" s="129">
        <v>503005.30799999996</v>
      </c>
      <c r="G27" s="131">
        <v>4.4377558971849439E-2</v>
      </c>
      <c r="H27" s="129">
        <v>1159769.9879999999</v>
      </c>
      <c r="I27" s="140">
        <v>4.3421264924017322E-2</v>
      </c>
      <c r="J27" s="7"/>
      <c r="K27" s="26"/>
      <c r="L27" s="26" t="str">
        <f>+L9</f>
        <v>Říjen</v>
      </c>
      <c r="M27" s="26" t="str">
        <f>+M9</f>
        <v>Listopad</v>
      </c>
      <c r="N27" s="26" t="str">
        <f>+N9</f>
        <v>Prosinec</v>
      </c>
    </row>
    <row r="28" spans="1:15" ht="12.75" customHeight="1" x14ac:dyDescent="0.2">
      <c r="A28" s="108" t="s">
        <v>26</v>
      </c>
      <c r="B28" s="132">
        <v>57233.630000000005</v>
      </c>
      <c r="C28" s="135">
        <v>3.3257466917017656E-2</v>
      </c>
      <c r="D28" s="137">
        <v>62156.557000000008</v>
      </c>
      <c r="E28" s="135">
        <v>2.9517931310123174E-2</v>
      </c>
      <c r="F28" s="137">
        <v>73143.7</v>
      </c>
      <c r="G28" s="135">
        <v>2.9846540601618357E-2</v>
      </c>
      <c r="H28" s="137">
        <v>192533.88699999999</v>
      </c>
      <c r="I28" s="141">
        <v>3.0671415194502373E-2</v>
      </c>
      <c r="J28" s="25"/>
      <c r="K28" s="26" t="str">
        <f>+A28</f>
        <v>Průmysl</v>
      </c>
      <c r="L28" s="23">
        <f t="shared" ref="L28:L35" si="3">+B28</f>
        <v>57233.630000000005</v>
      </c>
      <c r="M28" s="23">
        <f t="shared" ref="M28:M35" si="4">+D28</f>
        <v>62156.557000000008</v>
      </c>
      <c r="N28" s="23">
        <f t="shared" ref="N28:N35" si="5">+F28</f>
        <v>73143.7</v>
      </c>
    </row>
    <row r="29" spans="1:15" ht="12.75" customHeight="1" x14ac:dyDescent="0.2">
      <c r="A29" s="108" t="s">
        <v>0</v>
      </c>
      <c r="B29" s="132">
        <v>622.35</v>
      </c>
      <c r="C29" s="136">
        <v>4.0255783964106033E-3</v>
      </c>
      <c r="D29" s="138">
        <v>825.8</v>
      </c>
      <c r="E29" s="136">
        <v>3.7353477783155136E-3</v>
      </c>
      <c r="F29" s="138">
        <v>1153.3000000000002</v>
      </c>
      <c r="G29" s="135">
        <v>3.8408763653636087E-3</v>
      </c>
      <c r="H29" s="138">
        <v>2601.4500000000003</v>
      </c>
      <c r="I29" s="141">
        <v>3.8486059364604172E-3</v>
      </c>
      <c r="J29" s="25"/>
      <c r="K29" s="26" t="str">
        <f t="shared" ref="K29:K35" si="6">+A29</f>
        <v>Energetika</v>
      </c>
      <c r="L29" s="23">
        <f t="shared" si="3"/>
        <v>622.35</v>
      </c>
      <c r="M29" s="23">
        <f t="shared" si="4"/>
        <v>825.8</v>
      </c>
      <c r="N29" s="23">
        <f t="shared" si="5"/>
        <v>1153.3000000000002</v>
      </c>
    </row>
    <row r="30" spans="1:15" ht="12.75" customHeight="1" x14ac:dyDescent="0.2">
      <c r="A30" s="108" t="s">
        <v>1</v>
      </c>
      <c r="B30" s="132">
        <v>1249.5</v>
      </c>
      <c r="C30" s="136">
        <v>2.4153829681033936E-2</v>
      </c>
      <c r="D30" s="138">
        <v>2010.3</v>
      </c>
      <c r="E30" s="136">
        <v>2.3256493007388121E-2</v>
      </c>
      <c r="F30" s="138">
        <v>4853.8999999999996</v>
      </c>
      <c r="G30" s="135">
        <v>4.1227594498158451E-2</v>
      </c>
      <c r="H30" s="138">
        <v>8113.7</v>
      </c>
      <c r="I30" s="141">
        <v>3.1705837725953236E-2</v>
      </c>
      <c r="J30" s="25"/>
      <c r="K30" s="26" t="str">
        <f t="shared" si="6"/>
        <v>Doprava</v>
      </c>
      <c r="L30" s="23">
        <f t="shared" si="3"/>
        <v>1249.5</v>
      </c>
      <c r="M30" s="23">
        <f t="shared" si="4"/>
        <v>2010.3</v>
      </c>
      <c r="N30" s="23">
        <f t="shared" si="5"/>
        <v>4853.8999999999996</v>
      </c>
    </row>
    <row r="31" spans="1:15" ht="12.75" customHeight="1" x14ac:dyDescent="0.2">
      <c r="A31" s="108" t="s">
        <v>2</v>
      </c>
      <c r="B31" s="132">
        <v>452</v>
      </c>
      <c r="C31" s="136">
        <v>2.995492380415073E-2</v>
      </c>
      <c r="D31" s="138">
        <v>717</v>
      </c>
      <c r="E31" s="136">
        <v>2.7921854634229557E-2</v>
      </c>
      <c r="F31" s="138">
        <v>953</v>
      </c>
      <c r="G31" s="135">
        <v>2.5239292594272468E-2</v>
      </c>
      <c r="H31" s="138">
        <v>2122</v>
      </c>
      <c r="I31" s="141">
        <v>2.702264394412935E-2</v>
      </c>
      <c r="J31" s="25"/>
      <c r="K31" s="26" t="str">
        <f t="shared" si="6"/>
        <v>Stavebnictví</v>
      </c>
      <c r="L31" s="23">
        <f t="shared" si="3"/>
        <v>452</v>
      </c>
      <c r="M31" s="23">
        <f t="shared" si="4"/>
        <v>717</v>
      </c>
      <c r="N31" s="23">
        <f t="shared" si="5"/>
        <v>953</v>
      </c>
    </row>
    <row r="32" spans="1:15" x14ac:dyDescent="0.2">
      <c r="A32" s="108" t="s">
        <v>6</v>
      </c>
      <c r="B32" s="132">
        <v>72</v>
      </c>
      <c r="C32" s="136">
        <v>2.0728597535910999E-3</v>
      </c>
      <c r="D32" s="138">
        <v>118</v>
      </c>
      <c r="E32" s="136">
        <v>2.7190946834163817E-3</v>
      </c>
      <c r="F32" s="138">
        <v>533</v>
      </c>
      <c r="G32" s="135">
        <v>1.1249138533373199E-2</v>
      </c>
      <c r="H32" s="138">
        <v>723</v>
      </c>
      <c r="I32" s="141">
        <v>5.7603675162279239E-3</v>
      </c>
      <c r="J32" s="25"/>
      <c r="K32" s="26" t="str">
        <f t="shared" si="6"/>
        <v>Zemědělství a lesnictví</v>
      </c>
      <c r="L32" s="23">
        <f t="shared" si="3"/>
        <v>72</v>
      </c>
      <c r="M32" s="23">
        <f t="shared" si="4"/>
        <v>118</v>
      </c>
      <c r="N32" s="23">
        <f t="shared" si="5"/>
        <v>533</v>
      </c>
    </row>
    <row r="33" spans="1:14" x14ac:dyDescent="0.2">
      <c r="A33" s="108" t="s">
        <v>25</v>
      </c>
      <c r="B33" s="132">
        <v>133042.76999999999</v>
      </c>
      <c r="C33" s="136">
        <v>4.5536628867904431E-2</v>
      </c>
      <c r="D33" s="138">
        <v>183511.02000000002</v>
      </c>
      <c r="E33" s="136">
        <v>4.5165838341871906E-2</v>
      </c>
      <c r="F33" s="138">
        <v>211134.71</v>
      </c>
      <c r="G33" s="135">
        <v>4.0076226056604207E-2</v>
      </c>
      <c r="H33" s="138">
        <v>527688.5</v>
      </c>
      <c r="I33" s="141">
        <v>4.3065917223374446E-2</v>
      </c>
      <c r="J33" s="25"/>
      <c r="K33" s="26" t="str">
        <f t="shared" si="6"/>
        <v>Domácnosti</v>
      </c>
      <c r="L33" s="23">
        <f t="shared" si="3"/>
        <v>133042.76999999999</v>
      </c>
      <c r="M33" s="23">
        <f t="shared" si="4"/>
        <v>183511.02000000002</v>
      </c>
      <c r="N33" s="23">
        <f t="shared" si="5"/>
        <v>211134.71</v>
      </c>
    </row>
    <row r="34" spans="1:14" x14ac:dyDescent="0.2">
      <c r="A34" s="108" t="s">
        <v>5</v>
      </c>
      <c r="B34" s="132">
        <v>86896.483999999953</v>
      </c>
      <c r="C34" s="136">
        <v>6.1241132694249835E-2</v>
      </c>
      <c r="D34" s="138">
        <v>117756.72999999998</v>
      </c>
      <c r="E34" s="136">
        <v>5.4595039265463816E-2</v>
      </c>
      <c r="F34" s="138">
        <v>203852.63700000002</v>
      </c>
      <c r="G34" s="135">
        <v>7.1612745867124031E-2</v>
      </c>
      <c r="H34" s="138">
        <v>408505.85099999991</v>
      </c>
      <c r="I34" s="141">
        <v>6.3606087023377361E-2</v>
      </c>
      <c r="J34" s="25"/>
      <c r="K34" s="26" t="str">
        <f t="shared" si="6"/>
        <v>Obchod, služby, školství, zdravotnictví</v>
      </c>
      <c r="L34" s="23">
        <f t="shared" si="3"/>
        <v>86896.483999999953</v>
      </c>
      <c r="M34" s="23">
        <f t="shared" si="4"/>
        <v>117756.72999999998</v>
      </c>
      <c r="N34" s="23">
        <f t="shared" si="5"/>
        <v>203852.63700000002</v>
      </c>
    </row>
    <row r="35" spans="1:14" x14ac:dyDescent="0.2">
      <c r="A35" s="108" t="s">
        <v>3</v>
      </c>
      <c r="B35" s="132">
        <v>4624.1130000000003</v>
      </c>
      <c r="C35" s="135">
        <v>3.3589100626447578E-2</v>
      </c>
      <c r="D35" s="137">
        <v>5476.4260000000013</v>
      </c>
      <c r="E35" s="135">
        <v>2.5186547154728407E-2</v>
      </c>
      <c r="F35" s="137">
        <v>7381.0609999999988</v>
      </c>
      <c r="G35" s="135">
        <v>2.7753724873676857E-2</v>
      </c>
      <c r="H35" s="137">
        <v>17481.599999999999</v>
      </c>
      <c r="I35" s="141">
        <v>2.8148452907950341E-2</v>
      </c>
      <c r="J35" s="25"/>
      <c r="K35" s="26" t="str">
        <f t="shared" si="6"/>
        <v>Ostatní</v>
      </c>
      <c r="L35" s="23">
        <f t="shared" si="3"/>
        <v>4624.1130000000003</v>
      </c>
      <c r="M35" s="23">
        <f t="shared" si="4"/>
        <v>5476.4260000000013</v>
      </c>
      <c r="N35" s="23">
        <f t="shared" si="5"/>
        <v>7381.0609999999988</v>
      </c>
    </row>
    <row r="36" spans="1:14" ht="18" customHeight="1" x14ac:dyDescent="0.2">
      <c r="A36" s="45" t="s">
        <v>158</v>
      </c>
      <c r="B36" s="18"/>
      <c r="C36" s="18"/>
      <c r="D36" s="6"/>
      <c r="F36" s="7"/>
      <c r="G36" s="26"/>
      <c r="H36" s="26"/>
      <c r="I36" s="3" t="s">
        <v>65</v>
      </c>
      <c r="J36" s="26"/>
    </row>
    <row r="37" spans="1:14" x14ac:dyDescent="0.2">
      <c r="A37" s="18"/>
      <c r="B37" s="18"/>
      <c r="C37" s="18"/>
    </row>
    <row r="38" spans="1:14" x14ac:dyDescent="0.2">
      <c r="B38" s="22"/>
      <c r="C38" s="22"/>
      <c r="D38" s="22"/>
    </row>
    <row r="39" spans="1:14" x14ac:dyDescent="0.2">
      <c r="B39" s="22"/>
      <c r="C39" s="22"/>
      <c r="D39" s="22"/>
    </row>
    <row r="40" spans="1:14" x14ac:dyDescent="0.2">
      <c r="B40" s="22"/>
      <c r="C40" s="22"/>
      <c r="D40" s="22"/>
      <c r="L40" s="28" t="s">
        <v>155</v>
      </c>
      <c r="M40" s="32">
        <v>2.7497606387665848E-2</v>
      </c>
    </row>
    <row r="41" spans="1:14" x14ac:dyDescent="0.2">
      <c r="B41" s="34"/>
      <c r="C41" s="34"/>
      <c r="D41" s="34"/>
      <c r="L41" s="28" t="s">
        <v>50</v>
      </c>
      <c r="M41" s="32">
        <v>3.3801623162211254E-2</v>
      </c>
    </row>
    <row r="42" spans="1:14" x14ac:dyDescent="0.2">
      <c r="B42" s="22"/>
      <c r="C42" s="22"/>
      <c r="D42" s="22"/>
      <c r="L42" s="28" t="s">
        <v>111</v>
      </c>
      <c r="M42" s="32">
        <v>3.2559454973439088E-2</v>
      </c>
    </row>
  </sheetData>
  <mergeCells count="4">
    <mergeCell ref="B5:C5"/>
    <mergeCell ref="D5:E5"/>
    <mergeCell ref="F5:G5"/>
    <mergeCell ref="H5:I5"/>
  </mergeCells>
  <conditionalFormatting sqref="C10:C25 C28:C35 E10:E25 E28:E35 G10:G25 G28:G35 I10:I25 I28:I35">
    <cfRule type="dataBar" priority="1">
      <dataBar>
        <cfvo type="num" val="0"/>
        <cfvo type="num" val="1"/>
        <color rgb="FF63C384"/>
      </dataBar>
      <extLst>
        <ext xmlns:x14="http://schemas.microsoft.com/office/spreadsheetml/2009/9/main" uri="{B025F937-C7B1-47D3-B67F-A62EFF666E3E}">
          <x14:id>{04F64BF8-179A-4E73-8E63-2BF694721290}</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04F64BF8-179A-4E73-8E63-2BF694721290}">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41"/>
  <sheetViews>
    <sheetView showGridLines="0" zoomScaleNormal="100" zoomScaleSheetLayoutView="100" workbookViewId="0">
      <selection activeCell="K44" sqref="K44"/>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04" t="s">
        <v>125</v>
      </c>
      <c r="I1" s="105" t="str">
        <f>'3'!N1</f>
        <v>IV. čtvrtletí 2021</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06"/>
      <c r="B5" s="303" t="s">
        <v>17</v>
      </c>
      <c r="C5" s="304"/>
      <c r="D5" s="303" t="s">
        <v>18</v>
      </c>
      <c r="E5" s="304"/>
      <c r="F5" s="303" t="s">
        <v>19</v>
      </c>
      <c r="G5" s="304"/>
      <c r="H5" s="303" t="s">
        <v>7</v>
      </c>
      <c r="I5" s="305"/>
    </row>
    <row r="6" spans="1:15" x14ac:dyDescent="0.2">
      <c r="A6" s="107"/>
      <c r="B6" s="126" t="s">
        <v>166</v>
      </c>
      <c r="C6" s="127" t="s">
        <v>49</v>
      </c>
      <c r="D6" s="126" t="s">
        <v>166</v>
      </c>
      <c r="E6" s="127" t="s">
        <v>49</v>
      </c>
      <c r="F6" s="126" t="s">
        <v>166</v>
      </c>
      <c r="G6" s="127" t="s">
        <v>49</v>
      </c>
      <c r="H6" s="126" t="s">
        <v>166</v>
      </c>
      <c r="I6" s="128" t="s">
        <v>49</v>
      </c>
      <c r="J6" s="28"/>
      <c r="O6" s="28"/>
    </row>
    <row r="7" spans="1:15" ht="13.5" x14ac:dyDescent="0.2">
      <c r="A7" s="109" t="s">
        <v>282</v>
      </c>
      <c r="B7" s="129">
        <v>487.73999999999995</v>
      </c>
      <c r="C7" s="130">
        <v>1.2475143403377128E-2</v>
      </c>
      <c r="D7" s="129">
        <v>487.73999999999995</v>
      </c>
      <c r="E7" s="130">
        <v>1.2497308200138779E-2</v>
      </c>
      <c r="F7" s="129">
        <v>487.73999999999995</v>
      </c>
      <c r="G7" s="130">
        <v>1.2507625140548713E-2</v>
      </c>
      <c r="H7" s="129">
        <v>487.73999999999995</v>
      </c>
      <c r="I7" s="139">
        <v>1.2507625140548713E-2</v>
      </c>
      <c r="J7" s="30"/>
      <c r="O7" s="13"/>
    </row>
    <row r="8" spans="1:15" x14ac:dyDescent="0.2">
      <c r="A8" s="109" t="s">
        <v>167</v>
      </c>
      <c r="B8" s="129">
        <v>208820.28599999991</v>
      </c>
      <c r="C8" s="130">
        <v>1.6216147734959455E-2</v>
      </c>
      <c r="D8" s="129">
        <v>265756.38100000005</v>
      </c>
      <c r="E8" s="130">
        <v>1.6496892361386958E-2</v>
      </c>
      <c r="F8" s="129">
        <v>334285.58199999988</v>
      </c>
      <c r="G8" s="130">
        <v>1.7613491759471949E-2</v>
      </c>
      <c r="H8" s="129">
        <v>808862.24899999984</v>
      </c>
      <c r="I8" s="139">
        <v>1.6863334141676865E-2</v>
      </c>
      <c r="J8" s="30"/>
      <c r="O8" s="13"/>
    </row>
    <row r="9" spans="1:15" x14ac:dyDescent="0.2">
      <c r="A9" s="109" t="s">
        <v>168</v>
      </c>
      <c r="B9" s="129">
        <v>177295.20978451538</v>
      </c>
      <c r="C9" s="131">
        <v>2.4581615178470687E-2</v>
      </c>
      <c r="D9" s="129">
        <v>236214.45964372749</v>
      </c>
      <c r="E9" s="131">
        <v>2.443211055403894E-2</v>
      </c>
      <c r="F9" s="129">
        <v>301606.84410677582</v>
      </c>
      <c r="G9" s="131">
        <v>2.490659006202911E-2</v>
      </c>
      <c r="H9" s="129">
        <v>715116.51353501866</v>
      </c>
      <c r="I9" s="140">
        <v>2.4667500997431008E-2</v>
      </c>
      <c r="J9" s="25"/>
      <c r="K9" s="26"/>
      <c r="L9" s="26" t="str">
        <f>+B5</f>
        <v>Říjen</v>
      </c>
      <c r="M9" s="26" t="str">
        <f>+D5</f>
        <v>Listopad</v>
      </c>
      <c r="N9" s="26" t="str">
        <f>+F5</f>
        <v>Prosinec</v>
      </c>
      <c r="O9" s="27"/>
    </row>
    <row r="10" spans="1:15" x14ac:dyDescent="0.2">
      <c r="A10" s="108" t="s">
        <v>41</v>
      </c>
      <c r="B10" s="132">
        <v>528.04399999999998</v>
      </c>
      <c r="C10" s="133">
        <v>7.255130979190134E-4</v>
      </c>
      <c r="D10" s="137">
        <v>675.38</v>
      </c>
      <c r="E10" s="135">
        <v>7.2500653180023681E-4</v>
      </c>
      <c r="F10" s="137">
        <v>77.838999999999999</v>
      </c>
      <c r="G10" s="135">
        <v>8.0057723182769348E-5</v>
      </c>
      <c r="H10" s="137">
        <v>1281.2629999999999</v>
      </c>
      <c r="I10" s="141">
        <v>4.8686538079712724E-4</v>
      </c>
      <c r="J10" s="25"/>
      <c r="K10" s="26" t="str">
        <f>+A10</f>
        <v>Biomasa</v>
      </c>
      <c r="L10" s="23">
        <f>+B10</f>
        <v>528.04399999999998</v>
      </c>
      <c r="M10" s="23">
        <f>+D10</f>
        <v>675.38</v>
      </c>
      <c r="N10" s="23">
        <f>+F10</f>
        <v>77.838999999999999</v>
      </c>
      <c r="O10" s="40"/>
    </row>
    <row r="11" spans="1:15" x14ac:dyDescent="0.2">
      <c r="A11" s="108" t="s">
        <v>40</v>
      </c>
      <c r="B11" s="132">
        <v>916.45</v>
      </c>
      <c r="C11" s="134">
        <v>1.7394964508445292E-2</v>
      </c>
      <c r="D11" s="138">
        <v>931.04</v>
      </c>
      <c r="E11" s="136">
        <v>1.6658608791098407E-2</v>
      </c>
      <c r="F11" s="138">
        <v>1008.77</v>
      </c>
      <c r="G11" s="135">
        <v>1.6051800867351317E-2</v>
      </c>
      <c r="H11" s="138">
        <v>2856.26</v>
      </c>
      <c r="I11" s="141">
        <v>1.6662459623027502E-2</v>
      </c>
      <c r="J11" s="25"/>
      <c r="K11" s="26" t="str">
        <f t="shared" ref="K11:L25" si="0">+A11</f>
        <v>Bioplyn</v>
      </c>
      <c r="L11" s="23">
        <f t="shared" si="0"/>
        <v>916.45</v>
      </c>
      <c r="M11" s="23">
        <f t="shared" ref="M11:M25" si="1">+D11</f>
        <v>931.04</v>
      </c>
      <c r="N11" s="23">
        <f t="shared" ref="N11:N25" si="2">+F11</f>
        <v>1008.77</v>
      </c>
      <c r="O11" s="40"/>
    </row>
    <row r="12" spans="1:15" x14ac:dyDescent="0.2">
      <c r="A12" s="108" t="s">
        <v>39</v>
      </c>
      <c r="B12" s="132">
        <v>0</v>
      </c>
      <c r="C12" s="134">
        <v>0</v>
      </c>
      <c r="D12" s="138">
        <v>0</v>
      </c>
      <c r="E12" s="136">
        <v>0</v>
      </c>
      <c r="F12" s="138">
        <v>0</v>
      </c>
      <c r="G12" s="135">
        <v>0</v>
      </c>
      <c r="H12" s="138">
        <v>0</v>
      </c>
      <c r="I12" s="141">
        <v>0</v>
      </c>
      <c r="J12" s="25"/>
      <c r="K12" s="26" t="str">
        <f t="shared" si="0"/>
        <v>Černé uhlí</v>
      </c>
      <c r="L12" s="23">
        <f t="shared" si="0"/>
        <v>0</v>
      </c>
      <c r="M12" s="23">
        <f t="shared" si="1"/>
        <v>0</v>
      </c>
      <c r="N12" s="23">
        <f t="shared" si="2"/>
        <v>0</v>
      </c>
      <c r="O12" s="40"/>
    </row>
    <row r="13" spans="1:15" x14ac:dyDescent="0.2">
      <c r="A13" s="108" t="s">
        <v>51</v>
      </c>
      <c r="B13" s="132">
        <v>0</v>
      </c>
      <c r="C13" s="134">
        <v>0</v>
      </c>
      <c r="D13" s="138">
        <v>0</v>
      </c>
      <c r="E13" s="136">
        <v>0</v>
      </c>
      <c r="F13" s="138">
        <v>0</v>
      </c>
      <c r="G13" s="135">
        <v>0</v>
      </c>
      <c r="H13" s="138">
        <v>0</v>
      </c>
      <c r="I13" s="141">
        <v>0</v>
      </c>
      <c r="J13" s="25"/>
      <c r="K13" s="26" t="str">
        <f t="shared" si="0"/>
        <v>Elektrická energie</v>
      </c>
      <c r="L13" s="23">
        <f t="shared" si="0"/>
        <v>0</v>
      </c>
      <c r="M13" s="23">
        <f t="shared" si="1"/>
        <v>0</v>
      </c>
      <c r="N13" s="23">
        <f t="shared" si="2"/>
        <v>0</v>
      </c>
      <c r="O13" s="40"/>
    </row>
    <row r="14" spans="1:15" x14ac:dyDescent="0.2">
      <c r="A14" s="108" t="s">
        <v>52</v>
      </c>
      <c r="B14" s="132">
        <v>0</v>
      </c>
      <c r="C14" s="134">
        <v>0</v>
      </c>
      <c r="D14" s="138">
        <v>0</v>
      </c>
      <c r="E14" s="136">
        <v>0</v>
      </c>
      <c r="F14" s="138">
        <v>0</v>
      </c>
      <c r="G14" s="135">
        <v>0</v>
      </c>
      <c r="H14" s="138">
        <v>0</v>
      </c>
      <c r="I14" s="141">
        <v>0</v>
      </c>
      <c r="J14" s="25"/>
      <c r="K14" s="26" t="str">
        <f t="shared" si="0"/>
        <v>Energie prostředí (tepelné čerpadlo)</v>
      </c>
      <c r="L14" s="23">
        <f t="shared" si="0"/>
        <v>0</v>
      </c>
      <c r="M14" s="23">
        <f t="shared" si="1"/>
        <v>0</v>
      </c>
      <c r="N14" s="23">
        <f t="shared" si="2"/>
        <v>0</v>
      </c>
      <c r="O14" s="40"/>
    </row>
    <row r="15" spans="1:15" x14ac:dyDescent="0.2">
      <c r="A15" s="108" t="s">
        <v>53</v>
      </c>
      <c r="B15" s="132">
        <v>0</v>
      </c>
      <c r="C15" s="134">
        <v>0</v>
      </c>
      <c r="D15" s="138">
        <v>0</v>
      </c>
      <c r="E15" s="136">
        <v>0</v>
      </c>
      <c r="F15" s="138">
        <v>0</v>
      </c>
      <c r="G15" s="135">
        <v>0</v>
      </c>
      <c r="H15" s="138">
        <v>0</v>
      </c>
      <c r="I15" s="141">
        <v>0</v>
      </c>
      <c r="J15" s="25"/>
      <c r="K15" s="26" t="str">
        <f t="shared" si="0"/>
        <v>Energie Slunce (solární kolektor)</v>
      </c>
      <c r="L15" s="23">
        <f t="shared" si="0"/>
        <v>0</v>
      </c>
      <c r="M15" s="23">
        <f t="shared" si="1"/>
        <v>0</v>
      </c>
      <c r="N15" s="23">
        <f t="shared" si="2"/>
        <v>0</v>
      </c>
      <c r="O15" s="40"/>
    </row>
    <row r="16" spans="1:15" x14ac:dyDescent="0.2">
      <c r="A16" s="108" t="s">
        <v>38</v>
      </c>
      <c r="B16" s="132">
        <v>7721.2589999999991</v>
      </c>
      <c r="C16" s="134">
        <v>2.5541940394819794E-3</v>
      </c>
      <c r="D16" s="138">
        <v>9559.66</v>
      </c>
      <c r="E16" s="136">
        <v>2.2310388863079262E-3</v>
      </c>
      <c r="F16" s="138">
        <v>12678.97</v>
      </c>
      <c r="G16" s="135">
        <v>2.3281421198852658E-3</v>
      </c>
      <c r="H16" s="138">
        <v>29959.888999999996</v>
      </c>
      <c r="I16" s="141">
        <v>2.3490987543348598E-3</v>
      </c>
      <c r="J16" s="25"/>
      <c r="K16" s="26" t="str">
        <f t="shared" si="0"/>
        <v>Hnědé uhlí</v>
      </c>
      <c r="L16" s="23">
        <f t="shared" si="0"/>
        <v>7721.2589999999991</v>
      </c>
      <c r="M16" s="23">
        <f t="shared" si="1"/>
        <v>9559.66</v>
      </c>
      <c r="N16" s="23">
        <f t="shared" si="2"/>
        <v>12678.97</v>
      </c>
      <c r="O16" s="40"/>
    </row>
    <row r="17" spans="1:18" x14ac:dyDescent="0.2">
      <c r="A17" s="108" t="s">
        <v>63</v>
      </c>
      <c r="B17" s="132">
        <v>0</v>
      </c>
      <c r="C17" s="134">
        <v>0</v>
      </c>
      <c r="D17" s="138">
        <v>0</v>
      </c>
      <c r="E17" s="136">
        <v>0</v>
      </c>
      <c r="F17" s="138">
        <v>0</v>
      </c>
      <c r="G17" s="135">
        <v>0</v>
      </c>
      <c r="H17" s="138">
        <v>0</v>
      </c>
      <c r="I17" s="141">
        <v>0</v>
      </c>
      <c r="J17" s="25"/>
      <c r="K17" s="26" t="str">
        <f t="shared" si="0"/>
        <v>Jaderné palivo</v>
      </c>
      <c r="L17" s="23">
        <f t="shared" si="0"/>
        <v>0</v>
      </c>
      <c r="M17" s="23">
        <f t="shared" si="1"/>
        <v>0</v>
      </c>
      <c r="N17" s="23">
        <f t="shared" si="2"/>
        <v>0</v>
      </c>
      <c r="O17" s="40"/>
    </row>
    <row r="18" spans="1:18" x14ac:dyDescent="0.2">
      <c r="A18" s="108" t="s">
        <v>37</v>
      </c>
      <c r="B18" s="132">
        <v>0</v>
      </c>
      <c r="C18" s="134">
        <v>0</v>
      </c>
      <c r="D18" s="138">
        <v>0</v>
      </c>
      <c r="E18" s="136">
        <v>0</v>
      </c>
      <c r="F18" s="138">
        <v>0</v>
      </c>
      <c r="G18" s="135">
        <v>0</v>
      </c>
      <c r="H18" s="138">
        <v>0</v>
      </c>
      <c r="I18" s="141">
        <v>0</v>
      </c>
      <c r="J18" s="25"/>
      <c r="K18" s="26" t="str">
        <f t="shared" si="0"/>
        <v>Koks</v>
      </c>
      <c r="L18" s="23">
        <f t="shared" si="0"/>
        <v>0</v>
      </c>
      <c r="M18" s="23">
        <f t="shared" si="1"/>
        <v>0</v>
      </c>
      <c r="N18" s="23">
        <f t="shared" si="2"/>
        <v>0</v>
      </c>
      <c r="O18" s="40"/>
    </row>
    <row r="19" spans="1:18" x14ac:dyDescent="0.2">
      <c r="A19" s="108" t="s">
        <v>36</v>
      </c>
      <c r="B19" s="132">
        <v>305.39999999999998</v>
      </c>
      <c r="C19" s="134">
        <v>4.6772763548977615E-3</v>
      </c>
      <c r="D19" s="138">
        <v>314.60000000000002</v>
      </c>
      <c r="E19" s="136">
        <v>4.2104360971901957E-3</v>
      </c>
      <c r="F19" s="138">
        <v>384</v>
      </c>
      <c r="G19" s="135">
        <v>5.6690002722448798E-3</v>
      </c>
      <c r="H19" s="138">
        <v>1004</v>
      </c>
      <c r="I19" s="141">
        <v>4.8327241581844586E-3</v>
      </c>
      <c r="J19" s="25"/>
      <c r="K19" s="26" t="str">
        <f t="shared" si="0"/>
        <v>Odpadní teplo</v>
      </c>
      <c r="L19" s="23">
        <f t="shared" si="0"/>
        <v>305.39999999999998</v>
      </c>
      <c r="M19" s="23">
        <f t="shared" si="1"/>
        <v>314.60000000000002</v>
      </c>
      <c r="N19" s="23">
        <f t="shared" si="2"/>
        <v>384</v>
      </c>
      <c r="O19" s="40"/>
    </row>
    <row r="20" spans="1:18" x14ac:dyDescent="0.2">
      <c r="A20" s="108" t="s">
        <v>35</v>
      </c>
      <c r="B20" s="132">
        <v>0</v>
      </c>
      <c r="C20" s="134">
        <v>0</v>
      </c>
      <c r="D20" s="138">
        <v>0</v>
      </c>
      <c r="E20" s="136">
        <v>0</v>
      </c>
      <c r="F20" s="138">
        <v>0</v>
      </c>
      <c r="G20" s="135">
        <v>0</v>
      </c>
      <c r="H20" s="138">
        <v>0</v>
      </c>
      <c r="I20" s="141">
        <v>0</v>
      </c>
      <c r="J20" s="25"/>
      <c r="K20" s="26" t="str">
        <f t="shared" si="0"/>
        <v>Ostatní kapalná paliva</v>
      </c>
      <c r="L20" s="23">
        <f t="shared" si="0"/>
        <v>0</v>
      </c>
      <c r="M20" s="23">
        <f t="shared" si="1"/>
        <v>0</v>
      </c>
      <c r="N20" s="23">
        <f t="shared" si="2"/>
        <v>0</v>
      </c>
      <c r="O20" s="40"/>
    </row>
    <row r="21" spans="1:18" x14ac:dyDescent="0.2">
      <c r="A21" s="108" t="s">
        <v>34</v>
      </c>
      <c r="B21" s="132">
        <v>60568</v>
      </c>
      <c r="C21" s="134">
        <v>0.26114709780055034</v>
      </c>
      <c r="D21" s="138">
        <v>60291</v>
      </c>
      <c r="E21" s="136">
        <v>0.20853822788172191</v>
      </c>
      <c r="F21" s="138">
        <v>65453</v>
      </c>
      <c r="G21" s="135">
        <v>0.32502379754355509</v>
      </c>
      <c r="H21" s="138">
        <v>186312</v>
      </c>
      <c r="I21" s="141">
        <v>0.2578990696922005</v>
      </c>
      <c r="J21" s="25"/>
      <c r="K21" s="26" t="str">
        <f t="shared" si="0"/>
        <v>Ostatní pevná paliva</v>
      </c>
      <c r="L21" s="23">
        <f t="shared" si="0"/>
        <v>60568</v>
      </c>
      <c r="M21" s="23">
        <f t="shared" si="1"/>
        <v>60291</v>
      </c>
      <c r="N21" s="23">
        <f t="shared" si="2"/>
        <v>65453</v>
      </c>
      <c r="O21" s="40"/>
    </row>
    <row r="22" spans="1:18" x14ac:dyDescent="0.2">
      <c r="A22" s="108" t="s">
        <v>33</v>
      </c>
      <c r="B22" s="132">
        <v>0</v>
      </c>
      <c r="C22" s="134">
        <v>0</v>
      </c>
      <c r="D22" s="138">
        <v>0</v>
      </c>
      <c r="E22" s="136">
        <v>0</v>
      </c>
      <c r="F22" s="138">
        <v>0</v>
      </c>
      <c r="G22" s="135">
        <v>0</v>
      </c>
      <c r="H22" s="138">
        <v>0</v>
      </c>
      <c r="I22" s="141">
        <v>0</v>
      </c>
      <c r="J22" s="25"/>
      <c r="K22" s="26" t="str">
        <f t="shared" si="0"/>
        <v>Ostatní plyny</v>
      </c>
      <c r="L22" s="23">
        <f t="shared" si="0"/>
        <v>0</v>
      </c>
      <c r="M22" s="23">
        <f t="shared" si="1"/>
        <v>0</v>
      </c>
      <c r="N22" s="23">
        <f t="shared" si="2"/>
        <v>0</v>
      </c>
      <c r="O22" s="40"/>
    </row>
    <row r="23" spans="1:18" x14ac:dyDescent="0.2">
      <c r="A23" s="108" t="s">
        <v>3</v>
      </c>
      <c r="B23" s="132">
        <v>0</v>
      </c>
      <c r="C23" s="134">
        <v>0</v>
      </c>
      <c r="D23" s="138">
        <v>0</v>
      </c>
      <c r="E23" s="136">
        <v>0</v>
      </c>
      <c r="F23" s="138">
        <v>0</v>
      </c>
      <c r="G23" s="135">
        <v>0</v>
      </c>
      <c r="H23" s="138">
        <v>0</v>
      </c>
      <c r="I23" s="141">
        <v>0</v>
      </c>
      <c r="J23" s="25"/>
      <c r="K23" s="26" t="str">
        <f t="shared" si="0"/>
        <v>Ostatní</v>
      </c>
      <c r="L23" s="23">
        <f t="shared" si="0"/>
        <v>0</v>
      </c>
      <c r="M23" s="23">
        <f t="shared" si="1"/>
        <v>0</v>
      </c>
      <c r="N23" s="23">
        <f t="shared" si="2"/>
        <v>0</v>
      </c>
      <c r="O23" s="40"/>
    </row>
    <row r="24" spans="1:18" x14ac:dyDescent="0.2">
      <c r="A24" s="108" t="s">
        <v>32</v>
      </c>
      <c r="B24" s="132">
        <v>0</v>
      </c>
      <c r="C24" s="134">
        <v>0</v>
      </c>
      <c r="D24" s="138">
        <v>1717.136</v>
      </c>
      <c r="E24" s="136">
        <v>7.3263837896735795E-2</v>
      </c>
      <c r="F24" s="138">
        <v>7721.1850000000004</v>
      </c>
      <c r="G24" s="135">
        <v>0.1205495096105368</v>
      </c>
      <c r="H24" s="138">
        <v>9438.3209999999999</v>
      </c>
      <c r="I24" s="141">
        <v>9.8113814120480258E-2</v>
      </c>
      <c r="J24" s="25"/>
      <c r="K24" s="26" t="str">
        <f t="shared" si="0"/>
        <v>Topné oleje</v>
      </c>
      <c r="L24" s="23">
        <f t="shared" si="0"/>
        <v>0</v>
      </c>
      <c r="M24" s="23">
        <f t="shared" si="1"/>
        <v>1717.136</v>
      </c>
      <c r="N24" s="23">
        <f t="shared" si="2"/>
        <v>7721.1850000000004</v>
      </c>
      <c r="O24" s="40"/>
    </row>
    <row r="25" spans="1:18" x14ac:dyDescent="0.2">
      <c r="A25" s="108" t="s">
        <v>31</v>
      </c>
      <c r="B25" s="132">
        <v>107256.05678451539</v>
      </c>
      <c r="C25" s="133">
        <v>5.5017960939107484E-2</v>
      </c>
      <c r="D25" s="137">
        <v>162725.6436437275</v>
      </c>
      <c r="E25" s="135">
        <v>6.3509525212437773E-2</v>
      </c>
      <c r="F25" s="137">
        <v>214283.0801067758</v>
      </c>
      <c r="G25" s="135">
        <v>6.3818227567204677E-2</v>
      </c>
      <c r="H25" s="137">
        <v>484264.78053501871</v>
      </c>
      <c r="I25" s="141">
        <v>6.1537642724394957E-2</v>
      </c>
      <c r="J25" s="25"/>
      <c r="K25" s="26" t="str">
        <f t="shared" si="0"/>
        <v>Zemní plyn</v>
      </c>
      <c r="L25" s="23">
        <f t="shared" si="0"/>
        <v>107256.05678451539</v>
      </c>
      <c r="M25" s="23">
        <f t="shared" si="1"/>
        <v>162725.6436437275</v>
      </c>
      <c r="N25" s="23">
        <f t="shared" si="2"/>
        <v>214283.0801067758</v>
      </c>
      <c r="O25" s="24"/>
    </row>
    <row r="26" spans="1:18" ht="13.5" customHeight="1" x14ac:dyDescent="0.2">
      <c r="A26" s="110" t="s">
        <v>169</v>
      </c>
      <c r="B26" s="129">
        <v>154165.10900000003</v>
      </c>
      <c r="C26" s="131">
        <v>2.3881813901724839E-2</v>
      </c>
      <c r="D26" s="129">
        <v>215871.58</v>
      </c>
      <c r="E26" s="131">
        <v>2.4201632695889274E-2</v>
      </c>
      <c r="F26" s="129">
        <v>282455.65000000002</v>
      </c>
      <c r="G26" s="131">
        <v>2.4919602368901974E-2</v>
      </c>
      <c r="H26" s="129">
        <v>652492.33900000004</v>
      </c>
      <c r="I26" s="140">
        <v>2.4429018689704807E-2</v>
      </c>
      <c r="J26" s="7"/>
      <c r="K26" s="26"/>
      <c r="L26" s="26" t="str">
        <f>+L9</f>
        <v>Říjen</v>
      </c>
      <c r="M26" s="26" t="str">
        <f>+M9</f>
        <v>Listopad</v>
      </c>
      <c r="N26" s="26" t="str">
        <f>+N9</f>
        <v>Prosinec</v>
      </c>
      <c r="O26" s="22"/>
      <c r="P26" s="34"/>
      <c r="Q26" s="34"/>
      <c r="R26" s="34"/>
    </row>
    <row r="27" spans="1:18" ht="12.75" customHeight="1" x14ac:dyDescent="0.2">
      <c r="A27" s="108" t="s">
        <v>26</v>
      </c>
      <c r="B27" s="132">
        <v>15229.851000000001</v>
      </c>
      <c r="C27" s="135">
        <v>8.8498015202531852E-3</v>
      </c>
      <c r="D27" s="137">
        <v>26040.557000000001</v>
      </c>
      <c r="E27" s="135">
        <v>1.2366569351699244E-2</v>
      </c>
      <c r="F27" s="137">
        <v>30814.260999999999</v>
      </c>
      <c r="G27" s="135">
        <v>1.2573866129897244E-2</v>
      </c>
      <c r="H27" s="137">
        <v>72084.668999999994</v>
      </c>
      <c r="I27" s="141">
        <v>1.1483374934705776E-2</v>
      </c>
      <c r="J27" s="25"/>
      <c r="K27" s="26" t="str">
        <f>+A27</f>
        <v>Průmysl</v>
      </c>
      <c r="L27" s="23">
        <f t="shared" ref="L27:L34" si="3">+B27</f>
        <v>15229.851000000001</v>
      </c>
      <c r="M27" s="23">
        <f t="shared" ref="M27:M34" si="4">+D27</f>
        <v>26040.557000000001</v>
      </c>
      <c r="N27" s="23">
        <f t="shared" ref="N27:N34" si="5">+F27</f>
        <v>30814.260999999999</v>
      </c>
      <c r="O27" s="22"/>
      <c r="P27" s="40"/>
      <c r="Q27" s="40"/>
      <c r="R27" s="40"/>
    </row>
    <row r="28" spans="1:18" ht="12.75" customHeight="1" x14ac:dyDescent="0.2">
      <c r="A28" s="108" t="s">
        <v>0</v>
      </c>
      <c r="B28" s="132">
        <v>516</v>
      </c>
      <c r="C28" s="136">
        <v>3.3376692416612376E-3</v>
      </c>
      <c r="D28" s="138">
        <v>739.4</v>
      </c>
      <c r="E28" s="136">
        <v>3.3445339637763268E-3</v>
      </c>
      <c r="F28" s="138">
        <v>972</v>
      </c>
      <c r="G28" s="135">
        <v>3.2370864711119634E-3</v>
      </c>
      <c r="H28" s="138">
        <v>2227.4</v>
      </c>
      <c r="I28" s="141">
        <v>3.2952333747994127E-3</v>
      </c>
      <c r="J28" s="25"/>
      <c r="K28" s="26" t="str">
        <f t="shared" ref="K28:K34" si="6">+A28</f>
        <v>Energetika</v>
      </c>
      <c r="L28" s="23">
        <f t="shared" si="3"/>
        <v>516</v>
      </c>
      <c r="M28" s="23">
        <f t="shared" si="4"/>
        <v>739.4</v>
      </c>
      <c r="N28" s="23">
        <f t="shared" si="5"/>
        <v>972</v>
      </c>
      <c r="O28" s="22"/>
    </row>
    <row r="29" spans="1:18" ht="12.75" customHeight="1" x14ac:dyDescent="0.2">
      <c r="A29" s="108" t="s">
        <v>1</v>
      </c>
      <c r="B29" s="132">
        <v>458.9</v>
      </c>
      <c r="C29" s="136">
        <v>8.8709023134265486E-3</v>
      </c>
      <c r="D29" s="138">
        <v>883</v>
      </c>
      <c r="E29" s="136">
        <v>1.021513372408283E-2</v>
      </c>
      <c r="F29" s="138">
        <v>1303</v>
      </c>
      <c r="G29" s="135">
        <v>1.1067297560951084E-2</v>
      </c>
      <c r="H29" s="138">
        <v>2644.9</v>
      </c>
      <c r="I29" s="141">
        <v>1.0335453640308825E-2</v>
      </c>
      <c r="J29" s="25"/>
      <c r="K29" s="26" t="str">
        <f t="shared" si="6"/>
        <v>Doprava</v>
      </c>
      <c r="L29" s="23">
        <f t="shared" si="3"/>
        <v>458.9</v>
      </c>
      <c r="M29" s="23">
        <f t="shared" si="4"/>
        <v>883</v>
      </c>
      <c r="N29" s="23">
        <f t="shared" si="5"/>
        <v>1303</v>
      </c>
      <c r="O29" s="22"/>
    </row>
    <row r="30" spans="1:18" ht="12.75" customHeight="1" x14ac:dyDescent="0.2">
      <c r="A30" s="108" t="s">
        <v>2</v>
      </c>
      <c r="B30" s="132">
        <v>132.9</v>
      </c>
      <c r="C30" s="136">
        <v>8.807542861884142E-3</v>
      </c>
      <c r="D30" s="138">
        <v>219.8</v>
      </c>
      <c r="E30" s="136">
        <v>8.5595866786661902E-3</v>
      </c>
      <c r="F30" s="138">
        <v>322</v>
      </c>
      <c r="G30" s="135">
        <v>8.5278617160081151E-3</v>
      </c>
      <c r="H30" s="138">
        <v>674.7</v>
      </c>
      <c r="I30" s="141">
        <v>8.5919782606522499E-3</v>
      </c>
      <c r="J30" s="25"/>
      <c r="K30" s="26" t="str">
        <f t="shared" si="6"/>
        <v>Stavebnictví</v>
      </c>
      <c r="L30" s="23">
        <f t="shared" si="3"/>
        <v>132.9</v>
      </c>
      <c r="M30" s="23">
        <f t="shared" si="4"/>
        <v>219.8</v>
      </c>
      <c r="N30" s="23">
        <f t="shared" si="5"/>
        <v>322</v>
      </c>
    </row>
    <row r="31" spans="1:18" x14ac:dyDescent="0.2">
      <c r="A31" s="108" t="s">
        <v>6</v>
      </c>
      <c r="B31" s="132">
        <v>916.45</v>
      </c>
      <c r="C31" s="136">
        <v>2.6384337794146718E-2</v>
      </c>
      <c r="D31" s="138">
        <v>931.04</v>
      </c>
      <c r="E31" s="136">
        <v>2.1454117915660917E-2</v>
      </c>
      <c r="F31" s="138">
        <v>1008.77</v>
      </c>
      <c r="G31" s="135">
        <v>2.129041928388533E-2</v>
      </c>
      <c r="H31" s="138">
        <v>2856.26</v>
      </c>
      <c r="I31" s="141">
        <v>2.2756718287553487E-2</v>
      </c>
      <c r="J31" s="25"/>
      <c r="K31" s="26" t="str">
        <f t="shared" si="6"/>
        <v>Zemědělství a lesnictví</v>
      </c>
      <c r="L31" s="23">
        <f t="shared" si="3"/>
        <v>916.45</v>
      </c>
      <c r="M31" s="23">
        <f t="shared" si="4"/>
        <v>931.04</v>
      </c>
      <c r="N31" s="23">
        <f t="shared" si="5"/>
        <v>1008.77</v>
      </c>
    </row>
    <row r="32" spans="1:18" x14ac:dyDescent="0.2">
      <c r="A32" s="108" t="s">
        <v>25</v>
      </c>
      <c r="B32" s="132">
        <v>88341.472000000023</v>
      </c>
      <c r="C32" s="136">
        <v>3.0236688728807831E-2</v>
      </c>
      <c r="D32" s="138">
        <v>116256.337</v>
      </c>
      <c r="E32" s="136">
        <v>2.8613076877672967E-2</v>
      </c>
      <c r="F32" s="138">
        <v>154738.71900000001</v>
      </c>
      <c r="G32" s="135">
        <v>2.9371503540812204E-2</v>
      </c>
      <c r="H32" s="138">
        <v>359336.52800000005</v>
      </c>
      <c r="I32" s="141">
        <v>2.9326311204778532E-2</v>
      </c>
      <c r="J32" s="25"/>
      <c r="K32" s="26" t="str">
        <f t="shared" si="6"/>
        <v>Domácnosti</v>
      </c>
      <c r="L32" s="23">
        <f t="shared" si="3"/>
        <v>88341.472000000023</v>
      </c>
      <c r="M32" s="23">
        <f t="shared" si="4"/>
        <v>116256.337</v>
      </c>
      <c r="N32" s="23">
        <f t="shared" si="5"/>
        <v>154738.71900000001</v>
      </c>
    </row>
    <row r="33" spans="1:14" x14ac:dyDescent="0.2">
      <c r="A33" s="108" t="s">
        <v>5</v>
      </c>
      <c r="B33" s="132">
        <v>47315.221000000005</v>
      </c>
      <c r="C33" s="136">
        <v>3.3345856982185361E-2</v>
      </c>
      <c r="D33" s="138">
        <v>69104.116000000009</v>
      </c>
      <c r="E33" s="136">
        <v>3.203843998067174E-2</v>
      </c>
      <c r="F33" s="138">
        <v>91090.559000000008</v>
      </c>
      <c r="G33" s="135">
        <v>3.1999807059455737E-2</v>
      </c>
      <c r="H33" s="138">
        <v>207509.89600000001</v>
      </c>
      <c r="I33" s="141">
        <v>3.231016757992039E-2</v>
      </c>
      <c r="J33" s="25"/>
      <c r="K33" s="26" t="str">
        <f t="shared" si="6"/>
        <v>Obchod, služby, školství, zdravotnictví</v>
      </c>
      <c r="L33" s="23">
        <f t="shared" si="3"/>
        <v>47315.221000000005</v>
      </c>
      <c r="M33" s="23">
        <f t="shared" si="4"/>
        <v>69104.116000000009</v>
      </c>
      <c r="N33" s="23">
        <f t="shared" si="5"/>
        <v>91090.559000000008</v>
      </c>
    </row>
    <row r="34" spans="1:14" x14ac:dyDescent="0.2">
      <c r="A34" s="108" t="s">
        <v>3</v>
      </c>
      <c r="B34" s="132">
        <v>1254.3150000000001</v>
      </c>
      <c r="C34" s="135">
        <v>9.1112204118417063E-3</v>
      </c>
      <c r="D34" s="137">
        <v>1697.33</v>
      </c>
      <c r="E34" s="135">
        <v>7.8061644733508967E-3</v>
      </c>
      <c r="F34" s="137">
        <v>2206.3409999999999</v>
      </c>
      <c r="G34" s="135">
        <v>8.2961218030189812E-3</v>
      </c>
      <c r="H34" s="137">
        <v>5157.9859999999999</v>
      </c>
      <c r="I34" s="141">
        <v>8.3052653087170025E-3</v>
      </c>
      <c r="J34" s="25"/>
      <c r="K34" s="26" t="str">
        <f t="shared" si="6"/>
        <v>Ostatní</v>
      </c>
      <c r="L34" s="23">
        <f t="shared" si="3"/>
        <v>1254.3150000000001</v>
      </c>
      <c r="M34" s="23">
        <f t="shared" si="4"/>
        <v>1697.33</v>
      </c>
      <c r="N34" s="23">
        <f t="shared" si="5"/>
        <v>2206.3409999999999</v>
      </c>
    </row>
    <row r="35" spans="1:14" ht="18" customHeight="1" x14ac:dyDescent="0.2">
      <c r="A35" s="45" t="s">
        <v>158</v>
      </c>
      <c r="B35" s="18"/>
      <c r="C35" s="18"/>
      <c r="D35" s="6"/>
      <c r="F35" s="7"/>
      <c r="G35" s="26"/>
      <c r="H35" s="26"/>
      <c r="I35" s="3" t="s">
        <v>65</v>
      </c>
      <c r="J35" s="26"/>
    </row>
    <row r="36" spans="1:14" x14ac:dyDescent="0.2">
      <c r="A36" s="18"/>
      <c r="B36" s="18"/>
      <c r="C36" s="18"/>
    </row>
    <row r="37" spans="1:14" x14ac:dyDescent="0.2">
      <c r="B37" s="22"/>
      <c r="C37" s="22"/>
      <c r="D37" s="22"/>
    </row>
    <row r="38" spans="1:14" x14ac:dyDescent="0.2">
      <c r="B38" s="22"/>
      <c r="C38" s="22"/>
      <c r="D38" s="22"/>
    </row>
    <row r="39" spans="1:14" x14ac:dyDescent="0.2">
      <c r="B39" s="22"/>
      <c r="C39" s="22"/>
      <c r="D39" s="22"/>
      <c r="L39" s="28" t="s">
        <v>155</v>
      </c>
      <c r="M39" s="32">
        <v>1.2507625140548713E-2</v>
      </c>
    </row>
    <row r="40" spans="1:14" x14ac:dyDescent="0.2">
      <c r="B40" s="34"/>
      <c r="C40" s="34"/>
      <c r="D40" s="34"/>
      <c r="L40" s="28" t="s">
        <v>50</v>
      </c>
      <c r="M40" s="32">
        <v>1.6863334141676865E-2</v>
      </c>
    </row>
    <row r="41" spans="1:14" x14ac:dyDescent="0.2">
      <c r="B41" s="22"/>
      <c r="C41" s="22"/>
      <c r="D41" s="22"/>
      <c r="L41" s="28" t="s">
        <v>111</v>
      </c>
      <c r="M41" s="32">
        <v>2.4667500997431008E-2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{3BEE83DF-3B7D-4C85-AA2F-7BA3076396EA}</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{FEE31035-CC50-46E4-89C1-E79F24527C28}</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3BEE83DF-3B7D-4C85-AA2F-7BA3076396EA}">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FEE31035-CC50-46E4-89C1-E79F24527C28}">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41"/>
  <sheetViews>
    <sheetView showGridLines="0" zoomScaleNormal="100" zoomScaleSheetLayoutView="100" workbookViewId="0">
      <selection activeCell="F32" sqref="F32"/>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04" t="s">
        <v>130</v>
      </c>
      <c r="I1" s="105" t="str">
        <f>'3'!N1</f>
        <v>IV. čtvrtletí 2021</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06"/>
      <c r="B5" s="303" t="s">
        <v>17</v>
      </c>
      <c r="C5" s="304"/>
      <c r="D5" s="303" t="s">
        <v>18</v>
      </c>
      <c r="E5" s="304"/>
      <c r="F5" s="303" t="s">
        <v>19</v>
      </c>
      <c r="G5" s="304"/>
      <c r="H5" s="303" t="s">
        <v>7</v>
      </c>
      <c r="I5" s="305"/>
    </row>
    <row r="6" spans="1:15" x14ac:dyDescent="0.2">
      <c r="A6" s="107"/>
      <c r="B6" s="126" t="s">
        <v>166</v>
      </c>
      <c r="C6" s="127" t="s">
        <v>49</v>
      </c>
      <c r="D6" s="126" t="s">
        <v>166</v>
      </c>
      <c r="E6" s="127" t="s">
        <v>49</v>
      </c>
      <c r="F6" s="126" t="s">
        <v>166</v>
      </c>
      <c r="G6" s="127" t="s">
        <v>49</v>
      </c>
      <c r="H6" s="126" t="s">
        <v>166</v>
      </c>
      <c r="I6" s="128" t="s">
        <v>49</v>
      </c>
      <c r="J6" s="28"/>
      <c r="O6" s="28"/>
    </row>
    <row r="7" spans="1:15" ht="13.5" x14ac:dyDescent="0.2">
      <c r="A7" s="109" t="s">
        <v>282</v>
      </c>
      <c r="B7" s="129">
        <v>6117.583099999998</v>
      </c>
      <c r="C7" s="130">
        <v>0.15647215002783527</v>
      </c>
      <c r="D7" s="129">
        <v>6117.583099999998</v>
      </c>
      <c r="E7" s="130">
        <v>0.15675015672419815</v>
      </c>
      <c r="F7" s="129">
        <v>6117.5400999999983</v>
      </c>
      <c r="G7" s="130">
        <v>0.15687845645851248</v>
      </c>
      <c r="H7" s="129">
        <v>6117.5400999999983</v>
      </c>
      <c r="I7" s="139">
        <v>0.15687845645851248</v>
      </c>
      <c r="J7" s="30"/>
      <c r="O7" s="13"/>
    </row>
    <row r="8" spans="1:15" x14ac:dyDescent="0.2">
      <c r="A8" s="109" t="s">
        <v>167</v>
      </c>
      <c r="B8" s="129">
        <v>2449875.4979999987</v>
      </c>
      <c r="C8" s="130">
        <v>0.19024752704258516</v>
      </c>
      <c r="D8" s="129">
        <v>3019577.3390000006</v>
      </c>
      <c r="E8" s="130">
        <v>0.18744100198431832</v>
      </c>
      <c r="F8" s="129">
        <v>3689757.0309999995</v>
      </c>
      <c r="G8" s="130">
        <v>0.19441312625912835</v>
      </c>
      <c r="H8" s="129">
        <v>9159209.8679999989</v>
      </c>
      <c r="I8" s="139">
        <v>0.19095317734111247</v>
      </c>
      <c r="J8" s="30"/>
      <c r="O8" s="13"/>
    </row>
    <row r="9" spans="1:15" x14ac:dyDescent="0.2">
      <c r="A9" s="109" t="s">
        <v>168</v>
      </c>
      <c r="B9" s="129">
        <v>1256281.676</v>
      </c>
      <c r="C9" s="131">
        <v>0.17418086339010225</v>
      </c>
      <c r="D9" s="129">
        <v>1607289.8099999998</v>
      </c>
      <c r="E9" s="131">
        <v>0.16624504016193073</v>
      </c>
      <c r="F9" s="129">
        <v>2198812.2130000005</v>
      </c>
      <c r="G9" s="131">
        <v>0.1815771607397145</v>
      </c>
      <c r="H9" s="129">
        <v>5062383.699</v>
      </c>
      <c r="I9" s="140">
        <v>0.17462378868467551</v>
      </c>
      <c r="J9" s="25"/>
      <c r="K9" s="26"/>
      <c r="L9" s="26" t="str">
        <f>+B5</f>
        <v>Říjen</v>
      </c>
      <c r="M9" s="26" t="str">
        <f>+D5</f>
        <v>Listopad</v>
      </c>
      <c r="N9" s="26" t="str">
        <f>+F5</f>
        <v>Prosinec</v>
      </c>
      <c r="O9" s="27"/>
    </row>
    <row r="10" spans="1:15" x14ac:dyDescent="0.2">
      <c r="A10" s="108" t="s">
        <v>41</v>
      </c>
      <c r="B10" s="132">
        <v>101561.291</v>
      </c>
      <c r="C10" s="133">
        <v>0.13954149059939022</v>
      </c>
      <c r="D10" s="137">
        <v>129174.68400000001</v>
      </c>
      <c r="E10" s="135">
        <v>0.13866636507333879</v>
      </c>
      <c r="F10" s="137">
        <v>115547.69100000002</v>
      </c>
      <c r="G10" s="135">
        <v>0.11884126286933505</v>
      </c>
      <c r="H10" s="137">
        <v>346283.66600000003</v>
      </c>
      <c r="I10" s="141">
        <v>0.1315838582015677</v>
      </c>
      <c r="J10" s="25"/>
      <c r="K10" s="26" t="str">
        <f>+A10</f>
        <v>Biomasa</v>
      </c>
      <c r="L10" s="23">
        <f>+B10</f>
        <v>101561.291</v>
      </c>
      <c r="M10" s="23">
        <f>+D10</f>
        <v>129174.68400000001</v>
      </c>
      <c r="N10" s="23">
        <f>+F10</f>
        <v>115547.69100000002</v>
      </c>
      <c r="O10" s="40"/>
    </row>
    <row r="11" spans="1:15" x14ac:dyDescent="0.2">
      <c r="A11" s="108" t="s">
        <v>40</v>
      </c>
      <c r="B11" s="132">
        <v>42.392000000000003</v>
      </c>
      <c r="C11" s="134">
        <v>8.0463455228546317E-4</v>
      </c>
      <c r="D11" s="138">
        <v>36.201000000000001</v>
      </c>
      <c r="E11" s="136">
        <v>6.4772544342515199E-4</v>
      </c>
      <c r="F11" s="138">
        <v>191.32900000000001</v>
      </c>
      <c r="G11" s="135">
        <v>3.0444749627263502E-3</v>
      </c>
      <c r="H11" s="138">
        <v>269.92200000000003</v>
      </c>
      <c r="I11" s="141">
        <v>1.5746341111687414E-3</v>
      </c>
      <c r="J11" s="25"/>
      <c r="K11" s="26" t="str">
        <f t="shared" ref="K11:K25" si="0">+A11</f>
        <v>Bioplyn</v>
      </c>
      <c r="L11" s="23">
        <f t="shared" ref="L11:L25" si="1">+B11</f>
        <v>42.392000000000003</v>
      </c>
      <c r="M11" s="23">
        <f t="shared" ref="M11:M25" si="2">+D11</f>
        <v>36.201000000000001</v>
      </c>
      <c r="N11" s="23">
        <f t="shared" ref="N11:N25" si="3">+F11</f>
        <v>191.32900000000001</v>
      </c>
      <c r="O11" s="40"/>
    </row>
    <row r="12" spans="1:15" x14ac:dyDescent="0.2">
      <c r="A12" s="108" t="s">
        <v>39</v>
      </c>
      <c r="B12" s="132">
        <v>716642.74699999997</v>
      </c>
      <c r="C12" s="134">
        <v>0.91233666188620255</v>
      </c>
      <c r="D12" s="138">
        <v>945278.41</v>
      </c>
      <c r="E12" s="136">
        <v>0.92148245798614214</v>
      </c>
      <c r="F12" s="138">
        <v>1359998.7660000001</v>
      </c>
      <c r="G12" s="135">
        <v>0.93132983222757182</v>
      </c>
      <c r="H12" s="138">
        <v>3021919.9230000004</v>
      </c>
      <c r="I12" s="141">
        <v>0.92368194299903061</v>
      </c>
      <c r="J12" s="25"/>
      <c r="K12" s="26" t="str">
        <f t="shared" si="0"/>
        <v>Černé uhlí</v>
      </c>
      <c r="L12" s="23">
        <f t="shared" si="1"/>
        <v>716642.74699999997</v>
      </c>
      <c r="M12" s="23">
        <f t="shared" si="2"/>
        <v>945278.41</v>
      </c>
      <c r="N12" s="23">
        <f t="shared" si="3"/>
        <v>1359998.7660000001</v>
      </c>
      <c r="O12" s="40"/>
    </row>
    <row r="13" spans="1:15" x14ac:dyDescent="0.2">
      <c r="A13" s="108" t="s">
        <v>51</v>
      </c>
      <c r="B13" s="132">
        <v>116</v>
      </c>
      <c r="C13" s="134">
        <v>3.5976243273838138E-2</v>
      </c>
      <c r="D13" s="138">
        <v>124</v>
      </c>
      <c r="E13" s="136">
        <v>5.2728486564866672E-2</v>
      </c>
      <c r="F13" s="138">
        <v>193</v>
      </c>
      <c r="G13" s="135">
        <v>7.6015076980035221E-2</v>
      </c>
      <c r="H13" s="138">
        <v>433</v>
      </c>
      <c r="I13" s="141">
        <v>5.3358044803505623E-2</v>
      </c>
      <c r="J13" s="25"/>
      <c r="K13" s="26" t="str">
        <f t="shared" si="0"/>
        <v>Elektrická energie</v>
      </c>
      <c r="L13" s="23">
        <f t="shared" si="1"/>
        <v>116</v>
      </c>
      <c r="M13" s="23">
        <f t="shared" si="2"/>
        <v>124</v>
      </c>
      <c r="N13" s="23">
        <f t="shared" si="3"/>
        <v>193</v>
      </c>
      <c r="O13" s="40"/>
    </row>
    <row r="14" spans="1:15" x14ac:dyDescent="0.2">
      <c r="A14" s="108" t="s">
        <v>52</v>
      </c>
      <c r="B14" s="132">
        <v>0</v>
      </c>
      <c r="C14" s="134">
        <v>0</v>
      </c>
      <c r="D14" s="138">
        <v>0</v>
      </c>
      <c r="E14" s="136">
        <v>0</v>
      </c>
      <c r="F14" s="138">
        <v>0</v>
      </c>
      <c r="G14" s="135">
        <v>0</v>
      </c>
      <c r="H14" s="138">
        <v>0</v>
      </c>
      <c r="I14" s="141">
        <v>0</v>
      </c>
      <c r="J14" s="25"/>
      <c r="K14" s="26" t="str">
        <f t="shared" si="0"/>
        <v>Energie prostředí (tepelné čerpadlo)</v>
      </c>
      <c r="L14" s="23">
        <f t="shared" si="1"/>
        <v>0</v>
      </c>
      <c r="M14" s="23">
        <f t="shared" si="2"/>
        <v>0</v>
      </c>
      <c r="N14" s="23">
        <f t="shared" si="3"/>
        <v>0</v>
      </c>
      <c r="O14" s="40"/>
    </row>
    <row r="15" spans="1:15" x14ac:dyDescent="0.2">
      <c r="A15" s="108" t="s">
        <v>53</v>
      </c>
      <c r="B15" s="132">
        <v>0</v>
      </c>
      <c r="C15" s="134">
        <v>0</v>
      </c>
      <c r="D15" s="138">
        <v>0</v>
      </c>
      <c r="E15" s="136">
        <v>0</v>
      </c>
      <c r="F15" s="138">
        <v>0</v>
      </c>
      <c r="G15" s="135">
        <v>0</v>
      </c>
      <c r="H15" s="138">
        <v>0</v>
      </c>
      <c r="I15" s="141">
        <v>0</v>
      </c>
      <c r="J15" s="25"/>
      <c r="K15" s="26" t="str">
        <f t="shared" si="0"/>
        <v>Energie Slunce (solární kolektor)</v>
      </c>
      <c r="L15" s="23">
        <f t="shared" si="1"/>
        <v>0</v>
      </c>
      <c r="M15" s="23">
        <f t="shared" si="2"/>
        <v>0</v>
      </c>
      <c r="N15" s="23">
        <f t="shared" si="3"/>
        <v>0</v>
      </c>
      <c r="O15" s="40"/>
    </row>
    <row r="16" spans="1:15" x14ac:dyDescent="0.2">
      <c r="A16" s="108" t="s">
        <v>38</v>
      </c>
      <c r="B16" s="132">
        <v>21151.46</v>
      </c>
      <c r="C16" s="134">
        <v>6.9969072476835066E-3</v>
      </c>
      <c r="D16" s="138">
        <v>30775.976000000002</v>
      </c>
      <c r="E16" s="136">
        <v>7.1825147777305328E-3</v>
      </c>
      <c r="F16" s="138">
        <v>51572.656999999999</v>
      </c>
      <c r="G16" s="135">
        <v>9.4698918757671717E-3</v>
      </c>
      <c r="H16" s="138">
        <v>103500.09299999999</v>
      </c>
      <c r="I16" s="141">
        <v>8.1152483422032087E-3</v>
      </c>
      <c r="J16" s="25"/>
      <c r="K16" s="26" t="str">
        <f t="shared" si="0"/>
        <v>Hnědé uhlí</v>
      </c>
      <c r="L16" s="23">
        <f t="shared" si="1"/>
        <v>21151.46</v>
      </c>
      <c r="M16" s="23">
        <f t="shared" si="2"/>
        <v>30775.976000000002</v>
      </c>
      <c r="N16" s="23">
        <f t="shared" si="3"/>
        <v>51572.656999999999</v>
      </c>
      <c r="O16" s="40"/>
    </row>
    <row r="17" spans="1:18" x14ac:dyDescent="0.2">
      <c r="A17" s="108" t="s">
        <v>63</v>
      </c>
      <c r="B17" s="132">
        <v>0</v>
      </c>
      <c r="C17" s="134">
        <v>0</v>
      </c>
      <c r="D17" s="138">
        <v>0</v>
      </c>
      <c r="E17" s="136">
        <v>0</v>
      </c>
      <c r="F17" s="138">
        <v>0</v>
      </c>
      <c r="G17" s="135">
        <v>0</v>
      </c>
      <c r="H17" s="138">
        <v>0</v>
      </c>
      <c r="I17" s="141">
        <v>0</v>
      </c>
      <c r="J17" s="25"/>
      <c r="K17" s="26" t="str">
        <f t="shared" si="0"/>
        <v>Jaderné palivo</v>
      </c>
      <c r="L17" s="23">
        <f t="shared" si="1"/>
        <v>0</v>
      </c>
      <c r="M17" s="23">
        <f t="shared" si="2"/>
        <v>0</v>
      </c>
      <c r="N17" s="23">
        <f t="shared" si="3"/>
        <v>0</v>
      </c>
      <c r="O17" s="40"/>
    </row>
    <row r="18" spans="1:18" x14ac:dyDescent="0.2">
      <c r="A18" s="108" t="s">
        <v>37</v>
      </c>
      <c r="B18" s="132">
        <v>0</v>
      </c>
      <c r="C18" s="134">
        <v>0</v>
      </c>
      <c r="D18" s="138">
        <v>0</v>
      </c>
      <c r="E18" s="136">
        <v>0</v>
      </c>
      <c r="F18" s="138">
        <v>0</v>
      </c>
      <c r="G18" s="135">
        <v>0</v>
      </c>
      <c r="H18" s="138">
        <v>0</v>
      </c>
      <c r="I18" s="141">
        <v>0</v>
      </c>
      <c r="J18" s="25"/>
      <c r="K18" s="26" t="str">
        <f t="shared" si="0"/>
        <v>Koks</v>
      </c>
      <c r="L18" s="23">
        <f t="shared" si="1"/>
        <v>0</v>
      </c>
      <c r="M18" s="23">
        <f t="shared" si="2"/>
        <v>0</v>
      </c>
      <c r="N18" s="23">
        <f t="shared" si="3"/>
        <v>0</v>
      </c>
      <c r="O18" s="40"/>
    </row>
    <row r="19" spans="1:18" x14ac:dyDescent="0.2">
      <c r="A19" s="108" t="s">
        <v>36</v>
      </c>
      <c r="B19" s="132">
        <v>43519.91</v>
      </c>
      <c r="C19" s="134">
        <v>0.66651815982409524</v>
      </c>
      <c r="D19" s="138">
        <v>57219.18</v>
      </c>
      <c r="E19" s="136">
        <v>0.76579053059002955</v>
      </c>
      <c r="F19" s="138">
        <v>45780.770000000004</v>
      </c>
      <c r="G19" s="135">
        <v>0.67586249373328189</v>
      </c>
      <c r="H19" s="138">
        <v>146519.85999999999</v>
      </c>
      <c r="I19" s="141">
        <v>0.7052689911113591</v>
      </c>
      <c r="J19" s="25"/>
      <c r="K19" s="26" t="str">
        <f t="shared" si="0"/>
        <v>Odpadní teplo</v>
      </c>
      <c r="L19" s="23">
        <f t="shared" si="1"/>
        <v>43519.91</v>
      </c>
      <c r="M19" s="23">
        <f t="shared" si="2"/>
        <v>57219.18</v>
      </c>
      <c r="N19" s="23">
        <f t="shared" si="3"/>
        <v>45780.770000000004</v>
      </c>
      <c r="O19" s="40"/>
    </row>
    <row r="20" spans="1:18" x14ac:dyDescent="0.2">
      <c r="A20" s="108" t="s">
        <v>35</v>
      </c>
      <c r="B20" s="132">
        <v>0</v>
      </c>
      <c r="C20" s="134">
        <v>0</v>
      </c>
      <c r="D20" s="138">
        <v>0</v>
      </c>
      <c r="E20" s="136">
        <v>0</v>
      </c>
      <c r="F20" s="138">
        <v>0</v>
      </c>
      <c r="G20" s="135">
        <v>0</v>
      </c>
      <c r="H20" s="138">
        <v>0</v>
      </c>
      <c r="I20" s="141">
        <v>0</v>
      </c>
      <c r="J20" s="25"/>
      <c r="K20" s="26" t="str">
        <f t="shared" si="0"/>
        <v>Ostatní kapalná paliva</v>
      </c>
      <c r="L20" s="23">
        <f t="shared" si="1"/>
        <v>0</v>
      </c>
      <c r="M20" s="23">
        <f t="shared" si="2"/>
        <v>0</v>
      </c>
      <c r="N20" s="23">
        <f t="shared" si="3"/>
        <v>0</v>
      </c>
      <c r="O20" s="40"/>
    </row>
    <row r="21" spans="1:18" x14ac:dyDescent="0.2">
      <c r="A21" s="108" t="s">
        <v>34</v>
      </c>
      <c r="B21" s="132">
        <v>761</v>
      </c>
      <c r="C21" s="134">
        <v>3.2811540983063471E-3</v>
      </c>
      <c r="D21" s="138">
        <v>1446</v>
      </c>
      <c r="E21" s="136">
        <v>5.0015139492954157E-3</v>
      </c>
      <c r="F21" s="138">
        <v>1983</v>
      </c>
      <c r="G21" s="135">
        <v>9.8470993007023309E-3</v>
      </c>
      <c r="H21" s="138">
        <v>4190</v>
      </c>
      <c r="I21" s="141">
        <v>5.7999329190300151E-3</v>
      </c>
      <c r="J21" s="25"/>
      <c r="K21" s="26" t="str">
        <f t="shared" si="0"/>
        <v>Ostatní pevná paliva</v>
      </c>
      <c r="L21" s="23">
        <f t="shared" si="1"/>
        <v>761</v>
      </c>
      <c r="M21" s="23">
        <f t="shared" si="2"/>
        <v>1446</v>
      </c>
      <c r="N21" s="23">
        <f t="shared" si="3"/>
        <v>1983</v>
      </c>
      <c r="O21" s="40"/>
    </row>
    <row r="22" spans="1:18" x14ac:dyDescent="0.2">
      <c r="A22" s="108" t="s">
        <v>33</v>
      </c>
      <c r="B22" s="132">
        <v>224767.68499999997</v>
      </c>
      <c r="C22" s="134">
        <v>0.67959906997162645</v>
      </c>
      <c r="D22" s="138">
        <v>268767.29700000002</v>
      </c>
      <c r="E22" s="136">
        <v>0.73128126225165901</v>
      </c>
      <c r="F22" s="138">
        <v>326357.81900000008</v>
      </c>
      <c r="G22" s="135">
        <v>0.77261834365116522</v>
      </c>
      <c r="H22" s="138">
        <v>819892.80099999998</v>
      </c>
      <c r="I22" s="141">
        <v>0.73160949560295307</v>
      </c>
      <c r="J22" s="25"/>
      <c r="K22" s="26" t="str">
        <f t="shared" si="0"/>
        <v>Ostatní plyny</v>
      </c>
      <c r="L22" s="23">
        <f t="shared" si="1"/>
        <v>224767.68499999997</v>
      </c>
      <c r="M22" s="23">
        <f t="shared" si="2"/>
        <v>268767.29700000002</v>
      </c>
      <c r="N22" s="23">
        <f t="shared" si="3"/>
        <v>326357.81900000008</v>
      </c>
      <c r="O22" s="40"/>
    </row>
    <row r="23" spans="1:18" x14ac:dyDescent="0.2">
      <c r="A23" s="108" t="s">
        <v>3</v>
      </c>
      <c r="B23" s="132">
        <v>0</v>
      </c>
      <c r="C23" s="134">
        <v>0</v>
      </c>
      <c r="D23" s="138">
        <v>0</v>
      </c>
      <c r="E23" s="136">
        <v>0</v>
      </c>
      <c r="F23" s="138">
        <v>0</v>
      </c>
      <c r="G23" s="135">
        <v>0</v>
      </c>
      <c r="H23" s="138">
        <v>0</v>
      </c>
      <c r="I23" s="141">
        <v>0</v>
      </c>
      <c r="J23" s="25"/>
      <c r="K23" s="26" t="str">
        <f t="shared" si="0"/>
        <v>Ostatní</v>
      </c>
      <c r="L23" s="23">
        <f t="shared" si="1"/>
        <v>0</v>
      </c>
      <c r="M23" s="23">
        <f t="shared" si="2"/>
        <v>0</v>
      </c>
      <c r="N23" s="23">
        <f t="shared" si="3"/>
        <v>0</v>
      </c>
      <c r="O23" s="40"/>
    </row>
    <row r="24" spans="1:18" x14ac:dyDescent="0.2">
      <c r="A24" s="108" t="s">
        <v>32</v>
      </c>
      <c r="B24" s="132">
        <v>189.35400000000001</v>
      </c>
      <c r="C24" s="134">
        <v>2.1739672036965967E-2</v>
      </c>
      <c r="D24" s="138">
        <v>458.33800000000002</v>
      </c>
      <c r="E24" s="136">
        <v>1.9555586123588403E-2</v>
      </c>
      <c r="F24" s="138">
        <v>155.57300000000001</v>
      </c>
      <c r="G24" s="135">
        <v>2.4289340118958478E-3</v>
      </c>
      <c r="H24" s="138">
        <v>803.26499999999999</v>
      </c>
      <c r="I24" s="141">
        <v>8.350149661098363E-3</v>
      </c>
      <c r="J24" s="25"/>
      <c r="K24" s="26" t="str">
        <f t="shared" si="0"/>
        <v>Topné oleje</v>
      </c>
      <c r="L24" s="23">
        <f t="shared" si="1"/>
        <v>189.35400000000001</v>
      </c>
      <c r="M24" s="23">
        <f t="shared" si="2"/>
        <v>458.33800000000002</v>
      </c>
      <c r="N24" s="23">
        <f t="shared" si="3"/>
        <v>155.57300000000001</v>
      </c>
      <c r="O24" s="40"/>
    </row>
    <row r="25" spans="1:18" x14ac:dyDescent="0.2">
      <c r="A25" s="108" t="s">
        <v>31</v>
      </c>
      <c r="B25" s="132">
        <v>147529.837</v>
      </c>
      <c r="C25" s="133">
        <v>7.5676759455422377E-2</v>
      </c>
      <c r="D25" s="137">
        <v>174009.72400000002</v>
      </c>
      <c r="E25" s="135">
        <v>6.7913542734438753E-2</v>
      </c>
      <c r="F25" s="137">
        <v>297031.60800000007</v>
      </c>
      <c r="G25" s="135">
        <v>8.8462564307695571E-2</v>
      </c>
      <c r="H25" s="137">
        <v>618571.16899999999</v>
      </c>
      <c r="I25" s="141">
        <v>7.8604542654286014E-2</v>
      </c>
      <c r="J25" s="25"/>
      <c r="K25" s="26" t="str">
        <f t="shared" si="0"/>
        <v>Zemní plyn</v>
      </c>
      <c r="L25" s="23">
        <f t="shared" si="1"/>
        <v>147529.837</v>
      </c>
      <c r="M25" s="23">
        <f t="shared" si="2"/>
        <v>174009.72400000002</v>
      </c>
      <c r="N25" s="23">
        <f t="shared" si="3"/>
        <v>297031.60800000007</v>
      </c>
      <c r="O25" s="24"/>
    </row>
    <row r="26" spans="1:18" ht="13.5" customHeight="1" x14ac:dyDescent="0.2">
      <c r="A26" s="110" t="s">
        <v>169</v>
      </c>
      <c r="B26" s="129">
        <v>1205364.0730000001</v>
      </c>
      <c r="C26" s="131">
        <v>0.18672370591461829</v>
      </c>
      <c r="D26" s="129">
        <v>1543460.4369999999</v>
      </c>
      <c r="E26" s="131">
        <v>0.17303927907930608</v>
      </c>
      <c r="F26" s="129">
        <v>2133470.7890000003</v>
      </c>
      <c r="G26" s="131">
        <v>0.18822510269328149</v>
      </c>
      <c r="H26" s="129">
        <v>4882295.2990000006</v>
      </c>
      <c r="I26" s="140">
        <v>0.18279093251994324</v>
      </c>
      <c r="J26" s="7"/>
      <c r="K26" s="26"/>
      <c r="L26" s="26" t="str">
        <f>+L9</f>
        <v>Říjen</v>
      </c>
      <c r="M26" s="26" t="str">
        <f>+M9</f>
        <v>Listopad</v>
      </c>
      <c r="N26" s="26" t="str">
        <f>+N9</f>
        <v>Prosinec</v>
      </c>
      <c r="O26" s="22"/>
      <c r="P26" s="34"/>
      <c r="Q26" s="34"/>
      <c r="R26" s="34"/>
    </row>
    <row r="27" spans="1:18" ht="12.75" customHeight="1" x14ac:dyDescent="0.2">
      <c r="A27" s="108" t="s">
        <v>26</v>
      </c>
      <c r="B27" s="132">
        <v>457762.88700000005</v>
      </c>
      <c r="C27" s="135">
        <v>0.26599805167418167</v>
      </c>
      <c r="D27" s="137">
        <v>521279.152</v>
      </c>
      <c r="E27" s="135">
        <v>0.24755364429428187</v>
      </c>
      <c r="F27" s="137">
        <v>692186.48900000006</v>
      </c>
      <c r="G27" s="135">
        <v>0.28244909879907854</v>
      </c>
      <c r="H27" s="137">
        <v>1671228.5280000002</v>
      </c>
      <c r="I27" s="141">
        <v>0.26623336216748716</v>
      </c>
      <c r="J27" s="25"/>
      <c r="K27" s="26" t="str">
        <f>+A27</f>
        <v>Průmysl</v>
      </c>
      <c r="L27" s="23">
        <f t="shared" ref="L27:L34" si="4">+B27</f>
        <v>457762.88700000005</v>
      </c>
      <c r="M27" s="23">
        <f t="shared" ref="M27:M34" si="5">+D27</f>
        <v>521279.152</v>
      </c>
      <c r="N27" s="23">
        <f t="shared" ref="N27:N34" si="6">+F27</f>
        <v>692186.48900000006</v>
      </c>
      <c r="O27" s="22"/>
      <c r="P27" s="40"/>
      <c r="Q27" s="40"/>
      <c r="R27" s="40"/>
    </row>
    <row r="28" spans="1:18" ht="12.75" customHeight="1" x14ac:dyDescent="0.2">
      <c r="A28" s="108" t="s">
        <v>0</v>
      </c>
      <c r="B28" s="132">
        <v>50543.769000000008</v>
      </c>
      <c r="C28" s="136">
        <v>0.32693485106381937</v>
      </c>
      <c r="D28" s="138">
        <v>67129.576000000001</v>
      </c>
      <c r="E28" s="136">
        <v>0.30364775075183148</v>
      </c>
      <c r="F28" s="138">
        <v>92609.126000000004</v>
      </c>
      <c r="G28" s="135">
        <v>0.30841949472850122</v>
      </c>
      <c r="H28" s="138">
        <v>210282.47100000002</v>
      </c>
      <c r="I28" s="141">
        <v>0.31109356944172117</v>
      </c>
      <c r="J28" s="25"/>
      <c r="K28" s="26" t="str">
        <f t="shared" ref="K28:K34" si="7">+A28</f>
        <v>Energetika</v>
      </c>
      <c r="L28" s="23">
        <f t="shared" si="4"/>
        <v>50543.769000000008</v>
      </c>
      <c r="M28" s="23">
        <f t="shared" si="5"/>
        <v>67129.576000000001</v>
      </c>
      <c r="N28" s="23">
        <f t="shared" si="6"/>
        <v>92609.126000000004</v>
      </c>
      <c r="O28" s="22"/>
    </row>
    <row r="29" spans="1:18" ht="12.75" customHeight="1" x14ac:dyDescent="0.2">
      <c r="A29" s="108" t="s">
        <v>1</v>
      </c>
      <c r="B29" s="132">
        <v>3517.3589999999995</v>
      </c>
      <c r="C29" s="136">
        <v>6.7993349510245563E-2</v>
      </c>
      <c r="D29" s="138">
        <v>6249.3009999999995</v>
      </c>
      <c r="E29" s="136">
        <v>7.2296087652372082E-2</v>
      </c>
      <c r="F29" s="138">
        <v>9380.1899999999987</v>
      </c>
      <c r="G29" s="135">
        <v>7.967256631485628E-2</v>
      </c>
      <c r="H29" s="138">
        <v>19146.849999999999</v>
      </c>
      <c r="I29" s="141">
        <v>7.4819985834226999E-2</v>
      </c>
      <c r="J29" s="25"/>
      <c r="K29" s="26" t="str">
        <f t="shared" si="7"/>
        <v>Doprava</v>
      </c>
      <c r="L29" s="23">
        <f t="shared" si="4"/>
        <v>3517.3589999999995</v>
      </c>
      <c r="M29" s="23">
        <f t="shared" si="5"/>
        <v>6249.3009999999995</v>
      </c>
      <c r="N29" s="23">
        <f t="shared" si="6"/>
        <v>9380.1899999999987</v>
      </c>
      <c r="O29" s="22"/>
    </row>
    <row r="30" spans="1:18" ht="12.75" customHeight="1" x14ac:dyDescent="0.2">
      <c r="A30" s="108" t="s">
        <v>2</v>
      </c>
      <c r="B30" s="132">
        <v>5855.3559999999998</v>
      </c>
      <c r="C30" s="136">
        <v>0.38804589120835575</v>
      </c>
      <c r="D30" s="138">
        <v>8952.4669999999987</v>
      </c>
      <c r="E30" s="136">
        <v>0.34863247167606298</v>
      </c>
      <c r="F30" s="138">
        <v>11904.451999999999</v>
      </c>
      <c r="G30" s="135">
        <v>0.31527801385359078</v>
      </c>
      <c r="H30" s="138">
        <v>26712.274999999998</v>
      </c>
      <c r="I30" s="141">
        <v>0.34016790587307622</v>
      </c>
      <c r="J30" s="25"/>
      <c r="K30" s="26" t="str">
        <f t="shared" si="7"/>
        <v>Stavebnictví</v>
      </c>
      <c r="L30" s="23">
        <f t="shared" si="4"/>
        <v>5855.3559999999998</v>
      </c>
      <c r="M30" s="23">
        <f t="shared" si="5"/>
        <v>8952.4669999999987</v>
      </c>
      <c r="N30" s="23">
        <f t="shared" si="6"/>
        <v>11904.451999999999</v>
      </c>
    </row>
    <row r="31" spans="1:18" x14ac:dyDescent="0.2">
      <c r="A31" s="108" t="s">
        <v>6</v>
      </c>
      <c r="B31" s="132">
        <v>0</v>
      </c>
      <c r="C31" s="136">
        <v>0</v>
      </c>
      <c r="D31" s="138">
        <v>0</v>
      </c>
      <c r="E31" s="136">
        <v>0</v>
      </c>
      <c r="F31" s="138">
        <v>0</v>
      </c>
      <c r="G31" s="135">
        <v>0</v>
      </c>
      <c r="H31" s="138">
        <v>0</v>
      </c>
      <c r="I31" s="141">
        <v>0</v>
      </c>
      <c r="J31" s="25"/>
      <c r="K31" s="26" t="str">
        <f t="shared" si="7"/>
        <v>Zemědělství a lesnictví</v>
      </c>
      <c r="L31" s="23">
        <f t="shared" si="4"/>
        <v>0</v>
      </c>
      <c r="M31" s="23">
        <f t="shared" si="5"/>
        <v>0</v>
      </c>
      <c r="N31" s="23">
        <f t="shared" si="6"/>
        <v>0</v>
      </c>
    </row>
    <row r="32" spans="1:18" x14ac:dyDescent="0.2">
      <c r="A32" s="108" t="s">
        <v>25</v>
      </c>
      <c r="B32" s="132">
        <v>462279.58999999997</v>
      </c>
      <c r="C32" s="136">
        <v>0.15822471317334288</v>
      </c>
      <c r="D32" s="138">
        <v>616471.12899999984</v>
      </c>
      <c r="E32" s="136">
        <v>0.15172623069091573</v>
      </c>
      <c r="F32" s="138">
        <v>870142.19200000004</v>
      </c>
      <c r="G32" s="135">
        <v>0.16516476702471661</v>
      </c>
      <c r="H32" s="138">
        <v>1948892.9109999998</v>
      </c>
      <c r="I32" s="141">
        <v>0.15905379931976396</v>
      </c>
      <c r="J32" s="25"/>
      <c r="K32" s="26" t="str">
        <f t="shared" si="7"/>
        <v>Domácnosti</v>
      </c>
      <c r="L32" s="23">
        <f t="shared" si="4"/>
        <v>462279.58999999997</v>
      </c>
      <c r="M32" s="23">
        <f t="shared" si="5"/>
        <v>616471.12899999984</v>
      </c>
      <c r="N32" s="23">
        <f t="shared" si="6"/>
        <v>870142.19200000004</v>
      </c>
    </row>
    <row r="33" spans="1:14" x14ac:dyDescent="0.2">
      <c r="A33" s="108" t="s">
        <v>5</v>
      </c>
      <c r="B33" s="132">
        <v>221145.71700000003</v>
      </c>
      <c r="C33" s="136">
        <v>0.15585457058955379</v>
      </c>
      <c r="D33" s="138">
        <v>317066.38099999999</v>
      </c>
      <c r="E33" s="136">
        <v>0.14700010369219249</v>
      </c>
      <c r="F33" s="138">
        <v>447793.70300000004</v>
      </c>
      <c r="G33" s="135">
        <v>0.15730842203349774</v>
      </c>
      <c r="H33" s="138">
        <v>986005.80099999998</v>
      </c>
      <c r="I33" s="141">
        <v>0.15352526929647553</v>
      </c>
      <c r="J33" s="25"/>
      <c r="K33" s="26" t="str">
        <f t="shared" si="7"/>
        <v>Obchod, služby, školství, zdravotnictví</v>
      </c>
      <c r="L33" s="23">
        <f t="shared" si="4"/>
        <v>221145.71700000003</v>
      </c>
      <c r="M33" s="23">
        <f t="shared" si="5"/>
        <v>317066.38099999999</v>
      </c>
      <c r="N33" s="23">
        <f t="shared" si="6"/>
        <v>447793.70300000004</v>
      </c>
    </row>
    <row r="34" spans="1:14" x14ac:dyDescent="0.2">
      <c r="A34" s="108" t="s">
        <v>3</v>
      </c>
      <c r="B34" s="132">
        <v>4259.3949999999995</v>
      </c>
      <c r="C34" s="135">
        <v>3.0939825056781192E-2</v>
      </c>
      <c r="D34" s="137">
        <v>6312.4310000000005</v>
      </c>
      <c r="E34" s="135">
        <v>2.9031404978807233E-2</v>
      </c>
      <c r="F34" s="137">
        <v>9454.6370000000006</v>
      </c>
      <c r="G34" s="135">
        <v>3.5550633449376125E-2</v>
      </c>
      <c r="H34" s="137">
        <v>20026.463000000003</v>
      </c>
      <c r="I34" s="141">
        <v>3.224613025514312E-2</v>
      </c>
      <c r="J34" s="25"/>
      <c r="K34" s="26" t="str">
        <f t="shared" si="7"/>
        <v>Ostatní</v>
      </c>
      <c r="L34" s="23">
        <f t="shared" si="4"/>
        <v>4259.3949999999995</v>
      </c>
      <c r="M34" s="23">
        <f t="shared" si="5"/>
        <v>6312.4310000000005</v>
      </c>
      <c r="N34" s="23">
        <f t="shared" si="6"/>
        <v>9454.6370000000006</v>
      </c>
    </row>
    <row r="35" spans="1:14" ht="18" customHeight="1" x14ac:dyDescent="0.2">
      <c r="A35" s="45" t="s">
        <v>158</v>
      </c>
      <c r="B35" s="18"/>
      <c r="C35" s="18"/>
      <c r="D35" s="6"/>
      <c r="F35" s="7"/>
      <c r="G35" s="26"/>
      <c r="H35" s="26"/>
      <c r="I35" s="3" t="s">
        <v>65</v>
      </c>
      <c r="J35" s="26"/>
    </row>
    <row r="36" spans="1:14" x14ac:dyDescent="0.2">
      <c r="A36" s="18"/>
      <c r="B36" s="18"/>
      <c r="C36" s="18"/>
    </row>
    <row r="37" spans="1:14" x14ac:dyDescent="0.2">
      <c r="B37" s="22"/>
      <c r="C37" s="22"/>
      <c r="D37" s="22"/>
    </row>
    <row r="38" spans="1:14" x14ac:dyDescent="0.2">
      <c r="B38" s="22"/>
      <c r="C38" s="22"/>
      <c r="D38" s="22"/>
    </row>
    <row r="39" spans="1:14" x14ac:dyDescent="0.2">
      <c r="B39" s="22"/>
      <c r="C39" s="22"/>
      <c r="D39" s="22"/>
      <c r="L39" s="28" t="s">
        <v>155</v>
      </c>
      <c r="M39" s="32">
        <v>0.15687845645851248</v>
      </c>
    </row>
    <row r="40" spans="1:14" x14ac:dyDescent="0.2">
      <c r="B40" s="34"/>
      <c r="C40" s="34"/>
      <c r="D40" s="34"/>
      <c r="L40" s="28" t="s">
        <v>50</v>
      </c>
      <c r="M40" s="32">
        <v>0.19095317734111247</v>
      </c>
    </row>
    <row r="41" spans="1:14" x14ac:dyDescent="0.2">
      <c r="B41" s="22"/>
      <c r="C41" s="22"/>
      <c r="D41" s="22"/>
      <c r="L41" s="28" t="s">
        <v>111</v>
      </c>
      <c r="M41" s="32">
        <v>0.17462378868467551</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{65664D97-74BB-4C58-87E7-3F9B23FB45AC}</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{E0A0C485-B927-4D45-B4BD-59259CB131FE}</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65664D97-74BB-4C58-87E7-3F9B23FB45AC}">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E0A0C485-B927-4D45-B4BD-59259CB131FE}">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41"/>
  <sheetViews>
    <sheetView showGridLines="0" zoomScaleNormal="100" zoomScaleSheetLayoutView="100" workbookViewId="0">
      <selection activeCell="O31" sqref="O31"/>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04" t="s">
        <v>131</v>
      </c>
      <c r="I1" s="105" t="str">
        <f>'3'!N1</f>
        <v>IV. čtvrtletí 2021</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06"/>
      <c r="B5" s="303" t="s">
        <v>17</v>
      </c>
      <c r="C5" s="304"/>
      <c r="D5" s="303" t="s">
        <v>18</v>
      </c>
      <c r="E5" s="304"/>
      <c r="F5" s="303" t="s">
        <v>19</v>
      </c>
      <c r="G5" s="304"/>
      <c r="H5" s="303" t="s">
        <v>7</v>
      </c>
      <c r="I5" s="305"/>
    </row>
    <row r="6" spans="1:15" x14ac:dyDescent="0.2">
      <c r="A6" s="107"/>
      <c r="B6" s="126" t="s">
        <v>166</v>
      </c>
      <c r="C6" s="127" t="s">
        <v>49</v>
      </c>
      <c r="D6" s="126" t="s">
        <v>166</v>
      </c>
      <c r="E6" s="127" t="s">
        <v>49</v>
      </c>
      <c r="F6" s="126" t="s">
        <v>166</v>
      </c>
      <c r="G6" s="127" t="s">
        <v>49</v>
      </c>
      <c r="H6" s="126" t="s">
        <v>166</v>
      </c>
      <c r="I6" s="128" t="s">
        <v>49</v>
      </c>
      <c r="J6" s="28"/>
      <c r="O6" s="28"/>
    </row>
    <row r="7" spans="1:15" ht="13.5" x14ac:dyDescent="0.2">
      <c r="A7" s="109" t="s">
        <v>282</v>
      </c>
      <c r="B7" s="129">
        <v>1286.3511999999998</v>
      </c>
      <c r="C7" s="130">
        <v>3.2901578068450919E-2</v>
      </c>
      <c r="D7" s="129">
        <v>1286.3511999999998</v>
      </c>
      <c r="E7" s="130">
        <v>3.2960034854673304E-2</v>
      </c>
      <c r="F7" s="129">
        <v>1286.3511999999998</v>
      </c>
      <c r="G7" s="130">
        <v>3.2987244451336786E-2</v>
      </c>
      <c r="H7" s="129">
        <v>1286.3511999999998</v>
      </c>
      <c r="I7" s="139">
        <v>3.2987244451336786E-2</v>
      </c>
      <c r="J7" s="30"/>
      <c r="O7" s="13"/>
    </row>
    <row r="8" spans="1:15" x14ac:dyDescent="0.2">
      <c r="A8" s="109" t="s">
        <v>167</v>
      </c>
      <c r="B8" s="129">
        <v>615748.58800000011</v>
      </c>
      <c r="C8" s="130">
        <v>4.7816571186003874E-2</v>
      </c>
      <c r="D8" s="129">
        <v>744669.70399999956</v>
      </c>
      <c r="E8" s="130">
        <v>4.622555404106695E-2</v>
      </c>
      <c r="F8" s="129">
        <v>889848.005</v>
      </c>
      <c r="G8" s="130">
        <v>4.688604997403107E-2</v>
      </c>
      <c r="H8" s="129">
        <v>2250266.2969999998</v>
      </c>
      <c r="I8" s="139">
        <v>4.6914035759462028E-2</v>
      </c>
      <c r="J8" s="30"/>
      <c r="O8" s="13"/>
    </row>
    <row r="9" spans="1:15" x14ac:dyDescent="0.2">
      <c r="A9" s="109" t="s">
        <v>168</v>
      </c>
      <c r="B9" s="129">
        <v>278230.02100000001</v>
      </c>
      <c r="C9" s="131">
        <v>3.857601858297445E-2</v>
      </c>
      <c r="D9" s="129">
        <v>372380.64400000003</v>
      </c>
      <c r="E9" s="131">
        <v>3.8516037824756467E-2</v>
      </c>
      <c r="F9" s="129">
        <v>497127.63100000005</v>
      </c>
      <c r="G9" s="131">
        <v>4.10526297919196E-2</v>
      </c>
      <c r="H9" s="129">
        <v>1147738.2960000001</v>
      </c>
      <c r="I9" s="140">
        <v>3.9590521300391375E-2</v>
      </c>
      <c r="J9" s="25"/>
      <c r="K9" s="26"/>
      <c r="L9" s="26" t="str">
        <f>+B5</f>
        <v>Říjen</v>
      </c>
      <c r="M9" s="26" t="str">
        <f>+D5</f>
        <v>Listopad</v>
      </c>
      <c r="N9" s="26" t="str">
        <f>+F5</f>
        <v>Prosinec</v>
      </c>
      <c r="O9" s="27"/>
    </row>
    <row r="10" spans="1:15" x14ac:dyDescent="0.2">
      <c r="A10" s="108" t="s">
        <v>41</v>
      </c>
      <c r="B10" s="132">
        <v>20887.309000000001</v>
      </c>
      <c r="C10" s="133">
        <v>2.8698396837728846E-2</v>
      </c>
      <c r="D10" s="137">
        <v>16996.436000000002</v>
      </c>
      <c r="E10" s="135">
        <v>1.8245324287548777E-2</v>
      </c>
      <c r="F10" s="137">
        <v>14241.036999999998</v>
      </c>
      <c r="G10" s="135">
        <v>1.4646963578432096E-2</v>
      </c>
      <c r="H10" s="137">
        <v>52124.781999999999</v>
      </c>
      <c r="I10" s="141">
        <v>1.9806824857501733E-2</v>
      </c>
      <c r="J10" s="25"/>
      <c r="K10" s="26" t="str">
        <f>+A10</f>
        <v>Biomasa</v>
      </c>
      <c r="L10" s="23">
        <f>+B10</f>
        <v>20887.309000000001</v>
      </c>
      <c r="M10" s="23">
        <f>+D10</f>
        <v>16996.436000000002</v>
      </c>
      <c r="N10" s="23">
        <f>+F10</f>
        <v>14241.036999999998</v>
      </c>
      <c r="O10" s="40"/>
    </row>
    <row r="11" spans="1:15" x14ac:dyDescent="0.2">
      <c r="A11" s="108" t="s">
        <v>40</v>
      </c>
      <c r="B11" s="132">
        <v>3272.9690000000001</v>
      </c>
      <c r="C11" s="134">
        <v>6.2123606953179845E-2</v>
      </c>
      <c r="D11" s="138">
        <v>3579.1670000000004</v>
      </c>
      <c r="E11" s="136">
        <v>6.4040151713148002E-2</v>
      </c>
      <c r="F11" s="138">
        <v>3917.8320000000003</v>
      </c>
      <c r="G11" s="135">
        <v>6.2341523930863084E-2</v>
      </c>
      <c r="H11" s="138">
        <v>10769.968000000001</v>
      </c>
      <c r="I11" s="141">
        <v>6.2828368895443076E-2</v>
      </c>
      <c r="J11" s="25"/>
      <c r="K11" s="26" t="str">
        <f t="shared" ref="K11:L25" si="0">+A11</f>
        <v>Bioplyn</v>
      </c>
      <c r="L11" s="23">
        <f t="shared" si="0"/>
        <v>3272.9690000000001</v>
      </c>
      <c r="M11" s="23">
        <f t="shared" ref="M11:M25" si="1">+D11</f>
        <v>3579.1670000000004</v>
      </c>
      <c r="N11" s="23">
        <f t="shared" ref="N11:N25" si="2">+F11</f>
        <v>3917.8320000000003</v>
      </c>
      <c r="O11" s="40"/>
    </row>
    <row r="12" spans="1:15" x14ac:dyDescent="0.2">
      <c r="A12" s="108" t="s">
        <v>39</v>
      </c>
      <c r="B12" s="132">
        <v>53475.642999999996</v>
      </c>
      <c r="C12" s="134">
        <v>6.807825772474925E-2</v>
      </c>
      <c r="D12" s="138">
        <v>59282.983999999997</v>
      </c>
      <c r="E12" s="136">
        <v>5.7790624682809724E-2</v>
      </c>
      <c r="F12" s="138">
        <v>71606.22</v>
      </c>
      <c r="G12" s="135">
        <v>4.9036080418804293E-2</v>
      </c>
      <c r="H12" s="138">
        <v>184364.84700000001</v>
      </c>
      <c r="I12" s="141">
        <v>5.6353075010875789E-2</v>
      </c>
      <c r="J12" s="25"/>
      <c r="K12" s="26" t="str">
        <f t="shared" si="0"/>
        <v>Černé uhlí</v>
      </c>
      <c r="L12" s="23">
        <f t="shared" si="0"/>
        <v>53475.642999999996</v>
      </c>
      <c r="M12" s="23">
        <f t="shared" si="1"/>
        <v>59282.983999999997</v>
      </c>
      <c r="N12" s="23">
        <f t="shared" si="2"/>
        <v>71606.22</v>
      </c>
      <c r="O12" s="40"/>
    </row>
    <row r="13" spans="1:15" x14ac:dyDescent="0.2">
      <c r="A13" s="108" t="s">
        <v>51</v>
      </c>
      <c r="B13" s="132">
        <v>0</v>
      </c>
      <c r="C13" s="134">
        <v>0</v>
      </c>
      <c r="D13" s="138">
        <v>0</v>
      </c>
      <c r="E13" s="136">
        <v>0</v>
      </c>
      <c r="F13" s="138">
        <v>0</v>
      </c>
      <c r="G13" s="135">
        <v>0</v>
      </c>
      <c r="H13" s="138">
        <v>0</v>
      </c>
      <c r="I13" s="141">
        <v>0</v>
      </c>
      <c r="J13" s="25"/>
      <c r="K13" s="26" t="str">
        <f t="shared" si="0"/>
        <v>Elektrická energie</v>
      </c>
      <c r="L13" s="23">
        <f t="shared" si="0"/>
        <v>0</v>
      </c>
      <c r="M13" s="23">
        <f t="shared" si="1"/>
        <v>0</v>
      </c>
      <c r="N13" s="23">
        <f t="shared" si="2"/>
        <v>0</v>
      </c>
      <c r="O13" s="40"/>
    </row>
    <row r="14" spans="1:15" x14ac:dyDescent="0.2">
      <c r="A14" s="108" t="s">
        <v>52</v>
      </c>
      <c r="B14" s="132">
        <v>0</v>
      </c>
      <c r="C14" s="134">
        <v>0</v>
      </c>
      <c r="D14" s="138">
        <v>0</v>
      </c>
      <c r="E14" s="136">
        <v>0</v>
      </c>
      <c r="F14" s="138">
        <v>0</v>
      </c>
      <c r="G14" s="135">
        <v>0</v>
      </c>
      <c r="H14" s="138">
        <v>0</v>
      </c>
      <c r="I14" s="141">
        <v>0</v>
      </c>
      <c r="J14" s="25"/>
      <c r="K14" s="26" t="str">
        <f t="shared" si="0"/>
        <v>Energie prostředí (tepelné čerpadlo)</v>
      </c>
      <c r="L14" s="23">
        <f t="shared" si="0"/>
        <v>0</v>
      </c>
      <c r="M14" s="23">
        <f t="shared" si="1"/>
        <v>0</v>
      </c>
      <c r="N14" s="23">
        <f t="shared" si="2"/>
        <v>0</v>
      </c>
      <c r="O14" s="40"/>
    </row>
    <row r="15" spans="1:15" x14ac:dyDescent="0.2">
      <c r="A15" s="108" t="s">
        <v>53</v>
      </c>
      <c r="B15" s="132">
        <v>0</v>
      </c>
      <c r="C15" s="134">
        <v>0</v>
      </c>
      <c r="D15" s="138">
        <v>0</v>
      </c>
      <c r="E15" s="136">
        <v>0</v>
      </c>
      <c r="F15" s="138">
        <v>0</v>
      </c>
      <c r="G15" s="135">
        <v>0</v>
      </c>
      <c r="H15" s="138">
        <v>0</v>
      </c>
      <c r="I15" s="141">
        <v>0</v>
      </c>
      <c r="J15" s="25"/>
      <c r="K15" s="26" t="str">
        <f t="shared" si="0"/>
        <v>Energie Slunce (solární kolektor)</v>
      </c>
      <c r="L15" s="23">
        <f t="shared" si="0"/>
        <v>0</v>
      </c>
      <c r="M15" s="23">
        <f t="shared" si="1"/>
        <v>0</v>
      </c>
      <c r="N15" s="23">
        <f t="shared" si="2"/>
        <v>0</v>
      </c>
      <c r="O15" s="40"/>
    </row>
    <row r="16" spans="1:15" x14ac:dyDescent="0.2">
      <c r="A16" s="108" t="s">
        <v>38</v>
      </c>
      <c r="B16" s="132">
        <v>117498.136</v>
      </c>
      <c r="C16" s="134">
        <v>3.8868407162801169E-2</v>
      </c>
      <c r="D16" s="138">
        <v>152031.22500000001</v>
      </c>
      <c r="E16" s="136">
        <v>3.548113373362962E-2</v>
      </c>
      <c r="F16" s="138">
        <v>189698.43599999999</v>
      </c>
      <c r="G16" s="135">
        <v>3.4832870408870703E-2</v>
      </c>
      <c r="H16" s="138">
        <v>459227.79700000002</v>
      </c>
      <c r="I16" s="141">
        <v>3.6007191010909351E-2</v>
      </c>
      <c r="J16" s="25"/>
      <c r="K16" s="26" t="str">
        <f t="shared" si="0"/>
        <v>Hnědé uhlí</v>
      </c>
      <c r="L16" s="23">
        <f t="shared" si="0"/>
        <v>117498.136</v>
      </c>
      <c r="M16" s="23">
        <f t="shared" si="1"/>
        <v>152031.22500000001</v>
      </c>
      <c r="N16" s="23">
        <f t="shared" si="2"/>
        <v>189698.43599999999</v>
      </c>
      <c r="O16" s="40"/>
    </row>
    <row r="17" spans="1:18" x14ac:dyDescent="0.2">
      <c r="A17" s="108" t="s">
        <v>63</v>
      </c>
      <c r="B17" s="132">
        <v>0</v>
      </c>
      <c r="C17" s="134">
        <v>0</v>
      </c>
      <c r="D17" s="138">
        <v>0</v>
      </c>
      <c r="E17" s="136">
        <v>0</v>
      </c>
      <c r="F17" s="138">
        <v>0</v>
      </c>
      <c r="G17" s="135">
        <v>0</v>
      </c>
      <c r="H17" s="138">
        <v>0</v>
      </c>
      <c r="I17" s="141">
        <v>0</v>
      </c>
      <c r="J17" s="25"/>
      <c r="K17" s="26" t="str">
        <f t="shared" si="0"/>
        <v>Jaderné palivo</v>
      </c>
      <c r="L17" s="23">
        <f t="shared" si="0"/>
        <v>0</v>
      </c>
      <c r="M17" s="23">
        <f t="shared" si="1"/>
        <v>0</v>
      </c>
      <c r="N17" s="23">
        <f t="shared" si="2"/>
        <v>0</v>
      </c>
      <c r="O17" s="40"/>
    </row>
    <row r="18" spans="1:18" x14ac:dyDescent="0.2">
      <c r="A18" s="108" t="s">
        <v>37</v>
      </c>
      <c r="B18" s="132">
        <v>0</v>
      </c>
      <c r="C18" s="134">
        <v>0</v>
      </c>
      <c r="D18" s="138">
        <v>0</v>
      </c>
      <c r="E18" s="136">
        <v>0</v>
      </c>
      <c r="F18" s="138">
        <v>0</v>
      </c>
      <c r="G18" s="135">
        <v>0</v>
      </c>
      <c r="H18" s="138">
        <v>0</v>
      </c>
      <c r="I18" s="141">
        <v>0</v>
      </c>
      <c r="J18" s="25"/>
      <c r="K18" s="26" t="str">
        <f t="shared" si="0"/>
        <v>Koks</v>
      </c>
      <c r="L18" s="23">
        <f t="shared" si="0"/>
        <v>0</v>
      </c>
      <c r="M18" s="23">
        <f t="shared" si="1"/>
        <v>0</v>
      </c>
      <c r="N18" s="23">
        <f t="shared" si="2"/>
        <v>0</v>
      </c>
      <c r="O18" s="40"/>
    </row>
    <row r="19" spans="1:18" x14ac:dyDescent="0.2">
      <c r="A19" s="108" t="s">
        <v>36</v>
      </c>
      <c r="B19" s="132">
        <v>0</v>
      </c>
      <c r="C19" s="134">
        <v>0</v>
      </c>
      <c r="D19" s="138">
        <v>0</v>
      </c>
      <c r="E19" s="136">
        <v>0</v>
      </c>
      <c r="F19" s="138">
        <v>0</v>
      </c>
      <c r="G19" s="135">
        <v>0</v>
      </c>
      <c r="H19" s="138">
        <v>0</v>
      </c>
      <c r="I19" s="141">
        <v>0</v>
      </c>
      <c r="J19" s="25"/>
      <c r="K19" s="26" t="str">
        <f t="shared" si="0"/>
        <v>Odpadní teplo</v>
      </c>
      <c r="L19" s="23">
        <f t="shared" si="0"/>
        <v>0</v>
      </c>
      <c r="M19" s="23">
        <f t="shared" si="1"/>
        <v>0</v>
      </c>
      <c r="N19" s="23">
        <f t="shared" si="2"/>
        <v>0</v>
      </c>
      <c r="O19" s="40"/>
    </row>
    <row r="20" spans="1:18" x14ac:dyDescent="0.2">
      <c r="A20" s="108" t="s">
        <v>35</v>
      </c>
      <c r="B20" s="132">
        <v>0</v>
      </c>
      <c r="C20" s="134">
        <v>0</v>
      </c>
      <c r="D20" s="138">
        <v>0</v>
      </c>
      <c r="E20" s="136">
        <v>0</v>
      </c>
      <c r="F20" s="138">
        <v>0</v>
      </c>
      <c r="G20" s="135">
        <v>0</v>
      </c>
      <c r="H20" s="138">
        <v>0</v>
      </c>
      <c r="I20" s="141">
        <v>0</v>
      </c>
      <c r="J20" s="25"/>
      <c r="K20" s="26" t="str">
        <f t="shared" si="0"/>
        <v>Ostatní kapalná paliva</v>
      </c>
      <c r="L20" s="23">
        <f t="shared" si="0"/>
        <v>0</v>
      </c>
      <c r="M20" s="23">
        <f t="shared" si="1"/>
        <v>0</v>
      </c>
      <c r="N20" s="23">
        <f t="shared" si="2"/>
        <v>0</v>
      </c>
      <c r="O20" s="40"/>
    </row>
    <row r="21" spans="1:18" x14ac:dyDescent="0.2">
      <c r="A21" s="108" t="s">
        <v>34</v>
      </c>
      <c r="B21" s="132">
        <v>0</v>
      </c>
      <c r="C21" s="134">
        <v>0</v>
      </c>
      <c r="D21" s="138">
        <v>0</v>
      </c>
      <c r="E21" s="136">
        <v>0</v>
      </c>
      <c r="F21" s="138">
        <v>0</v>
      </c>
      <c r="G21" s="135">
        <v>0</v>
      </c>
      <c r="H21" s="138">
        <v>0</v>
      </c>
      <c r="I21" s="141">
        <v>0</v>
      </c>
      <c r="J21" s="25"/>
      <c r="K21" s="26" t="str">
        <f t="shared" si="0"/>
        <v>Ostatní pevná paliva</v>
      </c>
      <c r="L21" s="23">
        <f t="shared" si="0"/>
        <v>0</v>
      </c>
      <c r="M21" s="23">
        <f t="shared" si="1"/>
        <v>0</v>
      </c>
      <c r="N21" s="23">
        <f t="shared" si="2"/>
        <v>0</v>
      </c>
      <c r="O21" s="40"/>
    </row>
    <row r="22" spans="1:18" x14ac:dyDescent="0.2">
      <c r="A22" s="108" t="s">
        <v>33</v>
      </c>
      <c r="B22" s="132">
        <v>0</v>
      </c>
      <c r="C22" s="134">
        <v>0</v>
      </c>
      <c r="D22" s="138">
        <v>0</v>
      </c>
      <c r="E22" s="136">
        <v>0</v>
      </c>
      <c r="F22" s="138">
        <v>0</v>
      </c>
      <c r="G22" s="135">
        <v>0</v>
      </c>
      <c r="H22" s="138">
        <v>0</v>
      </c>
      <c r="I22" s="141">
        <v>0</v>
      </c>
      <c r="J22" s="25"/>
      <c r="K22" s="26" t="str">
        <f t="shared" si="0"/>
        <v>Ostatní plyny</v>
      </c>
      <c r="L22" s="23">
        <f t="shared" si="0"/>
        <v>0</v>
      </c>
      <c r="M22" s="23">
        <f t="shared" si="1"/>
        <v>0</v>
      </c>
      <c r="N22" s="23">
        <f t="shared" si="2"/>
        <v>0</v>
      </c>
      <c r="O22" s="40"/>
    </row>
    <row r="23" spans="1:18" x14ac:dyDescent="0.2">
      <c r="A23" s="108" t="s">
        <v>3</v>
      </c>
      <c r="B23" s="132">
        <v>0</v>
      </c>
      <c r="C23" s="134">
        <v>0</v>
      </c>
      <c r="D23" s="138">
        <v>0</v>
      </c>
      <c r="E23" s="136">
        <v>0</v>
      </c>
      <c r="F23" s="138">
        <v>0</v>
      </c>
      <c r="G23" s="135">
        <v>0</v>
      </c>
      <c r="H23" s="138">
        <v>0</v>
      </c>
      <c r="I23" s="141">
        <v>0</v>
      </c>
      <c r="J23" s="25"/>
      <c r="K23" s="26" t="str">
        <f t="shared" si="0"/>
        <v>Ostatní</v>
      </c>
      <c r="L23" s="23">
        <f t="shared" si="0"/>
        <v>0</v>
      </c>
      <c r="M23" s="23">
        <f t="shared" si="1"/>
        <v>0</v>
      </c>
      <c r="N23" s="23">
        <f t="shared" si="2"/>
        <v>0</v>
      </c>
      <c r="O23" s="40"/>
    </row>
    <row r="24" spans="1:18" x14ac:dyDescent="0.2">
      <c r="A24" s="108" t="s">
        <v>32</v>
      </c>
      <c r="B24" s="132">
        <v>3929.2489999999998</v>
      </c>
      <c r="C24" s="134">
        <v>0.45111581805283474</v>
      </c>
      <c r="D24" s="138">
        <v>16356.148999999999</v>
      </c>
      <c r="E24" s="136">
        <v>0.69785634274213415</v>
      </c>
      <c r="F24" s="138">
        <v>44129.921999999999</v>
      </c>
      <c r="G24" s="135">
        <v>0.68899274609418626</v>
      </c>
      <c r="H24" s="138">
        <v>64415.32</v>
      </c>
      <c r="I24" s="141">
        <v>0.66961409057725985</v>
      </c>
      <c r="J24" s="25"/>
      <c r="K24" s="26" t="str">
        <f t="shared" si="0"/>
        <v>Topné oleje</v>
      </c>
      <c r="L24" s="23">
        <f t="shared" si="0"/>
        <v>3929.2489999999998</v>
      </c>
      <c r="M24" s="23">
        <f t="shared" si="1"/>
        <v>16356.148999999999</v>
      </c>
      <c r="N24" s="23">
        <f t="shared" si="2"/>
        <v>44129.921999999999</v>
      </c>
      <c r="O24" s="40"/>
    </row>
    <row r="25" spans="1:18" x14ac:dyDescent="0.2">
      <c r="A25" s="108" t="s">
        <v>31</v>
      </c>
      <c r="B25" s="132">
        <v>79166.714999999982</v>
      </c>
      <c r="C25" s="133">
        <v>4.0609279924378801E-2</v>
      </c>
      <c r="D25" s="137">
        <v>124134.683</v>
      </c>
      <c r="E25" s="135">
        <v>4.844801718521493E-2</v>
      </c>
      <c r="F25" s="137">
        <v>173534.18400000001</v>
      </c>
      <c r="G25" s="135">
        <v>5.1682307533020104E-2</v>
      </c>
      <c r="H25" s="137">
        <v>376835.58199999999</v>
      </c>
      <c r="I25" s="141">
        <v>4.7886144817996995E-2</v>
      </c>
      <c r="J25" s="25"/>
      <c r="K25" s="26" t="str">
        <f t="shared" si="0"/>
        <v>Zemní plyn</v>
      </c>
      <c r="L25" s="23">
        <f t="shared" si="0"/>
        <v>79166.714999999982</v>
      </c>
      <c r="M25" s="23">
        <f t="shared" si="1"/>
        <v>124134.683</v>
      </c>
      <c r="N25" s="23">
        <f t="shared" si="2"/>
        <v>173534.18400000001</v>
      </c>
      <c r="O25" s="24"/>
    </row>
    <row r="26" spans="1:18" ht="13.5" customHeight="1" x14ac:dyDescent="0.2">
      <c r="A26" s="110" t="s">
        <v>169</v>
      </c>
      <c r="B26" s="129">
        <v>265000.36800000002</v>
      </c>
      <c r="C26" s="131">
        <v>4.105137351451292E-2</v>
      </c>
      <c r="D26" s="129">
        <v>358304.90599999996</v>
      </c>
      <c r="E26" s="131">
        <v>4.0170010930327807E-2</v>
      </c>
      <c r="F26" s="129">
        <v>482132.41999999993</v>
      </c>
      <c r="G26" s="131">
        <v>4.2536051927289958E-2</v>
      </c>
      <c r="H26" s="129">
        <v>1105437.6939999999</v>
      </c>
      <c r="I26" s="140">
        <v>4.1387088357876002E-2</v>
      </c>
      <c r="J26" s="7"/>
      <c r="K26" s="26"/>
      <c r="L26" s="26" t="str">
        <f>+L9</f>
        <v>Říjen</v>
      </c>
      <c r="M26" s="26" t="str">
        <f>+M9</f>
        <v>Listopad</v>
      </c>
      <c r="N26" s="26" t="str">
        <f>+N9</f>
        <v>Prosinec</v>
      </c>
      <c r="O26" s="22"/>
      <c r="P26" s="34"/>
      <c r="Q26" s="34"/>
      <c r="R26" s="34"/>
    </row>
    <row r="27" spans="1:18" ht="12.75" customHeight="1" x14ac:dyDescent="0.2">
      <c r="A27" s="108" t="s">
        <v>26</v>
      </c>
      <c r="B27" s="132">
        <v>52114.698000000004</v>
      </c>
      <c r="C27" s="135">
        <v>3.028294456642653E-2</v>
      </c>
      <c r="D27" s="137">
        <v>65156.754000000001</v>
      </c>
      <c r="E27" s="135">
        <v>3.0942714361778326E-2</v>
      </c>
      <c r="F27" s="137">
        <v>78928.388999999996</v>
      </c>
      <c r="G27" s="135">
        <v>3.2207003021570244E-2</v>
      </c>
      <c r="H27" s="137">
        <v>196199.84100000001</v>
      </c>
      <c r="I27" s="141">
        <v>3.1255416270728233E-2</v>
      </c>
      <c r="J27" s="25"/>
      <c r="K27" s="26" t="str">
        <f>+A27</f>
        <v>Průmysl</v>
      </c>
      <c r="L27" s="23">
        <f t="shared" ref="L27:L34" si="3">+B27</f>
        <v>52114.698000000004</v>
      </c>
      <c r="M27" s="23">
        <f t="shared" ref="M27:M34" si="4">+D27</f>
        <v>65156.754000000001</v>
      </c>
      <c r="N27" s="23">
        <f t="shared" ref="N27:N34" si="5">+F27</f>
        <v>78928.388999999996</v>
      </c>
      <c r="O27" s="22"/>
      <c r="P27" s="40"/>
      <c r="Q27" s="40"/>
      <c r="R27" s="40"/>
    </row>
    <row r="28" spans="1:18" ht="12.75" customHeight="1" x14ac:dyDescent="0.2">
      <c r="A28" s="108" t="s">
        <v>0</v>
      </c>
      <c r="B28" s="132">
        <v>4691.6270000000004</v>
      </c>
      <c r="C28" s="136">
        <v>3.0347091339626722E-2</v>
      </c>
      <c r="D28" s="138">
        <v>7968.2489999999998</v>
      </c>
      <c r="E28" s="136">
        <v>3.6042844755648847E-2</v>
      </c>
      <c r="F28" s="138">
        <v>12518.405999999999</v>
      </c>
      <c r="G28" s="135">
        <v>4.1690496607496734E-2</v>
      </c>
      <c r="H28" s="138">
        <v>25178.281999999999</v>
      </c>
      <c r="I28" s="141">
        <v>3.7248951767312251E-2</v>
      </c>
      <c r="J28" s="25"/>
      <c r="K28" s="26" t="str">
        <f t="shared" ref="K28:K34" si="6">+A28</f>
        <v>Energetika</v>
      </c>
      <c r="L28" s="23">
        <f t="shared" si="3"/>
        <v>4691.6270000000004</v>
      </c>
      <c r="M28" s="23">
        <f t="shared" si="4"/>
        <v>7968.2489999999998</v>
      </c>
      <c r="N28" s="23">
        <f t="shared" si="5"/>
        <v>12518.405999999999</v>
      </c>
      <c r="O28" s="22"/>
    </row>
    <row r="29" spans="1:18" ht="12.75" customHeight="1" x14ac:dyDescent="0.2">
      <c r="A29" s="108" t="s">
        <v>1</v>
      </c>
      <c r="B29" s="132">
        <v>43</v>
      </c>
      <c r="C29" s="136">
        <v>8.3122423071985531E-4</v>
      </c>
      <c r="D29" s="138">
        <v>213.57</v>
      </c>
      <c r="E29" s="136">
        <v>2.470720395755798E-3</v>
      </c>
      <c r="F29" s="138">
        <v>275.13</v>
      </c>
      <c r="G29" s="135">
        <v>2.3368730452375075E-3</v>
      </c>
      <c r="H29" s="138">
        <v>531.70000000000005</v>
      </c>
      <c r="I29" s="141">
        <v>2.0777196493448531E-3</v>
      </c>
      <c r="J29" s="25"/>
      <c r="K29" s="26" t="str">
        <f t="shared" si="6"/>
        <v>Doprava</v>
      </c>
      <c r="L29" s="23">
        <f t="shared" si="3"/>
        <v>43</v>
      </c>
      <c r="M29" s="23">
        <f t="shared" si="4"/>
        <v>213.57</v>
      </c>
      <c r="N29" s="23">
        <f t="shared" si="5"/>
        <v>275.13</v>
      </c>
      <c r="O29" s="22"/>
    </row>
    <row r="30" spans="1:18" ht="12.75" customHeight="1" x14ac:dyDescent="0.2">
      <c r="A30" s="108" t="s">
        <v>2</v>
      </c>
      <c r="B30" s="132">
        <v>987.89699999999993</v>
      </c>
      <c r="C30" s="136">
        <v>6.5469865843692687E-2</v>
      </c>
      <c r="D30" s="138">
        <v>2664.221</v>
      </c>
      <c r="E30" s="136">
        <v>0.1037517314859996</v>
      </c>
      <c r="F30" s="138">
        <v>4607.5860000000002</v>
      </c>
      <c r="G30" s="135">
        <v>0.12202750389010861</v>
      </c>
      <c r="H30" s="138">
        <v>8259.7039999999997</v>
      </c>
      <c r="I30" s="141">
        <v>0.10518333660504287</v>
      </c>
      <c r="J30" s="25"/>
      <c r="K30" s="26" t="str">
        <f t="shared" si="6"/>
        <v>Stavebnictví</v>
      </c>
      <c r="L30" s="23">
        <f t="shared" si="3"/>
        <v>987.89699999999993</v>
      </c>
      <c r="M30" s="23">
        <f t="shared" si="4"/>
        <v>2664.221</v>
      </c>
      <c r="N30" s="23">
        <f t="shared" si="5"/>
        <v>4607.5860000000002</v>
      </c>
    </row>
    <row r="31" spans="1:18" x14ac:dyDescent="0.2">
      <c r="A31" s="108" t="s">
        <v>6</v>
      </c>
      <c r="B31" s="132">
        <v>949.98299999999995</v>
      </c>
      <c r="C31" s="136">
        <v>2.7349743434662968E-2</v>
      </c>
      <c r="D31" s="138">
        <v>1029.923</v>
      </c>
      <c r="E31" s="136">
        <v>2.373269621718856E-2</v>
      </c>
      <c r="F31" s="138">
        <v>1188.6089999999999</v>
      </c>
      <c r="G31" s="135">
        <v>2.5085979930608224E-2</v>
      </c>
      <c r="H31" s="138">
        <v>3168.5149999999999</v>
      </c>
      <c r="I31" s="141">
        <v>2.5244551702186608E-2</v>
      </c>
      <c r="J31" s="25"/>
      <c r="K31" s="26" t="str">
        <f t="shared" si="6"/>
        <v>Zemědělství a lesnictví</v>
      </c>
      <c r="L31" s="23">
        <f t="shared" si="3"/>
        <v>949.98299999999995</v>
      </c>
      <c r="M31" s="23">
        <f t="shared" si="4"/>
        <v>1029.923</v>
      </c>
      <c r="N31" s="23">
        <f t="shared" si="5"/>
        <v>1188.6089999999999</v>
      </c>
    </row>
    <row r="32" spans="1:18" x14ac:dyDescent="0.2">
      <c r="A32" s="108" t="s">
        <v>25</v>
      </c>
      <c r="B32" s="132">
        <v>129330.81999999999</v>
      </c>
      <c r="C32" s="136">
        <v>4.4266137509928215E-2</v>
      </c>
      <c r="D32" s="138">
        <v>175166.02799999996</v>
      </c>
      <c r="E32" s="136">
        <v>4.3111964086057643E-2</v>
      </c>
      <c r="F32" s="138">
        <v>243422.54099999994</v>
      </c>
      <c r="G32" s="135">
        <v>4.6204893455884181E-2</v>
      </c>
      <c r="H32" s="138">
        <v>547919.38899999985</v>
      </c>
      <c r="I32" s="141">
        <v>4.4717008333052352E-2</v>
      </c>
      <c r="J32" s="25"/>
      <c r="K32" s="26" t="str">
        <f t="shared" si="6"/>
        <v>Domácnosti</v>
      </c>
      <c r="L32" s="23">
        <f t="shared" si="3"/>
        <v>129330.81999999999</v>
      </c>
      <c r="M32" s="23">
        <f t="shared" si="4"/>
        <v>175166.02799999996</v>
      </c>
      <c r="N32" s="23">
        <f t="shared" si="5"/>
        <v>243422.54099999994</v>
      </c>
    </row>
    <row r="33" spans="1:14" x14ac:dyDescent="0.2">
      <c r="A33" s="108" t="s">
        <v>5</v>
      </c>
      <c r="B33" s="132">
        <v>75318.103000000003</v>
      </c>
      <c r="C33" s="136">
        <v>5.3081157346966758E-2</v>
      </c>
      <c r="D33" s="138">
        <v>104075.05099999998</v>
      </c>
      <c r="E33" s="136">
        <v>4.8251862088053474E-2</v>
      </c>
      <c r="F33" s="138">
        <v>138736.96899999998</v>
      </c>
      <c r="G33" s="135">
        <v>4.8737830668200102E-2</v>
      </c>
      <c r="H33" s="138">
        <v>318130.12299999996</v>
      </c>
      <c r="I33" s="141">
        <v>4.9534204317420526E-2</v>
      </c>
      <c r="J33" s="25"/>
      <c r="K33" s="26" t="str">
        <f t="shared" si="6"/>
        <v>Obchod, služby, školství, zdravotnictví</v>
      </c>
      <c r="L33" s="23">
        <f t="shared" si="3"/>
        <v>75318.103000000003</v>
      </c>
      <c r="M33" s="23">
        <f t="shared" si="4"/>
        <v>104075.05099999998</v>
      </c>
      <c r="N33" s="23">
        <f t="shared" si="5"/>
        <v>138736.96899999998</v>
      </c>
    </row>
    <row r="34" spans="1:14" x14ac:dyDescent="0.2">
      <c r="A34" s="108" t="s">
        <v>3</v>
      </c>
      <c r="B34" s="132">
        <v>1564.24</v>
      </c>
      <c r="C34" s="135">
        <v>1.1362485035273652E-2</v>
      </c>
      <c r="D34" s="137">
        <v>2031.1100000000001</v>
      </c>
      <c r="E34" s="135">
        <v>9.3412469722845542E-3</v>
      </c>
      <c r="F34" s="137">
        <v>2454.79</v>
      </c>
      <c r="G34" s="135">
        <v>9.2303215327245256E-3</v>
      </c>
      <c r="H34" s="137">
        <v>6050.14</v>
      </c>
      <c r="I34" s="141">
        <v>9.7417902752898293E-3</v>
      </c>
      <c r="J34" s="25"/>
      <c r="K34" s="26" t="str">
        <f t="shared" si="6"/>
        <v>Ostatní</v>
      </c>
      <c r="L34" s="23">
        <f t="shared" si="3"/>
        <v>1564.24</v>
      </c>
      <c r="M34" s="23">
        <f t="shared" si="4"/>
        <v>2031.1100000000001</v>
      </c>
      <c r="N34" s="23">
        <f t="shared" si="5"/>
        <v>2454.79</v>
      </c>
    </row>
    <row r="35" spans="1:14" ht="18" customHeight="1" x14ac:dyDescent="0.2">
      <c r="A35" s="45" t="s">
        <v>158</v>
      </c>
      <c r="B35" s="18"/>
      <c r="C35" s="18"/>
      <c r="D35" s="6"/>
      <c r="F35" s="7"/>
      <c r="G35" s="26"/>
      <c r="H35" s="26"/>
      <c r="I35" s="3" t="s">
        <v>65</v>
      </c>
      <c r="J35" s="26"/>
    </row>
    <row r="36" spans="1:14" x14ac:dyDescent="0.2">
      <c r="A36" s="18"/>
      <c r="B36" s="18"/>
      <c r="C36" s="18"/>
    </row>
    <row r="37" spans="1:14" x14ac:dyDescent="0.2">
      <c r="B37" s="22"/>
      <c r="C37" s="22"/>
      <c r="D37" s="22"/>
    </row>
    <row r="38" spans="1:14" x14ac:dyDescent="0.2">
      <c r="B38" s="22"/>
      <c r="C38" s="22"/>
      <c r="D38" s="22"/>
    </row>
    <row r="39" spans="1:14" x14ac:dyDescent="0.2">
      <c r="B39" s="22"/>
      <c r="C39" s="22"/>
      <c r="D39" s="22"/>
      <c r="L39" s="28" t="s">
        <v>155</v>
      </c>
      <c r="M39" s="32">
        <v>3.2987244451336786E-2</v>
      </c>
    </row>
    <row r="40" spans="1:14" x14ac:dyDescent="0.2">
      <c r="B40" s="34"/>
      <c r="C40" s="34"/>
      <c r="D40" s="34"/>
      <c r="L40" s="28" t="s">
        <v>50</v>
      </c>
      <c r="M40" s="32">
        <v>4.6914035759462028E-2</v>
      </c>
    </row>
    <row r="41" spans="1:14" x14ac:dyDescent="0.2">
      <c r="B41" s="22"/>
      <c r="C41" s="22"/>
      <c r="D41" s="22"/>
      <c r="L41" s="28" t="s">
        <v>111</v>
      </c>
      <c r="M41" s="32">
        <v>3.9590521300391375E-2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{FB29CA78-2BB6-4C83-B0D7-DB9DDBBF02EB}</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{3AA4B0B4-52B3-44B8-A8BA-59C7D4D42FA8}</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FB29CA78-2BB6-4C83-B0D7-DB9DDBBF02EB}">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3AA4B0B4-52B3-44B8-A8BA-59C7D4D42FA8}">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R42"/>
  <sheetViews>
    <sheetView showGridLines="0" zoomScaleNormal="100" zoomScaleSheetLayoutView="100" workbookViewId="0">
      <selection activeCell="M31" sqref="M31"/>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04" t="s">
        <v>132</v>
      </c>
      <c r="I1" s="105" t="str">
        <f>'3'!N1</f>
        <v>IV. čtvrtletí 2021</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06"/>
      <c r="B5" s="303" t="s">
        <v>17</v>
      </c>
      <c r="C5" s="304"/>
      <c r="D5" s="303" t="s">
        <v>18</v>
      </c>
      <c r="E5" s="304"/>
      <c r="F5" s="303" t="s">
        <v>19</v>
      </c>
      <c r="G5" s="304"/>
      <c r="H5" s="303" t="s">
        <v>7</v>
      </c>
      <c r="I5" s="305"/>
    </row>
    <row r="6" spans="1:15" x14ac:dyDescent="0.2">
      <c r="A6" s="107"/>
      <c r="B6" s="126" t="s">
        <v>166</v>
      </c>
      <c r="C6" s="127" t="s">
        <v>49</v>
      </c>
      <c r="D6" s="126" t="s">
        <v>166</v>
      </c>
      <c r="E6" s="127" t="s">
        <v>49</v>
      </c>
      <c r="F6" s="126" t="s">
        <v>166</v>
      </c>
      <c r="G6" s="127" t="s">
        <v>49</v>
      </c>
      <c r="H6" s="126" t="s">
        <v>166</v>
      </c>
      <c r="I6" s="128" t="s">
        <v>49</v>
      </c>
      <c r="J6" s="28"/>
      <c r="O6" s="28"/>
    </row>
    <row r="7" spans="1:15" ht="13.5" x14ac:dyDescent="0.2">
      <c r="A7" s="109" t="s">
        <v>282</v>
      </c>
      <c r="B7" s="129">
        <v>3723.326599999999</v>
      </c>
      <c r="C7" s="130">
        <v>9.5233184222349165E-2</v>
      </c>
      <c r="D7" s="129">
        <v>3723.326599999999</v>
      </c>
      <c r="E7" s="130">
        <v>9.5402386619868856E-2</v>
      </c>
      <c r="F7" s="129">
        <v>3723.1765999999993</v>
      </c>
      <c r="G7" s="130">
        <v>9.5477297832580216E-2</v>
      </c>
      <c r="H7" s="129">
        <v>3723.1765999999993</v>
      </c>
      <c r="I7" s="139">
        <v>9.5477297832580216E-2</v>
      </c>
      <c r="J7" s="30"/>
      <c r="O7" s="13"/>
    </row>
    <row r="8" spans="1:15" x14ac:dyDescent="0.2">
      <c r="A8" s="109" t="s">
        <v>167</v>
      </c>
      <c r="B8" s="129">
        <v>559827.18000000017</v>
      </c>
      <c r="C8" s="130">
        <v>4.3473938432043648E-2</v>
      </c>
      <c r="D8" s="129">
        <v>721942.14600000007</v>
      </c>
      <c r="E8" s="130">
        <v>4.4814735318474651E-2</v>
      </c>
      <c r="F8" s="129">
        <v>920773.54099999997</v>
      </c>
      <c r="G8" s="130">
        <v>4.8515515026739356E-2</v>
      </c>
      <c r="H8" s="129">
        <v>2202542.8670000006</v>
      </c>
      <c r="I8" s="139">
        <v>4.5919087426205207E-2</v>
      </c>
      <c r="J8" s="30"/>
      <c r="O8" s="13"/>
    </row>
    <row r="9" spans="1:15" x14ac:dyDescent="0.2">
      <c r="A9" s="109" t="s">
        <v>168</v>
      </c>
      <c r="B9" s="129">
        <v>338902.93199999997</v>
      </c>
      <c r="C9" s="131">
        <v>4.6988192559768827E-2</v>
      </c>
      <c r="D9" s="129">
        <v>483975.10399999999</v>
      </c>
      <c r="E9" s="131">
        <v>5.0058464939720229E-2</v>
      </c>
      <c r="F9" s="129">
        <v>652333.17500000005</v>
      </c>
      <c r="G9" s="131">
        <v>5.3869450548127959E-2</v>
      </c>
      <c r="H9" s="129">
        <v>1475211.2110000001</v>
      </c>
      <c r="I9" s="140">
        <v>5.0886496577850222E-2</v>
      </c>
      <c r="J9" s="25"/>
      <c r="K9" s="26"/>
      <c r="L9" s="26" t="str">
        <f>+B5</f>
        <v>Říjen</v>
      </c>
      <c r="M9" s="26" t="str">
        <f>+D5</f>
        <v>Listopad</v>
      </c>
      <c r="N9" s="26" t="str">
        <f>+F5</f>
        <v>Prosinec</v>
      </c>
    </row>
    <row r="10" spans="1:15" x14ac:dyDescent="0.2">
      <c r="A10" s="108" t="s">
        <v>41</v>
      </c>
      <c r="B10" s="132">
        <v>3645.9360000000001</v>
      </c>
      <c r="C10" s="133">
        <v>5.0093824040694642E-3</v>
      </c>
      <c r="D10" s="137">
        <v>5000.9129999999996</v>
      </c>
      <c r="E10" s="135">
        <v>5.3683771950083174E-3</v>
      </c>
      <c r="F10" s="137">
        <v>6760.67</v>
      </c>
      <c r="G10" s="135">
        <v>6.9533761660613997E-3</v>
      </c>
      <c r="H10" s="137">
        <v>15407.519</v>
      </c>
      <c r="I10" s="141">
        <v>5.8546821418194181E-3</v>
      </c>
      <c r="J10" s="25"/>
      <c r="K10" s="26" t="str">
        <f>+A10</f>
        <v>Biomasa</v>
      </c>
      <c r="L10" s="23">
        <f>+B10</f>
        <v>3645.9360000000001</v>
      </c>
      <c r="M10" s="23">
        <f>+D10</f>
        <v>5000.9129999999996</v>
      </c>
      <c r="N10" s="23">
        <f>+F10</f>
        <v>6760.67</v>
      </c>
    </row>
    <row r="11" spans="1:15" x14ac:dyDescent="0.2">
      <c r="A11" s="108" t="s">
        <v>40</v>
      </c>
      <c r="B11" s="132">
        <v>6018.0370000000003</v>
      </c>
      <c r="C11" s="134">
        <v>0.11422722464456388</v>
      </c>
      <c r="D11" s="138">
        <v>3450.924</v>
      </c>
      <c r="E11" s="136">
        <v>6.1745567197770752E-2</v>
      </c>
      <c r="F11" s="138">
        <v>5249.277000000001</v>
      </c>
      <c r="G11" s="135">
        <v>8.3527810206060177E-2</v>
      </c>
      <c r="H11" s="138">
        <v>14718.238000000001</v>
      </c>
      <c r="I11" s="141">
        <v>8.5861247364423771E-2</v>
      </c>
      <c r="J11" s="25"/>
      <c r="K11" s="26" t="str">
        <f t="shared" ref="K11:L25" si="0">+A11</f>
        <v>Bioplyn</v>
      </c>
      <c r="L11" s="23">
        <f t="shared" si="0"/>
        <v>6018.0370000000003</v>
      </c>
      <c r="M11" s="23">
        <f t="shared" ref="M11:M25" si="1">+D11</f>
        <v>3450.924</v>
      </c>
      <c r="N11" s="23">
        <f t="shared" ref="N11:N25" si="2">+F11</f>
        <v>5249.277000000001</v>
      </c>
      <c r="O11" s="40"/>
    </row>
    <row r="12" spans="1:15" x14ac:dyDescent="0.2">
      <c r="A12" s="108" t="s">
        <v>39</v>
      </c>
      <c r="B12" s="132">
        <v>154</v>
      </c>
      <c r="C12" s="134">
        <v>1.9605284016148037E-4</v>
      </c>
      <c r="D12" s="138">
        <v>848</v>
      </c>
      <c r="E12" s="136">
        <v>8.2665288459539497E-4</v>
      </c>
      <c r="F12" s="138">
        <v>0</v>
      </c>
      <c r="G12" s="135">
        <v>0</v>
      </c>
      <c r="H12" s="138">
        <v>1002</v>
      </c>
      <c r="I12" s="141">
        <v>3.0627194977629081E-4</v>
      </c>
      <c r="J12" s="25"/>
      <c r="K12" s="26" t="str">
        <f t="shared" si="0"/>
        <v>Černé uhlí</v>
      </c>
      <c r="L12" s="23">
        <f t="shared" si="0"/>
        <v>154</v>
      </c>
      <c r="M12" s="23">
        <f t="shared" si="1"/>
        <v>848</v>
      </c>
      <c r="N12" s="23">
        <f t="shared" si="2"/>
        <v>0</v>
      </c>
      <c r="O12" s="40"/>
    </row>
    <row r="13" spans="1:15" x14ac:dyDescent="0.2">
      <c r="A13" s="108" t="s">
        <v>51</v>
      </c>
      <c r="B13" s="132">
        <v>2538</v>
      </c>
      <c r="C13" s="134">
        <v>0.78713539162932067</v>
      </c>
      <c r="D13" s="138">
        <v>1595</v>
      </c>
      <c r="E13" s="136">
        <v>0.67824141992711562</v>
      </c>
      <c r="F13" s="138">
        <v>1716</v>
      </c>
      <c r="G13" s="135">
        <v>0.67586462226808508</v>
      </c>
      <c r="H13" s="138">
        <v>5849</v>
      </c>
      <c r="I13" s="141">
        <v>0.72076490544042582</v>
      </c>
      <c r="J13" s="25"/>
      <c r="K13" s="26" t="str">
        <f t="shared" si="0"/>
        <v>Elektrická energie</v>
      </c>
      <c r="L13" s="23">
        <f t="shared" si="0"/>
        <v>2538</v>
      </c>
      <c r="M13" s="23">
        <f t="shared" si="1"/>
        <v>1595</v>
      </c>
      <c r="N13" s="23">
        <f t="shared" si="2"/>
        <v>1716</v>
      </c>
      <c r="O13" s="40"/>
    </row>
    <row r="14" spans="1:15" x14ac:dyDescent="0.2">
      <c r="A14" s="108" t="s">
        <v>52</v>
      </c>
      <c r="B14" s="132">
        <v>0</v>
      </c>
      <c r="C14" s="134">
        <v>0</v>
      </c>
      <c r="D14" s="138">
        <v>0</v>
      </c>
      <c r="E14" s="136">
        <v>0</v>
      </c>
      <c r="F14" s="138">
        <v>0</v>
      </c>
      <c r="G14" s="135">
        <v>0</v>
      </c>
      <c r="H14" s="138">
        <v>0</v>
      </c>
      <c r="I14" s="141">
        <v>0</v>
      </c>
      <c r="J14" s="25"/>
      <c r="K14" s="26" t="str">
        <f t="shared" si="0"/>
        <v>Energie prostředí (tepelné čerpadlo)</v>
      </c>
      <c r="L14" s="23">
        <f t="shared" si="0"/>
        <v>0</v>
      </c>
      <c r="M14" s="23">
        <f t="shared" si="1"/>
        <v>0</v>
      </c>
      <c r="N14" s="23">
        <f t="shared" si="2"/>
        <v>0</v>
      </c>
      <c r="O14" s="40"/>
    </row>
    <row r="15" spans="1:15" x14ac:dyDescent="0.2">
      <c r="A15" s="108" t="s">
        <v>53</v>
      </c>
      <c r="B15" s="132">
        <v>0</v>
      </c>
      <c r="C15" s="134">
        <v>0</v>
      </c>
      <c r="D15" s="138">
        <v>0</v>
      </c>
      <c r="E15" s="136">
        <v>0</v>
      </c>
      <c r="F15" s="138">
        <v>0</v>
      </c>
      <c r="G15" s="135">
        <v>0</v>
      </c>
      <c r="H15" s="138">
        <v>0</v>
      </c>
      <c r="I15" s="141">
        <v>0</v>
      </c>
      <c r="J15" s="25"/>
      <c r="K15" s="26" t="str">
        <f t="shared" si="0"/>
        <v>Energie Slunce (solární kolektor)</v>
      </c>
      <c r="L15" s="23">
        <f t="shared" si="0"/>
        <v>0</v>
      </c>
      <c r="M15" s="23">
        <f t="shared" si="1"/>
        <v>0</v>
      </c>
      <c r="N15" s="23">
        <f t="shared" si="2"/>
        <v>0</v>
      </c>
      <c r="O15" s="40"/>
    </row>
    <row r="16" spans="1:15" x14ac:dyDescent="0.2">
      <c r="A16" s="108" t="s">
        <v>38</v>
      </c>
      <c r="B16" s="132">
        <v>289242.94699999999</v>
      </c>
      <c r="C16" s="134">
        <v>9.5681625391610625E-2</v>
      </c>
      <c r="D16" s="138">
        <v>422309.35800000001</v>
      </c>
      <c r="E16" s="136">
        <v>9.8558798090071745E-2</v>
      </c>
      <c r="F16" s="138">
        <v>577331.87899999996</v>
      </c>
      <c r="G16" s="135">
        <v>0.10601102965401793</v>
      </c>
      <c r="H16" s="138">
        <v>1288884.1839999999</v>
      </c>
      <c r="I16" s="141">
        <v>0.10105899361363796</v>
      </c>
      <c r="J16" s="25"/>
      <c r="K16" s="26" t="str">
        <f t="shared" si="0"/>
        <v>Hnědé uhlí</v>
      </c>
      <c r="L16" s="23">
        <f t="shared" si="0"/>
        <v>289242.94699999999</v>
      </c>
      <c r="M16" s="23">
        <f t="shared" si="1"/>
        <v>422309.35800000001</v>
      </c>
      <c r="N16" s="23">
        <f t="shared" si="2"/>
        <v>577331.87899999996</v>
      </c>
      <c r="O16" s="40"/>
    </row>
    <row r="17" spans="1:18" x14ac:dyDescent="0.2">
      <c r="A17" s="108" t="s">
        <v>63</v>
      </c>
      <c r="B17" s="132">
        <v>0</v>
      </c>
      <c r="C17" s="134">
        <v>0</v>
      </c>
      <c r="D17" s="138">
        <v>0</v>
      </c>
      <c r="E17" s="136">
        <v>0</v>
      </c>
      <c r="F17" s="138">
        <v>0</v>
      </c>
      <c r="G17" s="135">
        <v>0</v>
      </c>
      <c r="H17" s="138">
        <v>0</v>
      </c>
      <c r="I17" s="141">
        <v>0</v>
      </c>
      <c r="J17" s="25"/>
      <c r="K17" s="26" t="str">
        <f t="shared" si="0"/>
        <v>Jaderné palivo</v>
      </c>
      <c r="L17" s="23">
        <f t="shared" si="0"/>
        <v>0</v>
      </c>
      <c r="M17" s="23">
        <f t="shared" si="1"/>
        <v>0</v>
      </c>
      <c r="N17" s="23">
        <f t="shared" si="2"/>
        <v>0</v>
      </c>
      <c r="O17" s="40"/>
    </row>
    <row r="18" spans="1:18" x14ac:dyDescent="0.2">
      <c r="A18" s="108" t="s">
        <v>37</v>
      </c>
      <c r="B18" s="132">
        <v>0</v>
      </c>
      <c r="C18" s="134">
        <v>0</v>
      </c>
      <c r="D18" s="138">
        <v>0</v>
      </c>
      <c r="E18" s="136">
        <v>0</v>
      </c>
      <c r="F18" s="138">
        <v>0</v>
      </c>
      <c r="G18" s="135">
        <v>0</v>
      </c>
      <c r="H18" s="138">
        <v>0</v>
      </c>
      <c r="I18" s="141">
        <v>0</v>
      </c>
      <c r="J18" s="25"/>
      <c r="K18" s="26" t="str">
        <f t="shared" si="0"/>
        <v>Koks</v>
      </c>
      <c r="L18" s="23">
        <f t="shared" si="0"/>
        <v>0</v>
      </c>
      <c r="M18" s="23">
        <f t="shared" si="1"/>
        <v>0</v>
      </c>
      <c r="N18" s="23">
        <f t="shared" si="2"/>
        <v>0</v>
      </c>
      <c r="O18" s="40"/>
    </row>
    <row r="19" spans="1:18" x14ac:dyDescent="0.2">
      <c r="A19" s="108" t="s">
        <v>36</v>
      </c>
      <c r="B19" s="132">
        <v>2252</v>
      </c>
      <c r="C19" s="134">
        <v>3.448993566217997E-2</v>
      </c>
      <c r="D19" s="138">
        <v>2420</v>
      </c>
      <c r="E19" s="136">
        <v>3.2387969978386118E-2</v>
      </c>
      <c r="F19" s="138">
        <v>3493</v>
      </c>
      <c r="G19" s="135">
        <v>5.1567234247269181E-2</v>
      </c>
      <c r="H19" s="138">
        <v>8165</v>
      </c>
      <c r="I19" s="141">
        <v>3.9301984812326794E-2</v>
      </c>
      <c r="J19" s="25"/>
      <c r="K19" s="26" t="str">
        <f t="shared" si="0"/>
        <v>Odpadní teplo</v>
      </c>
      <c r="L19" s="23">
        <f t="shared" si="0"/>
        <v>2252</v>
      </c>
      <c r="M19" s="23">
        <f t="shared" si="1"/>
        <v>2420</v>
      </c>
      <c r="N19" s="23">
        <f t="shared" si="2"/>
        <v>3493</v>
      </c>
      <c r="O19" s="40"/>
    </row>
    <row r="20" spans="1:18" x14ac:dyDescent="0.2">
      <c r="A20" s="108" t="s">
        <v>35</v>
      </c>
      <c r="B20" s="132">
        <v>0</v>
      </c>
      <c r="C20" s="134">
        <v>0</v>
      </c>
      <c r="D20" s="138">
        <v>0</v>
      </c>
      <c r="E20" s="136">
        <v>0</v>
      </c>
      <c r="F20" s="138">
        <v>0</v>
      </c>
      <c r="G20" s="135">
        <v>0</v>
      </c>
      <c r="H20" s="138">
        <v>0</v>
      </c>
      <c r="I20" s="141">
        <v>0</v>
      </c>
      <c r="J20" s="25"/>
      <c r="K20" s="26" t="str">
        <f t="shared" si="0"/>
        <v>Ostatní kapalná paliva</v>
      </c>
      <c r="L20" s="23">
        <f t="shared" si="0"/>
        <v>0</v>
      </c>
      <c r="M20" s="23">
        <f t="shared" si="1"/>
        <v>0</v>
      </c>
      <c r="N20" s="23">
        <f t="shared" si="2"/>
        <v>0</v>
      </c>
      <c r="O20" s="40"/>
    </row>
    <row r="21" spans="1:18" x14ac:dyDescent="0.2">
      <c r="A21" s="108" t="s">
        <v>34</v>
      </c>
      <c r="B21" s="132">
        <v>0</v>
      </c>
      <c r="C21" s="134">
        <v>0</v>
      </c>
      <c r="D21" s="138">
        <v>0</v>
      </c>
      <c r="E21" s="136">
        <v>0</v>
      </c>
      <c r="F21" s="138">
        <v>0</v>
      </c>
      <c r="G21" s="135">
        <v>0</v>
      </c>
      <c r="H21" s="138">
        <v>0</v>
      </c>
      <c r="I21" s="141">
        <v>0</v>
      </c>
      <c r="J21" s="25"/>
      <c r="K21" s="26" t="str">
        <f t="shared" si="0"/>
        <v>Ostatní pevná paliva</v>
      </c>
      <c r="L21" s="23">
        <f t="shared" si="0"/>
        <v>0</v>
      </c>
      <c r="M21" s="23">
        <f t="shared" si="1"/>
        <v>0</v>
      </c>
      <c r="N21" s="23">
        <f t="shared" si="2"/>
        <v>0</v>
      </c>
      <c r="O21" s="40"/>
    </row>
    <row r="22" spans="1:18" x14ac:dyDescent="0.2">
      <c r="A22" s="108" t="s">
        <v>33</v>
      </c>
      <c r="B22" s="132">
        <v>0</v>
      </c>
      <c r="C22" s="134">
        <v>0</v>
      </c>
      <c r="D22" s="138">
        <v>0</v>
      </c>
      <c r="E22" s="136">
        <v>0</v>
      </c>
      <c r="F22" s="138">
        <v>0</v>
      </c>
      <c r="G22" s="135">
        <v>0</v>
      </c>
      <c r="H22" s="138">
        <v>0</v>
      </c>
      <c r="I22" s="141">
        <v>0</v>
      </c>
      <c r="J22" s="25"/>
      <c r="K22" s="26" t="str">
        <f t="shared" si="0"/>
        <v>Ostatní plyny</v>
      </c>
      <c r="L22" s="23">
        <f t="shared" si="0"/>
        <v>0</v>
      </c>
      <c r="M22" s="23">
        <f t="shared" si="1"/>
        <v>0</v>
      </c>
      <c r="N22" s="23">
        <f t="shared" si="2"/>
        <v>0</v>
      </c>
      <c r="O22" s="40"/>
    </row>
    <row r="23" spans="1:18" x14ac:dyDescent="0.2">
      <c r="A23" s="108" t="s">
        <v>3</v>
      </c>
      <c r="B23" s="132">
        <v>0</v>
      </c>
      <c r="C23" s="134">
        <v>0</v>
      </c>
      <c r="D23" s="138">
        <v>0</v>
      </c>
      <c r="E23" s="136">
        <v>0</v>
      </c>
      <c r="F23" s="138">
        <v>0</v>
      </c>
      <c r="G23" s="135">
        <v>0</v>
      </c>
      <c r="H23" s="138">
        <v>0</v>
      </c>
      <c r="I23" s="141">
        <v>0</v>
      </c>
      <c r="J23" s="25"/>
      <c r="K23" s="26" t="str">
        <f t="shared" si="0"/>
        <v>Ostatní</v>
      </c>
      <c r="L23" s="23">
        <f t="shared" si="0"/>
        <v>0</v>
      </c>
      <c r="M23" s="23">
        <f t="shared" si="1"/>
        <v>0</v>
      </c>
      <c r="N23" s="23">
        <f t="shared" si="2"/>
        <v>0</v>
      </c>
      <c r="O23" s="40"/>
    </row>
    <row r="24" spans="1:18" x14ac:dyDescent="0.2">
      <c r="A24" s="108" t="s">
        <v>32</v>
      </c>
      <c r="B24" s="132">
        <v>0</v>
      </c>
      <c r="C24" s="134">
        <v>0</v>
      </c>
      <c r="D24" s="138">
        <v>0</v>
      </c>
      <c r="E24" s="136">
        <v>0</v>
      </c>
      <c r="F24" s="138">
        <v>0</v>
      </c>
      <c r="G24" s="135">
        <v>0</v>
      </c>
      <c r="H24" s="138">
        <v>0</v>
      </c>
      <c r="I24" s="141">
        <v>0</v>
      </c>
      <c r="J24" s="25"/>
      <c r="K24" s="26" t="str">
        <f t="shared" si="0"/>
        <v>Topné oleje</v>
      </c>
      <c r="L24" s="23">
        <f t="shared" si="0"/>
        <v>0</v>
      </c>
      <c r="M24" s="23">
        <f t="shared" si="1"/>
        <v>0</v>
      </c>
      <c r="N24" s="23">
        <f t="shared" si="2"/>
        <v>0</v>
      </c>
      <c r="O24" s="40"/>
    </row>
    <row r="25" spans="1:18" x14ac:dyDescent="0.2">
      <c r="A25" s="108" t="s">
        <v>31</v>
      </c>
      <c r="B25" s="132">
        <v>35052.01200000001</v>
      </c>
      <c r="C25" s="133">
        <v>1.7980245450637752E-2</v>
      </c>
      <c r="D25" s="137">
        <v>48350.909</v>
      </c>
      <c r="E25" s="135">
        <v>1.8870678311175639E-2</v>
      </c>
      <c r="F25" s="137">
        <v>57782.349000000009</v>
      </c>
      <c r="G25" s="135">
        <v>1.720885800228442E-2</v>
      </c>
      <c r="H25" s="137">
        <v>141185.27000000002</v>
      </c>
      <c r="I25" s="141">
        <v>1.794102947897316E-2</v>
      </c>
      <c r="J25" s="25"/>
      <c r="K25" s="26" t="str">
        <f t="shared" si="0"/>
        <v>Zemní plyn</v>
      </c>
      <c r="L25" s="23">
        <f t="shared" si="0"/>
        <v>35052.01200000001</v>
      </c>
      <c r="M25" s="23">
        <f t="shared" si="1"/>
        <v>48350.909</v>
      </c>
      <c r="N25" s="23">
        <f t="shared" si="2"/>
        <v>57782.349000000009</v>
      </c>
      <c r="O25" s="24"/>
    </row>
    <row r="26" spans="1:18" x14ac:dyDescent="0.2">
      <c r="A26" s="110" t="s">
        <v>174</v>
      </c>
      <c r="B26" s="129">
        <v>-98498.599999999991</v>
      </c>
      <c r="C26" s="131"/>
      <c r="D26" s="129">
        <v>-134928.20000000001</v>
      </c>
      <c r="E26" s="131"/>
      <c r="F26" s="129">
        <v>-181291.1</v>
      </c>
      <c r="G26" s="131"/>
      <c r="H26" s="129">
        <v>-414717.9</v>
      </c>
      <c r="I26" s="140"/>
      <c r="J26" s="25"/>
      <c r="K26" s="26"/>
      <c r="L26" s="23"/>
      <c r="M26" s="23"/>
      <c r="N26" s="23"/>
    </row>
    <row r="27" spans="1:18" ht="13.5" customHeight="1" x14ac:dyDescent="0.2">
      <c r="A27" s="110" t="s">
        <v>169</v>
      </c>
      <c r="B27" s="129">
        <v>235377.69200000001</v>
      </c>
      <c r="C27" s="131">
        <v>3.6462506162542312E-2</v>
      </c>
      <c r="D27" s="129">
        <v>342398.79399999994</v>
      </c>
      <c r="E27" s="131">
        <v>3.838675682970151E-2</v>
      </c>
      <c r="F27" s="129">
        <v>462089.29799999995</v>
      </c>
      <c r="G27" s="131">
        <v>4.076775084897416E-2</v>
      </c>
      <c r="H27" s="129">
        <v>1039865.7839999999</v>
      </c>
      <c r="I27" s="140">
        <v>3.8932105641351508E-2</v>
      </c>
      <c r="J27" s="7"/>
      <c r="K27" s="26"/>
      <c r="L27" s="26" t="str">
        <f>+L9</f>
        <v>Říjen</v>
      </c>
      <c r="M27" s="26" t="str">
        <f>+M9</f>
        <v>Listopad</v>
      </c>
      <c r="N27" s="26" t="str">
        <f>+N9</f>
        <v>Prosinec</v>
      </c>
      <c r="O27" s="22"/>
      <c r="P27" s="34"/>
      <c r="Q27" s="34"/>
      <c r="R27" s="34"/>
    </row>
    <row r="28" spans="1:18" ht="12.75" customHeight="1" x14ac:dyDescent="0.2">
      <c r="A28" s="108" t="s">
        <v>26</v>
      </c>
      <c r="B28" s="132">
        <v>33224.350000000006</v>
      </c>
      <c r="C28" s="135">
        <v>1.9306091907230344E-2</v>
      </c>
      <c r="D28" s="137">
        <v>52586.38</v>
      </c>
      <c r="E28" s="135">
        <v>2.4973087757869775E-2</v>
      </c>
      <c r="F28" s="137">
        <v>70816.434999999998</v>
      </c>
      <c r="G28" s="135">
        <v>2.8896892042504924E-2</v>
      </c>
      <c r="H28" s="137">
        <v>156627.16500000001</v>
      </c>
      <c r="I28" s="141">
        <v>2.4951331338637705E-2</v>
      </c>
      <c r="J28" s="25"/>
      <c r="K28" s="26" t="str">
        <f>+A28</f>
        <v>Průmysl</v>
      </c>
      <c r="L28" s="23">
        <f t="shared" ref="L28:L35" si="3">+B28</f>
        <v>33224.350000000006</v>
      </c>
      <c r="M28" s="23">
        <f t="shared" ref="M28:M35" si="4">+D28</f>
        <v>52586.38</v>
      </c>
      <c r="N28" s="23">
        <f t="shared" ref="N28:N35" si="5">+F28</f>
        <v>70816.434999999998</v>
      </c>
      <c r="O28" s="22"/>
      <c r="P28" s="40"/>
      <c r="Q28" s="40"/>
      <c r="R28" s="40"/>
    </row>
    <row r="29" spans="1:18" ht="12.75" customHeight="1" x14ac:dyDescent="0.2">
      <c r="A29" s="108" t="s">
        <v>0</v>
      </c>
      <c r="B29" s="132">
        <v>1640.4</v>
      </c>
      <c r="C29" s="136">
        <v>1.0610683379885842E-2</v>
      </c>
      <c r="D29" s="138">
        <v>2286.1</v>
      </c>
      <c r="E29" s="136">
        <v>1.034073450715318E-2</v>
      </c>
      <c r="F29" s="138">
        <v>2504.3670000000002</v>
      </c>
      <c r="G29" s="135">
        <v>8.3403832658428545E-3</v>
      </c>
      <c r="H29" s="138">
        <v>6430.8670000000002</v>
      </c>
      <c r="I29" s="141">
        <v>9.5138760740307877E-3</v>
      </c>
      <c r="J29" s="25"/>
      <c r="K29" s="26" t="str">
        <f t="shared" ref="K29:K35" si="6">+A29</f>
        <v>Energetika</v>
      </c>
      <c r="L29" s="23">
        <f t="shared" si="3"/>
        <v>1640.4</v>
      </c>
      <c r="M29" s="23">
        <f t="shared" si="4"/>
        <v>2286.1</v>
      </c>
      <c r="N29" s="23">
        <f t="shared" si="5"/>
        <v>2504.3670000000002</v>
      </c>
      <c r="O29" s="22"/>
    </row>
    <row r="30" spans="1:18" ht="12.75" customHeight="1" x14ac:dyDescent="0.2">
      <c r="A30" s="108" t="s">
        <v>1</v>
      </c>
      <c r="B30" s="132">
        <v>4944</v>
      </c>
      <c r="C30" s="136">
        <v>9.5571455736720115E-2</v>
      </c>
      <c r="D30" s="138">
        <v>7575.8</v>
      </c>
      <c r="E30" s="136">
        <v>8.7641914005556862E-2</v>
      </c>
      <c r="F30" s="138">
        <v>11077.384</v>
      </c>
      <c r="G30" s="135">
        <v>9.4088031408226067E-2</v>
      </c>
      <c r="H30" s="138">
        <v>23597.184000000001</v>
      </c>
      <c r="I30" s="141">
        <v>9.2210518837701677E-2</v>
      </c>
      <c r="J30" s="25"/>
      <c r="K30" s="26" t="str">
        <f t="shared" si="6"/>
        <v>Doprava</v>
      </c>
      <c r="L30" s="23">
        <f t="shared" si="3"/>
        <v>4944</v>
      </c>
      <c r="M30" s="23">
        <f t="shared" si="4"/>
        <v>7575.8</v>
      </c>
      <c r="N30" s="23">
        <f t="shared" si="5"/>
        <v>11077.384</v>
      </c>
      <c r="O30" s="22"/>
    </row>
    <row r="31" spans="1:18" ht="12.75" customHeight="1" x14ac:dyDescent="0.2">
      <c r="A31" s="108" t="s">
        <v>2</v>
      </c>
      <c r="B31" s="132">
        <v>2038.836</v>
      </c>
      <c r="C31" s="136">
        <v>0.13511764829460057</v>
      </c>
      <c r="D31" s="138">
        <v>2895.5880000000002</v>
      </c>
      <c r="E31" s="136">
        <v>0.11276176738719595</v>
      </c>
      <c r="F31" s="138">
        <v>4751.3429999999998</v>
      </c>
      <c r="G31" s="135">
        <v>0.12583477040162466</v>
      </c>
      <c r="H31" s="138">
        <v>9685.7669999999998</v>
      </c>
      <c r="I31" s="141">
        <v>0.12334355936229874</v>
      </c>
      <c r="J31" s="25"/>
      <c r="K31" s="26" t="str">
        <f t="shared" si="6"/>
        <v>Stavebnictví</v>
      </c>
      <c r="L31" s="23">
        <f t="shared" si="3"/>
        <v>2038.836</v>
      </c>
      <c r="M31" s="23">
        <f t="shared" si="4"/>
        <v>2895.5880000000002</v>
      </c>
      <c r="N31" s="23">
        <f t="shared" si="5"/>
        <v>4751.3429999999998</v>
      </c>
    </row>
    <row r="32" spans="1:18" x14ac:dyDescent="0.2">
      <c r="A32" s="108" t="s">
        <v>6</v>
      </c>
      <c r="B32" s="132">
        <v>5750.82</v>
      </c>
      <c r="C32" s="136">
        <v>0.1655644906687051</v>
      </c>
      <c r="D32" s="138">
        <v>3126.1600000000003</v>
      </c>
      <c r="E32" s="136">
        <v>7.2036652843296245E-2</v>
      </c>
      <c r="F32" s="138">
        <v>4802.6899999999996</v>
      </c>
      <c r="G32" s="135">
        <v>0.1013623361029008</v>
      </c>
      <c r="H32" s="138">
        <v>13679.669999999998</v>
      </c>
      <c r="I32" s="141">
        <v>0.10899021673681554</v>
      </c>
      <c r="J32" s="25"/>
      <c r="K32" s="26" t="str">
        <f t="shared" si="6"/>
        <v>Zemědělství a lesnictví</v>
      </c>
      <c r="L32" s="23">
        <f t="shared" si="3"/>
        <v>5750.82</v>
      </c>
      <c r="M32" s="23">
        <f t="shared" si="4"/>
        <v>3126.1600000000003</v>
      </c>
      <c r="N32" s="23">
        <f t="shared" si="5"/>
        <v>4802.6899999999996</v>
      </c>
    </row>
    <row r="33" spans="1:14" x14ac:dyDescent="0.2">
      <c r="A33" s="108" t="s">
        <v>25</v>
      </c>
      <c r="B33" s="132">
        <v>106381.554</v>
      </c>
      <c r="C33" s="136">
        <v>3.6411278439925254E-2</v>
      </c>
      <c r="D33" s="138">
        <v>150933.39999999997</v>
      </c>
      <c r="E33" s="136">
        <v>3.7147815672263648E-2</v>
      </c>
      <c r="F33" s="138">
        <v>198276.894</v>
      </c>
      <c r="G33" s="135">
        <v>3.7635638525495646E-2</v>
      </c>
      <c r="H33" s="138">
        <v>455591.848</v>
      </c>
      <c r="I33" s="141">
        <v>3.7181937475636084E-2</v>
      </c>
      <c r="J33" s="25"/>
      <c r="K33" s="26" t="str">
        <f t="shared" si="6"/>
        <v>Domácnosti</v>
      </c>
      <c r="L33" s="23">
        <f t="shared" si="3"/>
        <v>106381.554</v>
      </c>
      <c r="M33" s="23">
        <f t="shared" si="4"/>
        <v>150933.39999999997</v>
      </c>
      <c r="N33" s="23">
        <f t="shared" si="5"/>
        <v>198276.894</v>
      </c>
    </row>
    <row r="34" spans="1:14" x14ac:dyDescent="0.2">
      <c r="A34" s="108" t="s">
        <v>5</v>
      </c>
      <c r="B34" s="132">
        <v>65374.541999999987</v>
      </c>
      <c r="C34" s="136">
        <v>4.6073337115087536E-2</v>
      </c>
      <c r="D34" s="138">
        <v>99924.947</v>
      </c>
      <c r="E34" s="136">
        <v>4.6327767466576145E-2</v>
      </c>
      <c r="F34" s="138">
        <v>133701.81299999997</v>
      </c>
      <c r="G34" s="135">
        <v>4.6968997297507302E-2</v>
      </c>
      <c r="H34" s="138">
        <v>299001.30199999997</v>
      </c>
      <c r="I34" s="141">
        <v>4.6555766064450166E-2</v>
      </c>
      <c r="J34" s="25"/>
      <c r="K34" s="26" t="str">
        <f t="shared" si="6"/>
        <v>Obchod, služby, školství, zdravotnictví</v>
      </c>
      <c r="L34" s="23">
        <f t="shared" si="3"/>
        <v>65374.541999999987</v>
      </c>
      <c r="M34" s="23">
        <f t="shared" si="4"/>
        <v>99924.947</v>
      </c>
      <c r="N34" s="23">
        <f t="shared" si="5"/>
        <v>133701.81299999997</v>
      </c>
    </row>
    <row r="35" spans="1:14" x14ac:dyDescent="0.2">
      <c r="A35" s="108" t="s">
        <v>3</v>
      </c>
      <c r="B35" s="132">
        <v>16023.19</v>
      </c>
      <c r="C35" s="135">
        <v>0.11639087134477218</v>
      </c>
      <c r="D35" s="137">
        <v>23070.419000000002</v>
      </c>
      <c r="E35" s="135">
        <v>0.10610281158237912</v>
      </c>
      <c r="F35" s="137">
        <v>36158.371999999996</v>
      </c>
      <c r="G35" s="135">
        <v>0.13596006161824986</v>
      </c>
      <c r="H35" s="137">
        <v>75251.981</v>
      </c>
      <c r="I35" s="141">
        <v>0.12116893438864142</v>
      </c>
      <c r="J35" s="25"/>
      <c r="K35" s="26" t="str">
        <f t="shared" si="6"/>
        <v>Ostatní</v>
      </c>
      <c r="L35" s="23">
        <f t="shared" si="3"/>
        <v>16023.19</v>
      </c>
      <c r="M35" s="23">
        <f t="shared" si="4"/>
        <v>23070.419000000002</v>
      </c>
      <c r="N35" s="23">
        <f t="shared" si="5"/>
        <v>36158.371999999996</v>
      </c>
    </row>
    <row r="36" spans="1:14" ht="18" customHeight="1" x14ac:dyDescent="0.2">
      <c r="A36" s="45" t="s">
        <v>158</v>
      </c>
      <c r="B36" s="18"/>
      <c r="C36" s="18"/>
      <c r="D36" s="6"/>
      <c r="F36" s="7"/>
      <c r="G36" s="26"/>
      <c r="H36" s="26"/>
      <c r="I36" s="3" t="s">
        <v>65</v>
      </c>
      <c r="J36" s="26"/>
    </row>
    <row r="37" spans="1:14" x14ac:dyDescent="0.2">
      <c r="A37" s="18"/>
      <c r="B37" s="18"/>
      <c r="C37" s="18"/>
    </row>
    <row r="38" spans="1:14" x14ac:dyDescent="0.2">
      <c r="B38" s="22"/>
      <c r="C38" s="22"/>
      <c r="D38" s="22"/>
    </row>
    <row r="39" spans="1:14" x14ac:dyDescent="0.2">
      <c r="B39" s="22"/>
      <c r="C39" s="22"/>
      <c r="D39" s="22"/>
    </row>
    <row r="40" spans="1:14" x14ac:dyDescent="0.2">
      <c r="B40" s="22"/>
      <c r="C40" s="22"/>
      <c r="D40" s="22"/>
      <c r="L40" s="28" t="s">
        <v>155</v>
      </c>
      <c r="M40" s="32">
        <v>9.5477297832580216E-2</v>
      </c>
    </row>
    <row r="41" spans="1:14" x14ac:dyDescent="0.2">
      <c r="B41" s="34"/>
      <c r="C41" s="34"/>
      <c r="D41" s="34"/>
      <c r="L41" s="28" t="s">
        <v>50</v>
      </c>
      <c r="M41" s="32">
        <v>4.5919087426205207E-2</v>
      </c>
    </row>
    <row r="42" spans="1:14" x14ac:dyDescent="0.2">
      <c r="B42" s="22"/>
      <c r="C42" s="22"/>
      <c r="D42" s="22"/>
      <c r="L42" s="28" t="s">
        <v>111</v>
      </c>
      <c r="M42" s="32">
        <v>5.0886496577850222E-2</v>
      </c>
    </row>
  </sheetData>
  <mergeCells count="4">
    <mergeCell ref="B5:C5"/>
    <mergeCell ref="D5:E5"/>
    <mergeCell ref="F5:G5"/>
    <mergeCell ref="H5:I5"/>
  </mergeCells>
  <conditionalFormatting sqref="C10:C25 C28:C35 E10:E25 E28:E35 G10:G25 G28:G35 I10:I25 I28:I35">
    <cfRule type="dataBar" priority="1">
      <dataBar>
        <cfvo type="num" val="0"/>
        <cfvo type="num" val="1"/>
        <color rgb="FF63C384"/>
      </dataBar>
      <extLst>
        <ext xmlns:x14="http://schemas.microsoft.com/office/spreadsheetml/2009/9/main" uri="{B025F937-C7B1-47D3-B67F-A62EFF666E3E}">
          <x14:id>{30009985-023E-4137-BA0A-42E5A9EC3F55}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30009985-023E-4137-BA0A-42E5A9EC3F55}">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R41"/>
  <sheetViews>
    <sheetView showGridLines="0" zoomScaleNormal="100" zoomScaleSheetLayoutView="100" workbookViewId="0">
      <selection activeCell="N26" sqref="N26"/>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04" t="s">
        <v>133</v>
      </c>
      <c r="I1" s="105" t="str">
        <f>'3'!N1</f>
        <v>IV. čtvrtletí 2021</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06"/>
      <c r="B5" s="303" t="s">
        <v>17</v>
      </c>
      <c r="C5" s="304"/>
      <c r="D5" s="303" t="s">
        <v>18</v>
      </c>
      <c r="E5" s="304"/>
      <c r="F5" s="303" t="s">
        <v>19</v>
      </c>
      <c r="G5" s="304"/>
      <c r="H5" s="303" t="s">
        <v>7</v>
      </c>
      <c r="I5" s="305"/>
    </row>
    <row r="6" spans="1:15" x14ac:dyDescent="0.2">
      <c r="A6" s="107"/>
      <c r="B6" s="126" t="s">
        <v>166</v>
      </c>
      <c r="C6" s="127" t="s">
        <v>49</v>
      </c>
      <c r="D6" s="126" t="s">
        <v>166</v>
      </c>
      <c r="E6" s="127" t="s">
        <v>49</v>
      </c>
      <c r="F6" s="126" t="s">
        <v>166</v>
      </c>
      <c r="G6" s="127" t="s">
        <v>49</v>
      </c>
      <c r="H6" s="126" t="s">
        <v>166</v>
      </c>
      <c r="I6" s="128" t="s">
        <v>49</v>
      </c>
      <c r="J6" s="28"/>
      <c r="O6" s="28"/>
    </row>
    <row r="7" spans="1:15" ht="13.5" x14ac:dyDescent="0.2">
      <c r="A7" s="109" t="s">
        <v>282</v>
      </c>
      <c r="B7" s="129">
        <v>1140.8109999999997</v>
      </c>
      <c r="C7" s="130">
        <v>2.9179031494546401E-2</v>
      </c>
      <c r="D7" s="129">
        <v>1070.8109999999997</v>
      </c>
      <c r="E7" s="130">
        <v>2.7437272093941041E-2</v>
      </c>
      <c r="F7" s="129">
        <v>1070.8119999999997</v>
      </c>
      <c r="G7" s="130">
        <v>2.745994811170141E-2</v>
      </c>
      <c r="H7" s="129">
        <v>1070.8119999999997</v>
      </c>
      <c r="I7" s="139">
        <v>2.745994811170141E-2</v>
      </c>
      <c r="J7" s="30"/>
      <c r="O7" s="13"/>
    </row>
    <row r="8" spans="1:15" x14ac:dyDescent="0.2">
      <c r="A8" s="109" t="s">
        <v>167</v>
      </c>
      <c r="B8" s="129">
        <v>495837.29400000005</v>
      </c>
      <c r="C8" s="130">
        <v>3.8504739965764291E-2</v>
      </c>
      <c r="D8" s="129">
        <v>669876.92500000005</v>
      </c>
      <c r="E8" s="130">
        <v>4.158277398841416E-2</v>
      </c>
      <c r="F8" s="129">
        <v>785985.88199999975</v>
      </c>
      <c r="G8" s="130">
        <v>4.1413559546424873E-2</v>
      </c>
      <c r="H8" s="129">
        <v>1951700.1009999998</v>
      </c>
      <c r="I8" s="139">
        <v>4.0689463488000524E-2</v>
      </c>
      <c r="J8" s="30"/>
      <c r="O8" s="13"/>
    </row>
    <row r="9" spans="1:15" x14ac:dyDescent="0.2">
      <c r="A9" s="109" t="s">
        <v>168</v>
      </c>
      <c r="B9" s="129">
        <v>326878.42799999996</v>
      </c>
      <c r="C9" s="131">
        <v>4.5321019879811866E-2</v>
      </c>
      <c r="D9" s="129">
        <v>509043.66799999995</v>
      </c>
      <c r="E9" s="131">
        <v>5.2651354164210448E-2</v>
      </c>
      <c r="F9" s="129">
        <v>608975.89</v>
      </c>
      <c r="G9" s="131">
        <v>5.0289020777392175E-2</v>
      </c>
      <c r="H9" s="129">
        <v>1444897.986</v>
      </c>
      <c r="I9" s="140">
        <v>4.9840860665701432E-2</v>
      </c>
      <c r="J9" s="25"/>
      <c r="K9" s="26"/>
      <c r="L9" s="26" t="str">
        <f>+B5</f>
        <v>Říjen</v>
      </c>
      <c r="M9" s="26" t="str">
        <f>+D5</f>
        <v>Listopad</v>
      </c>
      <c r="N9" s="26" t="str">
        <f>+F5</f>
        <v>Prosinec</v>
      </c>
      <c r="O9" s="27"/>
    </row>
    <row r="10" spans="1:15" x14ac:dyDescent="0.2">
      <c r="A10" s="108" t="s">
        <v>41</v>
      </c>
      <c r="B10" s="132">
        <v>67541.563999999998</v>
      </c>
      <c r="C10" s="133">
        <v>9.2799632863805492E-2</v>
      </c>
      <c r="D10" s="137">
        <v>91677.855999999985</v>
      </c>
      <c r="E10" s="135">
        <v>9.8414291837841686E-2</v>
      </c>
      <c r="F10" s="137">
        <v>111446.522</v>
      </c>
      <c r="G10" s="135">
        <v>0.11462319413094225</v>
      </c>
      <c r="H10" s="137">
        <v>270665.94199999998</v>
      </c>
      <c r="I10" s="141">
        <v>0.10284998233824215</v>
      </c>
      <c r="J10" s="25"/>
      <c r="K10" s="26" t="str">
        <f>+A10</f>
        <v>Biomasa</v>
      </c>
      <c r="L10" s="23">
        <f>+B10</f>
        <v>67541.563999999998</v>
      </c>
      <c r="M10" s="23">
        <f>+D10</f>
        <v>91677.855999999985</v>
      </c>
      <c r="N10" s="23">
        <f>+F10</f>
        <v>111446.522</v>
      </c>
      <c r="O10" s="40"/>
    </row>
    <row r="11" spans="1:15" x14ac:dyDescent="0.2">
      <c r="A11" s="108" t="s">
        <v>40</v>
      </c>
      <c r="B11" s="132">
        <v>6036.41</v>
      </c>
      <c r="C11" s="134">
        <v>0.11457595909042963</v>
      </c>
      <c r="D11" s="138">
        <v>7552.42</v>
      </c>
      <c r="E11" s="136">
        <v>0.13513147684961704</v>
      </c>
      <c r="F11" s="138">
        <v>8079.7000000000007</v>
      </c>
      <c r="G11" s="135">
        <v>0.12856620980792297</v>
      </c>
      <c r="H11" s="138">
        <v>21668.53</v>
      </c>
      <c r="I11" s="141">
        <v>0.12640691191115658</v>
      </c>
      <c r="J11" s="25"/>
      <c r="K11" s="26" t="str">
        <f t="shared" ref="K11:L25" si="0">+A11</f>
        <v>Bioplyn</v>
      </c>
      <c r="L11" s="23">
        <f t="shared" si="0"/>
        <v>6036.41</v>
      </c>
      <c r="M11" s="23">
        <f t="shared" ref="M11:M25" si="1">+D11</f>
        <v>7552.42</v>
      </c>
      <c r="N11" s="23">
        <f t="shared" ref="N11:N25" si="2">+F11</f>
        <v>8079.7000000000007</v>
      </c>
      <c r="O11" s="40"/>
    </row>
    <row r="12" spans="1:15" x14ac:dyDescent="0.2">
      <c r="A12" s="108" t="s">
        <v>39</v>
      </c>
      <c r="B12" s="132">
        <v>0</v>
      </c>
      <c r="C12" s="134">
        <v>0</v>
      </c>
      <c r="D12" s="138">
        <v>0</v>
      </c>
      <c r="E12" s="136">
        <v>0</v>
      </c>
      <c r="F12" s="138">
        <v>0</v>
      </c>
      <c r="G12" s="135">
        <v>0</v>
      </c>
      <c r="H12" s="138">
        <v>0</v>
      </c>
      <c r="I12" s="141">
        <v>0</v>
      </c>
      <c r="J12" s="25"/>
      <c r="K12" s="26" t="str">
        <f t="shared" si="0"/>
        <v>Černé uhlí</v>
      </c>
      <c r="L12" s="23">
        <f t="shared" si="0"/>
        <v>0</v>
      </c>
      <c r="M12" s="23">
        <f t="shared" si="1"/>
        <v>0</v>
      </c>
      <c r="N12" s="23">
        <f t="shared" si="2"/>
        <v>0</v>
      </c>
      <c r="O12" s="40"/>
    </row>
    <row r="13" spans="1:15" x14ac:dyDescent="0.2">
      <c r="A13" s="108" t="s">
        <v>51</v>
      </c>
      <c r="B13" s="132">
        <v>172.95</v>
      </c>
      <c r="C13" s="134">
        <v>5.363871788112333E-2</v>
      </c>
      <c r="D13" s="138">
        <v>201.67</v>
      </c>
      <c r="E13" s="136">
        <v>8.5756079722069847E-2</v>
      </c>
      <c r="F13" s="138">
        <v>224.97</v>
      </c>
      <c r="G13" s="135">
        <v>8.8606797244551921E-2</v>
      </c>
      <c r="H13" s="138">
        <v>599.59</v>
      </c>
      <c r="I13" s="141">
        <v>7.3886720747653428E-2</v>
      </c>
      <c r="J13" s="25"/>
      <c r="K13" s="26" t="str">
        <f t="shared" si="0"/>
        <v>Elektrická energie</v>
      </c>
      <c r="L13" s="23">
        <f t="shared" si="0"/>
        <v>172.95</v>
      </c>
      <c r="M13" s="23">
        <f t="shared" si="1"/>
        <v>201.67</v>
      </c>
      <c r="N13" s="23">
        <f t="shared" si="2"/>
        <v>224.97</v>
      </c>
      <c r="O13" s="40"/>
    </row>
    <row r="14" spans="1:15" x14ac:dyDescent="0.2">
      <c r="A14" s="108" t="s">
        <v>52</v>
      </c>
      <c r="B14" s="132">
        <v>0</v>
      </c>
      <c r="C14" s="134">
        <v>0</v>
      </c>
      <c r="D14" s="138">
        <v>0</v>
      </c>
      <c r="E14" s="136">
        <v>0</v>
      </c>
      <c r="F14" s="138">
        <v>0</v>
      </c>
      <c r="G14" s="135">
        <v>0</v>
      </c>
      <c r="H14" s="138">
        <v>0</v>
      </c>
      <c r="I14" s="141">
        <v>0</v>
      </c>
      <c r="J14" s="25"/>
      <c r="K14" s="26" t="str">
        <f t="shared" si="0"/>
        <v>Energie prostředí (tepelné čerpadlo)</v>
      </c>
      <c r="L14" s="23">
        <f t="shared" si="0"/>
        <v>0</v>
      </c>
      <c r="M14" s="23">
        <f t="shared" si="1"/>
        <v>0</v>
      </c>
      <c r="N14" s="23">
        <f t="shared" si="2"/>
        <v>0</v>
      </c>
      <c r="O14" s="40"/>
    </row>
    <row r="15" spans="1:15" x14ac:dyDescent="0.2">
      <c r="A15" s="108" t="s">
        <v>53</v>
      </c>
      <c r="B15" s="132">
        <v>0</v>
      </c>
      <c r="C15" s="134">
        <v>0</v>
      </c>
      <c r="D15" s="138">
        <v>0</v>
      </c>
      <c r="E15" s="136">
        <v>0</v>
      </c>
      <c r="F15" s="138">
        <v>0</v>
      </c>
      <c r="G15" s="135">
        <v>0</v>
      </c>
      <c r="H15" s="138">
        <v>0</v>
      </c>
      <c r="I15" s="141">
        <v>0</v>
      </c>
      <c r="J15" s="25"/>
      <c r="K15" s="26" t="str">
        <f t="shared" si="0"/>
        <v>Energie Slunce (solární kolektor)</v>
      </c>
      <c r="L15" s="23">
        <f t="shared" si="0"/>
        <v>0</v>
      </c>
      <c r="M15" s="23">
        <f t="shared" si="1"/>
        <v>0</v>
      </c>
      <c r="N15" s="23">
        <f t="shared" si="2"/>
        <v>0</v>
      </c>
      <c r="O15" s="40"/>
    </row>
    <row r="16" spans="1:15" x14ac:dyDescent="0.2">
      <c r="A16" s="108" t="s">
        <v>38</v>
      </c>
      <c r="B16" s="132">
        <v>189172.43299999999</v>
      </c>
      <c r="C16" s="134">
        <v>6.2578279112629698E-2</v>
      </c>
      <c r="D16" s="138">
        <v>298192.73</v>
      </c>
      <c r="E16" s="136">
        <v>6.9592388876206904E-2</v>
      </c>
      <c r="F16" s="138">
        <v>365201.25800000003</v>
      </c>
      <c r="G16" s="135">
        <v>6.7059108980057999E-2</v>
      </c>
      <c r="H16" s="138">
        <v>852566.42099999997</v>
      </c>
      <c r="I16" s="141">
        <v>6.684813543731187E-2</v>
      </c>
      <c r="J16" s="25"/>
      <c r="K16" s="26" t="str">
        <f t="shared" si="0"/>
        <v>Hnědé uhlí</v>
      </c>
      <c r="L16" s="23">
        <f t="shared" si="0"/>
        <v>189172.43299999999</v>
      </c>
      <c r="M16" s="23">
        <f t="shared" si="1"/>
        <v>298192.73</v>
      </c>
      <c r="N16" s="23">
        <f t="shared" si="2"/>
        <v>365201.25800000003</v>
      </c>
      <c r="O16" s="40"/>
    </row>
    <row r="17" spans="1:18" x14ac:dyDescent="0.2">
      <c r="A17" s="108" t="s">
        <v>63</v>
      </c>
      <c r="B17" s="132">
        <v>0</v>
      </c>
      <c r="C17" s="134">
        <v>0</v>
      </c>
      <c r="D17" s="138">
        <v>0</v>
      </c>
      <c r="E17" s="136">
        <v>0</v>
      </c>
      <c r="F17" s="138">
        <v>0</v>
      </c>
      <c r="G17" s="135">
        <v>0</v>
      </c>
      <c r="H17" s="138">
        <v>0</v>
      </c>
      <c r="I17" s="141">
        <v>0</v>
      </c>
      <c r="J17" s="25"/>
      <c r="K17" s="26" t="str">
        <f t="shared" si="0"/>
        <v>Jaderné palivo</v>
      </c>
      <c r="L17" s="23">
        <f t="shared" si="0"/>
        <v>0</v>
      </c>
      <c r="M17" s="23">
        <f t="shared" si="1"/>
        <v>0</v>
      </c>
      <c r="N17" s="23">
        <f t="shared" si="2"/>
        <v>0</v>
      </c>
      <c r="O17" s="40"/>
    </row>
    <row r="18" spans="1:18" x14ac:dyDescent="0.2">
      <c r="A18" s="108" t="s">
        <v>37</v>
      </c>
      <c r="B18" s="132">
        <v>0</v>
      </c>
      <c r="C18" s="134">
        <v>0</v>
      </c>
      <c r="D18" s="138">
        <v>0</v>
      </c>
      <c r="E18" s="136">
        <v>0</v>
      </c>
      <c r="F18" s="138">
        <v>0</v>
      </c>
      <c r="G18" s="135">
        <v>0</v>
      </c>
      <c r="H18" s="138">
        <v>0</v>
      </c>
      <c r="I18" s="141">
        <v>0</v>
      </c>
      <c r="J18" s="25"/>
      <c r="K18" s="26" t="str">
        <f t="shared" si="0"/>
        <v>Koks</v>
      </c>
      <c r="L18" s="23">
        <f t="shared" si="0"/>
        <v>0</v>
      </c>
      <c r="M18" s="23">
        <f t="shared" si="1"/>
        <v>0</v>
      </c>
      <c r="N18" s="23">
        <f t="shared" si="2"/>
        <v>0</v>
      </c>
      <c r="O18" s="40"/>
    </row>
    <row r="19" spans="1:18" x14ac:dyDescent="0.2">
      <c r="A19" s="108" t="s">
        <v>36</v>
      </c>
      <c r="B19" s="132">
        <v>0</v>
      </c>
      <c r="C19" s="134">
        <v>0</v>
      </c>
      <c r="D19" s="138">
        <v>0</v>
      </c>
      <c r="E19" s="136">
        <v>0</v>
      </c>
      <c r="F19" s="138">
        <v>0</v>
      </c>
      <c r="G19" s="135">
        <v>0</v>
      </c>
      <c r="H19" s="138">
        <v>0</v>
      </c>
      <c r="I19" s="141">
        <v>0</v>
      </c>
      <c r="J19" s="25"/>
      <c r="K19" s="26" t="str">
        <f t="shared" si="0"/>
        <v>Odpadní teplo</v>
      </c>
      <c r="L19" s="23">
        <f t="shared" si="0"/>
        <v>0</v>
      </c>
      <c r="M19" s="23">
        <f t="shared" si="1"/>
        <v>0</v>
      </c>
      <c r="N19" s="23">
        <f t="shared" si="2"/>
        <v>0</v>
      </c>
      <c r="O19" s="40"/>
    </row>
    <row r="20" spans="1:18" x14ac:dyDescent="0.2">
      <c r="A20" s="108" t="s">
        <v>35</v>
      </c>
      <c r="B20" s="132">
        <v>0</v>
      </c>
      <c r="C20" s="134">
        <v>0</v>
      </c>
      <c r="D20" s="138">
        <v>0</v>
      </c>
      <c r="E20" s="136">
        <v>0</v>
      </c>
      <c r="F20" s="138">
        <v>0</v>
      </c>
      <c r="G20" s="135">
        <v>0</v>
      </c>
      <c r="H20" s="138">
        <v>0</v>
      </c>
      <c r="I20" s="141">
        <v>0</v>
      </c>
      <c r="J20" s="25"/>
      <c r="K20" s="26" t="str">
        <f t="shared" si="0"/>
        <v>Ostatní kapalná paliva</v>
      </c>
      <c r="L20" s="23">
        <f t="shared" si="0"/>
        <v>0</v>
      </c>
      <c r="M20" s="23">
        <f t="shared" si="1"/>
        <v>0</v>
      </c>
      <c r="N20" s="23">
        <f t="shared" si="2"/>
        <v>0</v>
      </c>
      <c r="O20" s="40"/>
    </row>
    <row r="21" spans="1:18" x14ac:dyDescent="0.2">
      <c r="A21" s="108" t="s">
        <v>34</v>
      </c>
      <c r="B21" s="132">
        <v>1409</v>
      </c>
      <c r="C21" s="134">
        <v>6.0750934619101743E-3</v>
      </c>
      <c r="D21" s="138">
        <v>26866.199000000001</v>
      </c>
      <c r="E21" s="136">
        <v>9.292646546545405E-2</v>
      </c>
      <c r="F21" s="138">
        <v>26579.487000000001</v>
      </c>
      <c r="G21" s="135">
        <v>0.13198731611231806</v>
      </c>
      <c r="H21" s="138">
        <v>54854.686000000002</v>
      </c>
      <c r="I21" s="141">
        <v>7.5931622695573964E-2</v>
      </c>
      <c r="J21" s="25"/>
      <c r="K21" s="26" t="str">
        <f t="shared" si="0"/>
        <v>Ostatní pevná paliva</v>
      </c>
      <c r="L21" s="23">
        <f t="shared" si="0"/>
        <v>1409</v>
      </c>
      <c r="M21" s="23">
        <f t="shared" si="1"/>
        <v>26866.199000000001</v>
      </c>
      <c r="N21" s="23">
        <f t="shared" si="2"/>
        <v>26579.487000000001</v>
      </c>
      <c r="O21" s="40"/>
    </row>
    <row r="22" spans="1:18" x14ac:dyDescent="0.2">
      <c r="A22" s="108" t="s">
        <v>33</v>
      </c>
      <c r="B22" s="132">
        <v>30</v>
      </c>
      <c r="C22" s="134">
        <v>9.0706865175698182E-5</v>
      </c>
      <c r="D22" s="138">
        <v>60</v>
      </c>
      <c r="E22" s="136">
        <v>1.6325228636391553E-4</v>
      </c>
      <c r="F22" s="138">
        <v>80</v>
      </c>
      <c r="G22" s="135">
        <v>1.8939171637279877E-4</v>
      </c>
      <c r="H22" s="138">
        <v>170</v>
      </c>
      <c r="I22" s="141">
        <v>1.5169497048980924E-4</v>
      </c>
      <c r="J22" s="25"/>
      <c r="K22" s="26" t="str">
        <f t="shared" si="0"/>
        <v>Ostatní plyny</v>
      </c>
      <c r="L22" s="23">
        <f t="shared" si="0"/>
        <v>30</v>
      </c>
      <c r="M22" s="23">
        <f t="shared" si="1"/>
        <v>60</v>
      </c>
      <c r="N22" s="23">
        <f t="shared" si="2"/>
        <v>80</v>
      </c>
      <c r="O22" s="40"/>
    </row>
    <row r="23" spans="1:18" x14ac:dyDescent="0.2">
      <c r="A23" s="108" t="s">
        <v>3</v>
      </c>
      <c r="B23" s="132">
        <v>0</v>
      </c>
      <c r="C23" s="134">
        <v>0</v>
      </c>
      <c r="D23" s="138">
        <v>0</v>
      </c>
      <c r="E23" s="136">
        <v>0</v>
      </c>
      <c r="F23" s="138">
        <v>0</v>
      </c>
      <c r="G23" s="135">
        <v>0</v>
      </c>
      <c r="H23" s="138">
        <v>0</v>
      </c>
      <c r="I23" s="141">
        <v>0</v>
      </c>
      <c r="J23" s="25"/>
      <c r="K23" s="26" t="str">
        <f t="shared" si="0"/>
        <v>Ostatní</v>
      </c>
      <c r="L23" s="23">
        <f t="shared" si="0"/>
        <v>0</v>
      </c>
      <c r="M23" s="23">
        <f t="shared" si="1"/>
        <v>0</v>
      </c>
      <c r="N23" s="23">
        <f t="shared" si="2"/>
        <v>0</v>
      </c>
      <c r="O23" s="40"/>
    </row>
    <row r="24" spans="1:18" x14ac:dyDescent="0.2">
      <c r="A24" s="108" t="s">
        <v>32</v>
      </c>
      <c r="B24" s="132">
        <v>1654</v>
      </c>
      <c r="C24" s="134">
        <v>0.18989520976130267</v>
      </c>
      <c r="D24" s="138">
        <v>1271.8009999999999</v>
      </c>
      <c r="E24" s="136">
        <v>5.4263041658264975E-2</v>
      </c>
      <c r="F24" s="138">
        <v>16.513000000000002</v>
      </c>
      <c r="G24" s="135">
        <v>2.5781457796941721E-4</v>
      </c>
      <c r="H24" s="138">
        <v>2942.3139999999999</v>
      </c>
      <c r="I24" s="141">
        <v>3.0586123197132914E-2</v>
      </c>
      <c r="J24" s="25"/>
      <c r="K24" s="26" t="str">
        <f t="shared" si="0"/>
        <v>Topné oleje</v>
      </c>
      <c r="L24" s="23">
        <f t="shared" si="0"/>
        <v>1654</v>
      </c>
      <c r="M24" s="23">
        <f t="shared" si="1"/>
        <v>1271.8009999999999</v>
      </c>
      <c r="N24" s="23">
        <f t="shared" si="2"/>
        <v>16.513000000000002</v>
      </c>
      <c r="O24" s="40"/>
    </row>
    <row r="25" spans="1:18" x14ac:dyDescent="0.2">
      <c r="A25" s="108" t="s">
        <v>31</v>
      </c>
      <c r="B25" s="132">
        <v>60862.070999999996</v>
      </c>
      <c r="C25" s="133">
        <v>3.1219747819729766E-2</v>
      </c>
      <c r="D25" s="137">
        <v>83220.991999999998</v>
      </c>
      <c r="E25" s="135">
        <v>3.2479980237164127E-2</v>
      </c>
      <c r="F25" s="137">
        <v>97347.44</v>
      </c>
      <c r="G25" s="135">
        <v>2.8992214765202813E-2</v>
      </c>
      <c r="H25" s="137">
        <v>241430.503</v>
      </c>
      <c r="I25" s="141">
        <v>3.0679629478672369E-2</v>
      </c>
      <c r="J25" s="25"/>
      <c r="K25" s="26" t="str">
        <f t="shared" si="0"/>
        <v>Zemní plyn</v>
      </c>
      <c r="L25" s="23">
        <f t="shared" si="0"/>
        <v>60862.070999999996</v>
      </c>
      <c r="M25" s="23">
        <f t="shared" si="1"/>
        <v>83220.991999999998</v>
      </c>
      <c r="N25" s="23">
        <f t="shared" si="2"/>
        <v>97347.44</v>
      </c>
      <c r="O25" s="24"/>
    </row>
    <row r="26" spans="1:18" ht="13.5" customHeight="1" x14ac:dyDescent="0.2">
      <c r="A26" s="110" t="s">
        <v>169</v>
      </c>
      <c r="B26" s="129">
        <v>326781.16800000001</v>
      </c>
      <c r="C26" s="131">
        <v>5.0621876061231724E-2</v>
      </c>
      <c r="D26" s="129">
        <v>508339.07200000004</v>
      </c>
      <c r="E26" s="131">
        <v>5.6990528839012587E-2</v>
      </c>
      <c r="F26" s="129">
        <v>606653.44099999988</v>
      </c>
      <c r="G26" s="131">
        <v>5.3521898129657276E-2</v>
      </c>
      <c r="H26" s="129">
        <v>1441773.6809999999</v>
      </c>
      <c r="I26" s="140">
        <v>5.3979355916197957E-2</v>
      </c>
      <c r="J26" s="7"/>
      <c r="K26" s="26"/>
      <c r="L26" s="26" t="str">
        <f>+L9</f>
        <v>Říjen</v>
      </c>
      <c r="M26" s="26" t="str">
        <f>+M9</f>
        <v>Listopad</v>
      </c>
      <c r="N26" s="26" t="str">
        <f>+N9</f>
        <v>Prosinec</v>
      </c>
      <c r="O26" s="22"/>
      <c r="P26" s="34"/>
      <c r="Q26" s="34"/>
      <c r="R26" s="34"/>
    </row>
    <row r="27" spans="1:18" ht="12.75" customHeight="1" x14ac:dyDescent="0.2">
      <c r="A27" s="108" t="s">
        <v>26</v>
      </c>
      <c r="B27" s="132">
        <v>70691.191000000006</v>
      </c>
      <c r="C27" s="135">
        <v>4.1077421544065559E-2</v>
      </c>
      <c r="D27" s="137">
        <v>94458.215999999986</v>
      </c>
      <c r="E27" s="135">
        <v>4.4857876081597907E-2</v>
      </c>
      <c r="F27" s="137">
        <v>101377.88800000001</v>
      </c>
      <c r="G27" s="135">
        <v>4.1367598990730836E-2</v>
      </c>
      <c r="H27" s="137">
        <v>266527.29500000004</v>
      </c>
      <c r="I27" s="141">
        <v>4.2458859855733437E-2</v>
      </c>
      <c r="J27" s="25"/>
      <c r="K27" s="26" t="str">
        <f>+A27</f>
        <v>Průmysl</v>
      </c>
      <c r="L27" s="23">
        <f t="shared" ref="L27:L34" si="3">+B27</f>
        <v>70691.191000000006</v>
      </c>
      <c r="M27" s="23">
        <f t="shared" ref="M27:M34" si="4">+D27</f>
        <v>94458.215999999986</v>
      </c>
      <c r="N27" s="23">
        <f t="shared" ref="N27:N34" si="5">+F27</f>
        <v>101377.88800000001</v>
      </c>
      <c r="O27" s="22"/>
      <c r="P27" s="40"/>
      <c r="Q27" s="40"/>
      <c r="R27" s="40"/>
    </row>
    <row r="28" spans="1:18" ht="12.75" customHeight="1" x14ac:dyDescent="0.2">
      <c r="A28" s="108" t="s">
        <v>0</v>
      </c>
      <c r="B28" s="132">
        <v>260.82</v>
      </c>
      <c r="C28" s="136">
        <v>1.687075371337372E-3</v>
      </c>
      <c r="D28" s="138">
        <v>244.64</v>
      </c>
      <c r="E28" s="136">
        <v>1.1065820785748452E-3</v>
      </c>
      <c r="F28" s="138">
        <v>249.53</v>
      </c>
      <c r="G28" s="135">
        <v>8.3101871104585196E-4</v>
      </c>
      <c r="H28" s="138">
        <v>754.99</v>
      </c>
      <c r="I28" s="141">
        <v>1.1169382444283958E-3</v>
      </c>
      <c r="J28" s="25"/>
      <c r="K28" s="26" t="str">
        <f t="shared" ref="K28:K34" si="6">+A28</f>
        <v>Energetika</v>
      </c>
      <c r="L28" s="23">
        <f t="shared" si="3"/>
        <v>260.82</v>
      </c>
      <c r="M28" s="23">
        <f t="shared" si="4"/>
        <v>244.64</v>
      </c>
      <c r="N28" s="23">
        <f t="shared" si="5"/>
        <v>249.53</v>
      </c>
      <c r="O28" s="22"/>
    </row>
    <row r="29" spans="1:18" ht="12.75" customHeight="1" x14ac:dyDescent="0.2">
      <c r="A29" s="108" t="s">
        <v>1</v>
      </c>
      <c r="B29" s="132">
        <v>2463.71</v>
      </c>
      <c r="C29" s="136">
        <v>4.7625475568995691E-2</v>
      </c>
      <c r="D29" s="138">
        <v>4633.18</v>
      </c>
      <c r="E29" s="136">
        <v>5.3599720575023879E-2</v>
      </c>
      <c r="F29" s="138">
        <v>5600.98</v>
      </c>
      <c r="G29" s="135">
        <v>4.75730715985693E-2</v>
      </c>
      <c r="H29" s="138">
        <v>12697.869999999999</v>
      </c>
      <c r="I29" s="141">
        <v>4.9619360548855608E-2</v>
      </c>
      <c r="J29" s="25"/>
      <c r="K29" s="26" t="str">
        <f t="shared" si="6"/>
        <v>Doprava</v>
      </c>
      <c r="L29" s="23">
        <f t="shared" si="3"/>
        <v>2463.71</v>
      </c>
      <c r="M29" s="23">
        <f t="shared" si="4"/>
        <v>4633.18</v>
      </c>
      <c r="N29" s="23">
        <f t="shared" si="5"/>
        <v>5600.98</v>
      </c>
      <c r="O29" s="22"/>
    </row>
    <row r="30" spans="1:18" ht="12.75" customHeight="1" x14ac:dyDescent="0.2">
      <c r="A30" s="108" t="s">
        <v>2</v>
      </c>
      <c r="B30" s="132">
        <v>226.529</v>
      </c>
      <c r="C30" s="136">
        <v>1.5012519766439072E-2</v>
      </c>
      <c r="D30" s="138">
        <v>447.00900000000001</v>
      </c>
      <c r="E30" s="136">
        <v>1.7407699188552749E-2</v>
      </c>
      <c r="F30" s="138">
        <v>1831.566</v>
      </c>
      <c r="G30" s="135">
        <v>4.8507271961932046E-2</v>
      </c>
      <c r="H30" s="138">
        <v>2505.1040000000003</v>
      </c>
      <c r="I30" s="141">
        <v>3.1901288140911505E-2</v>
      </c>
      <c r="J30" s="25"/>
      <c r="K30" s="26" t="str">
        <f t="shared" si="6"/>
        <v>Stavebnictví</v>
      </c>
      <c r="L30" s="23">
        <f t="shared" si="3"/>
        <v>226.529</v>
      </c>
      <c r="M30" s="23">
        <f t="shared" si="4"/>
        <v>447.00900000000001</v>
      </c>
      <c r="N30" s="23">
        <f t="shared" si="5"/>
        <v>1831.566</v>
      </c>
    </row>
    <row r="31" spans="1:18" x14ac:dyDescent="0.2">
      <c r="A31" s="108" t="s">
        <v>6</v>
      </c>
      <c r="B31" s="132">
        <v>3253.0799999999995</v>
      </c>
      <c r="C31" s="136">
        <v>9.3655258433501851E-2</v>
      </c>
      <c r="D31" s="138">
        <v>4395.97</v>
      </c>
      <c r="E31" s="136">
        <v>0.10129710724964332</v>
      </c>
      <c r="F31" s="138">
        <v>5051.9799999999996</v>
      </c>
      <c r="G31" s="135">
        <v>0.10662368271638036</v>
      </c>
      <c r="H31" s="138">
        <v>12701.029999999999</v>
      </c>
      <c r="I31" s="141">
        <v>0.10119308524845967</v>
      </c>
      <c r="J31" s="25"/>
      <c r="K31" s="26" t="str">
        <f t="shared" si="6"/>
        <v>Zemědělství a lesnictví</v>
      </c>
      <c r="L31" s="23">
        <f t="shared" si="3"/>
        <v>3253.0799999999995</v>
      </c>
      <c r="M31" s="23">
        <f t="shared" si="4"/>
        <v>4395.97</v>
      </c>
      <c r="N31" s="23">
        <f t="shared" si="5"/>
        <v>5051.9799999999996</v>
      </c>
    </row>
    <row r="32" spans="1:18" x14ac:dyDescent="0.2">
      <c r="A32" s="108" t="s">
        <v>25</v>
      </c>
      <c r="B32" s="132">
        <v>158368.52299999999</v>
      </c>
      <c r="C32" s="136">
        <v>5.4204889572046548E-2</v>
      </c>
      <c r="D32" s="138">
        <v>248020.35500000007</v>
      </c>
      <c r="E32" s="136">
        <v>6.1042913169049376E-2</v>
      </c>
      <c r="F32" s="138">
        <v>308785.43799999991</v>
      </c>
      <c r="G32" s="135">
        <v>5.8611656114125145E-2</v>
      </c>
      <c r="H32" s="138">
        <v>715174.31599999988</v>
      </c>
      <c r="I32" s="141">
        <v>5.8367081892327449E-2</v>
      </c>
      <c r="J32" s="25"/>
      <c r="K32" s="26" t="str">
        <f t="shared" si="6"/>
        <v>Domácnosti</v>
      </c>
      <c r="L32" s="23">
        <f t="shared" si="3"/>
        <v>158368.52299999999</v>
      </c>
      <c r="M32" s="23">
        <f t="shared" si="4"/>
        <v>248020.35500000007</v>
      </c>
      <c r="N32" s="23">
        <f t="shared" si="5"/>
        <v>308785.43799999991</v>
      </c>
    </row>
    <row r="33" spans="1:14" x14ac:dyDescent="0.2">
      <c r="A33" s="108" t="s">
        <v>5</v>
      </c>
      <c r="B33" s="132">
        <v>86511.014999999985</v>
      </c>
      <c r="C33" s="136">
        <v>6.0969469709835897E-2</v>
      </c>
      <c r="D33" s="138">
        <v>149207.82200000001</v>
      </c>
      <c r="E33" s="136">
        <v>6.9176571910618934E-2</v>
      </c>
      <c r="F33" s="138">
        <v>175659.54899999997</v>
      </c>
      <c r="G33" s="135">
        <v>6.1708608859794241E-2</v>
      </c>
      <c r="H33" s="138">
        <v>411378.38599999994</v>
      </c>
      <c r="I33" s="141">
        <v>6.4053352859938656E-2</v>
      </c>
      <c r="J33" s="25"/>
      <c r="K33" s="26" t="str">
        <f t="shared" si="6"/>
        <v>Obchod, služby, školství, zdravotnictví</v>
      </c>
      <c r="L33" s="23">
        <f t="shared" si="3"/>
        <v>86511.014999999985</v>
      </c>
      <c r="M33" s="23">
        <f t="shared" si="4"/>
        <v>149207.82200000001</v>
      </c>
      <c r="N33" s="23">
        <f t="shared" si="5"/>
        <v>175659.54899999997</v>
      </c>
    </row>
    <row r="34" spans="1:14" x14ac:dyDescent="0.2">
      <c r="A34" s="108" t="s">
        <v>3</v>
      </c>
      <c r="B34" s="132">
        <v>5006.2999999999993</v>
      </c>
      <c r="C34" s="135">
        <v>3.6365269288658054E-2</v>
      </c>
      <c r="D34" s="137">
        <v>6931.88</v>
      </c>
      <c r="E34" s="135">
        <v>3.1880303411553214E-2</v>
      </c>
      <c r="F34" s="137">
        <v>8096.51</v>
      </c>
      <c r="G34" s="135">
        <v>3.044390379336703E-2</v>
      </c>
      <c r="H34" s="137">
        <v>20034.690000000002</v>
      </c>
      <c r="I34" s="141">
        <v>3.2259377173163996E-2</v>
      </c>
      <c r="J34" s="25"/>
      <c r="K34" s="26" t="str">
        <f t="shared" si="6"/>
        <v>Ostatní</v>
      </c>
      <c r="L34" s="23">
        <f t="shared" si="3"/>
        <v>5006.2999999999993</v>
      </c>
      <c r="M34" s="23">
        <f t="shared" si="4"/>
        <v>6931.88</v>
      </c>
      <c r="N34" s="23">
        <f t="shared" si="5"/>
        <v>8096.51</v>
      </c>
    </row>
    <row r="35" spans="1:14" ht="18" customHeight="1" x14ac:dyDescent="0.2">
      <c r="A35" s="45" t="s">
        <v>158</v>
      </c>
      <c r="B35" s="18"/>
      <c r="C35" s="18"/>
      <c r="D35" s="6"/>
      <c r="F35" s="7"/>
      <c r="G35" s="26"/>
      <c r="H35" s="26"/>
      <c r="I35" s="3" t="s">
        <v>65</v>
      </c>
      <c r="J35" s="26"/>
    </row>
    <row r="36" spans="1:14" x14ac:dyDescent="0.2">
      <c r="A36" s="18"/>
      <c r="B36" s="18"/>
      <c r="C36" s="18"/>
    </row>
    <row r="37" spans="1:14" x14ac:dyDescent="0.2">
      <c r="B37" s="22"/>
      <c r="C37" s="22"/>
      <c r="D37" s="22"/>
    </row>
    <row r="38" spans="1:14" x14ac:dyDescent="0.2">
      <c r="B38" s="22"/>
      <c r="C38" s="22"/>
      <c r="D38" s="22"/>
    </row>
    <row r="39" spans="1:14" x14ac:dyDescent="0.2">
      <c r="B39" s="22"/>
      <c r="C39" s="22"/>
      <c r="D39" s="22"/>
      <c r="L39" s="28" t="s">
        <v>155</v>
      </c>
      <c r="M39" s="32">
        <v>2.745994811170141E-2</v>
      </c>
    </row>
    <row r="40" spans="1:14" x14ac:dyDescent="0.2">
      <c r="B40" s="34"/>
      <c r="C40" s="34"/>
      <c r="D40" s="34"/>
      <c r="L40" s="28" t="s">
        <v>50</v>
      </c>
      <c r="M40" s="32">
        <v>4.0689463488000524E-2</v>
      </c>
    </row>
    <row r="41" spans="1:14" x14ac:dyDescent="0.2">
      <c r="B41" s="22"/>
      <c r="C41" s="22"/>
      <c r="D41" s="22"/>
      <c r="L41" s="28" t="s">
        <v>111</v>
      </c>
      <c r="M41" s="32">
        <v>4.9840860665701432E-2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{1E4722F1-4B69-497C-84CC-CB23F9680A23}</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{ACECC3F5-AAC8-4611-A097-CA26891FAE72}</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1E4722F1-4B69-497C-84CC-CB23F9680A23}">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ACECC3F5-AAC8-4611-A097-CA26891FAE72}">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R42"/>
  <sheetViews>
    <sheetView showGridLines="0" zoomScaleNormal="100" zoomScaleSheetLayoutView="100" workbookViewId="0">
      <selection activeCell="N32" sqref="N32"/>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8" ht="15.75" x14ac:dyDescent="0.25">
      <c r="A1" s="104" t="s">
        <v>134</v>
      </c>
      <c r="I1" s="105" t="str">
        <f>'3'!N1</f>
        <v>IV. čtvrtletí 2021</v>
      </c>
    </row>
    <row r="2" spans="1:18" ht="1.5" customHeight="1" x14ac:dyDescent="0.2">
      <c r="F2" s="26"/>
      <c r="G2" s="26"/>
      <c r="H2" s="26"/>
      <c r="I2" s="26"/>
      <c r="J2" s="26"/>
    </row>
    <row r="3" spans="1:18" ht="5.0999999999999996" customHeight="1" x14ac:dyDescent="0.2">
      <c r="F3" s="26"/>
      <c r="G3" s="26"/>
      <c r="H3" s="26"/>
      <c r="I3" s="26"/>
      <c r="J3" s="26"/>
    </row>
    <row r="4" spans="1:18" ht="5.0999999999999996" customHeight="1" x14ac:dyDescent="0.2">
      <c r="A4" s="42"/>
      <c r="B4" s="39"/>
      <c r="C4" s="39"/>
      <c r="D4" s="39"/>
      <c r="E4" s="39"/>
      <c r="F4" s="28"/>
      <c r="J4" s="28"/>
      <c r="K4" s="38"/>
    </row>
    <row r="5" spans="1:18" ht="12.75" customHeight="1" x14ac:dyDescent="0.2">
      <c r="A5" s="106"/>
      <c r="B5" s="303" t="s">
        <v>17</v>
      </c>
      <c r="C5" s="304"/>
      <c r="D5" s="303" t="s">
        <v>18</v>
      </c>
      <c r="E5" s="304"/>
      <c r="F5" s="303" t="s">
        <v>19</v>
      </c>
      <c r="G5" s="304"/>
      <c r="H5" s="303" t="s">
        <v>7</v>
      </c>
      <c r="I5" s="305"/>
    </row>
    <row r="6" spans="1:18" x14ac:dyDescent="0.2">
      <c r="A6" s="107"/>
      <c r="B6" s="126" t="s">
        <v>166</v>
      </c>
      <c r="C6" s="127" t="s">
        <v>49</v>
      </c>
      <c r="D6" s="126" t="s">
        <v>166</v>
      </c>
      <c r="E6" s="127" t="s">
        <v>49</v>
      </c>
      <c r="F6" s="126" t="s">
        <v>166</v>
      </c>
      <c r="G6" s="127" t="s">
        <v>49</v>
      </c>
      <c r="H6" s="126" t="s">
        <v>166</v>
      </c>
      <c r="I6" s="128" t="s">
        <v>49</v>
      </c>
      <c r="J6" s="28"/>
      <c r="O6" s="28"/>
    </row>
    <row r="7" spans="1:18" ht="13.5" x14ac:dyDescent="0.2">
      <c r="A7" s="109" t="s">
        <v>282</v>
      </c>
      <c r="B7" s="129">
        <v>4338.5875999999989</v>
      </c>
      <c r="C7" s="130">
        <v>0.11096998908868207</v>
      </c>
      <c r="D7" s="129">
        <v>4338.5875999999989</v>
      </c>
      <c r="E7" s="130">
        <v>0.11116715133165297</v>
      </c>
      <c r="F7" s="129">
        <v>4338.8395999999993</v>
      </c>
      <c r="G7" s="130">
        <v>0.11126538578293418</v>
      </c>
      <c r="H7" s="129">
        <v>4338.8395999999993</v>
      </c>
      <c r="I7" s="139">
        <v>0.11126538578293418</v>
      </c>
      <c r="J7" s="30"/>
      <c r="O7" s="13"/>
    </row>
    <row r="8" spans="1:18" x14ac:dyDescent="0.2">
      <c r="A8" s="109" t="s">
        <v>167</v>
      </c>
      <c r="B8" s="129">
        <v>2428011.0449999995</v>
      </c>
      <c r="C8" s="130">
        <v>0.18854962112173956</v>
      </c>
      <c r="D8" s="129">
        <v>2924282.9449999994</v>
      </c>
      <c r="E8" s="130">
        <v>0.18152557916532072</v>
      </c>
      <c r="F8" s="129">
        <v>3448925.706999999</v>
      </c>
      <c r="G8" s="130">
        <v>0.18172373500474653</v>
      </c>
      <c r="H8" s="129">
        <v>8801219.6969999969</v>
      </c>
      <c r="I8" s="139">
        <v>0.18348972125761676</v>
      </c>
      <c r="J8" s="30"/>
      <c r="O8" s="13"/>
    </row>
    <row r="9" spans="1:18" x14ac:dyDescent="0.2">
      <c r="A9" s="109" t="s">
        <v>168</v>
      </c>
      <c r="B9" s="129">
        <v>1682004.9099999997</v>
      </c>
      <c r="C9" s="131">
        <v>0.23320651176177085</v>
      </c>
      <c r="D9" s="129">
        <v>2229793.8029999994</v>
      </c>
      <c r="E9" s="131">
        <v>0.23063181140466457</v>
      </c>
      <c r="F9" s="129">
        <v>2730382.0109999999</v>
      </c>
      <c r="G9" s="131">
        <v>0.22547401290615435</v>
      </c>
      <c r="H9" s="129">
        <v>6642180.7239999995</v>
      </c>
      <c r="I9" s="140">
        <v>0.22911790810766058</v>
      </c>
      <c r="J9" s="25"/>
      <c r="K9" s="26"/>
      <c r="L9" s="26" t="str">
        <f>+B5</f>
        <v>Říjen</v>
      </c>
      <c r="M9" s="26" t="str">
        <f>+D5</f>
        <v>Listopad</v>
      </c>
      <c r="N9" s="26" t="str">
        <f>+F5</f>
        <v>Prosinec</v>
      </c>
      <c r="O9" s="27"/>
    </row>
    <row r="10" spans="1:18" x14ac:dyDescent="0.2">
      <c r="A10" s="108" t="s">
        <v>41</v>
      </c>
      <c r="B10" s="132">
        <v>95148.763000000006</v>
      </c>
      <c r="C10" s="133">
        <v>0.13073091221052033</v>
      </c>
      <c r="D10" s="137">
        <v>130628.099</v>
      </c>
      <c r="E10" s="135">
        <v>0.14022657616696968</v>
      </c>
      <c r="F10" s="137">
        <v>130419.071</v>
      </c>
      <c r="G10" s="135">
        <v>0.13413653674728532</v>
      </c>
      <c r="H10" s="137">
        <v>356195.93300000002</v>
      </c>
      <c r="I10" s="141">
        <v>0.13535040702684228</v>
      </c>
      <c r="J10" s="25"/>
      <c r="K10" s="26" t="str">
        <f>+A10</f>
        <v>Biomasa</v>
      </c>
      <c r="L10" s="23">
        <f>+B10</f>
        <v>95148.763000000006</v>
      </c>
      <c r="M10" s="23">
        <f>+D10</f>
        <v>130628.099</v>
      </c>
      <c r="N10" s="23">
        <f>+F10</f>
        <v>130419.071</v>
      </c>
      <c r="O10" s="40"/>
      <c r="P10" s="49"/>
      <c r="Q10" s="49"/>
      <c r="R10" s="49"/>
    </row>
    <row r="11" spans="1:18" x14ac:dyDescent="0.2">
      <c r="A11" s="108" t="s">
        <v>40</v>
      </c>
      <c r="B11" s="132">
        <v>4439.8119999999999</v>
      </c>
      <c r="C11" s="134">
        <v>8.4271233743433357E-2</v>
      </c>
      <c r="D11" s="138">
        <v>4734.1120000000001</v>
      </c>
      <c r="E11" s="136">
        <v>8.4704974846670888E-2</v>
      </c>
      <c r="F11" s="138">
        <v>4809.0079999999998</v>
      </c>
      <c r="G11" s="135">
        <v>7.6522139621023041E-2</v>
      </c>
      <c r="H11" s="138">
        <v>13982.931999999999</v>
      </c>
      <c r="I11" s="141">
        <v>8.1571719612899093E-2</v>
      </c>
      <c r="J11" s="25"/>
      <c r="K11" s="26" t="str">
        <f t="shared" ref="K11:L25" si="0">+A11</f>
        <v>Bioplyn</v>
      </c>
      <c r="L11" s="23">
        <f t="shared" si="0"/>
        <v>4439.8119999999999</v>
      </c>
      <c r="M11" s="23">
        <f t="shared" ref="M11:M25" si="1">+D11</f>
        <v>4734.1120000000001</v>
      </c>
      <c r="N11" s="23">
        <f t="shared" ref="N11:N25" si="2">+F11</f>
        <v>4809.0079999999998</v>
      </c>
      <c r="O11" s="40"/>
    </row>
    <row r="12" spans="1:18" x14ac:dyDescent="0.2">
      <c r="A12" s="108" t="s">
        <v>39</v>
      </c>
      <c r="B12" s="132">
        <v>46</v>
      </c>
      <c r="C12" s="134">
        <v>5.856123797031231E-5</v>
      </c>
      <c r="D12" s="138">
        <v>55</v>
      </c>
      <c r="E12" s="136">
        <v>5.3615458316918306E-5</v>
      </c>
      <c r="F12" s="138">
        <v>34</v>
      </c>
      <c r="G12" s="135">
        <v>2.3283266931830027E-5</v>
      </c>
      <c r="H12" s="138">
        <v>135</v>
      </c>
      <c r="I12" s="141">
        <v>4.1264184850099064E-5</v>
      </c>
      <c r="J12" s="25"/>
      <c r="K12" s="26" t="str">
        <f t="shared" si="0"/>
        <v>Černé uhlí</v>
      </c>
      <c r="L12" s="23">
        <f t="shared" si="0"/>
        <v>46</v>
      </c>
      <c r="M12" s="23">
        <f t="shared" si="1"/>
        <v>55</v>
      </c>
      <c r="N12" s="23">
        <f t="shared" si="2"/>
        <v>34</v>
      </c>
      <c r="O12" s="40"/>
    </row>
    <row r="13" spans="1:18" x14ac:dyDescent="0.2">
      <c r="A13" s="108" t="s">
        <v>51</v>
      </c>
      <c r="B13" s="132">
        <v>0</v>
      </c>
      <c r="C13" s="134">
        <v>0</v>
      </c>
      <c r="D13" s="138">
        <v>0</v>
      </c>
      <c r="E13" s="136">
        <v>0</v>
      </c>
      <c r="F13" s="138">
        <v>0</v>
      </c>
      <c r="G13" s="135">
        <v>0</v>
      </c>
      <c r="H13" s="138">
        <v>0</v>
      </c>
      <c r="I13" s="141">
        <v>0</v>
      </c>
      <c r="J13" s="25"/>
      <c r="K13" s="26" t="str">
        <f t="shared" si="0"/>
        <v>Elektrická energie</v>
      </c>
      <c r="L13" s="23">
        <f t="shared" si="0"/>
        <v>0</v>
      </c>
      <c r="M13" s="23">
        <f t="shared" si="1"/>
        <v>0</v>
      </c>
      <c r="N13" s="23">
        <f t="shared" si="2"/>
        <v>0</v>
      </c>
      <c r="O13" s="40"/>
    </row>
    <row r="14" spans="1:18" x14ac:dyDescent="0.2">
      <c r="A14" s="108" t="s">
        <v>52</v>
      </c>
      <c r="B14" s="132">
        <v>0</v>
      </c>
      <c r="C14" s="134">
        <v>0</v>
      </c>
      <c r="D14" s="138">
        <v>0</v>
      </c>
      <c r="E14" s="136">
        <v>0</v>
      </c>
      <c r="F14" s="138">
        <v>0</v>
      </c>
      <c r="G14" s="135">
        <v>0</v>
      </c>
      <c r="H14" s="138">
        <v>0</v>
      </c>
      <c r="I14" s="141">
        <v>0</v>
      </c>
      <c r="J14" s="25"/>
      <c r="K14" s="26" t="str">
        <f t="shared" si="0"/>
        <v>Energie prostředí (tepelné čerpadlo)</v>
      </c>
      <c r="L14" s="23">
        <f t="shared" si="0"/>
        <v>0</v>
      </c>
      <c r="M14" s="23">
        <f t="shared" si="1"/>
        <v>0</v>
      </c>
      <c r="N14" s="23">
        <f t="shared" si="2"/>
        <v>0</v>
      </c>
      <c r="O14" s="40"/>
    </row>
    <row r="15" spans="1:18" x14ac:dyDescent="0.2">
      <c r="A15" s="108" t="s">
        <v>53</v>
      </c>
      <c r="B15" s="132">
        <v>0</v>
      </c>
      <c r="C15" s="134">
        <v>0</v>
      </c>
      <c r="D15" s="138">
        <v>0</v>
      </c>
      <c r="E15" s="136">
        <v>0</v>
      </c>
      <c r="F15" s="138">
        <v>0</v>
      </c>
      <c r="G15" s="135">
        <v>0</v>
      </c>
      <c r="H15" s="138">
        <v>0</v>
      </c>
      <c r="I15" s="141">
        <v>0</v>
      </c>
      <c r="J15" s="25"/>
      <c r="K15" s="26" t="str">
        <f t="shared" si="0"/>
        <v>Energie Slunce (solární kolektor)</v>
      </c>
      <c r="L15" s="23">
        <f t="shared" si="0"/>
        <v>0</v>
      </c>
      <c r="M15" s="23">
        <f t="shared" si="1"/>
        <v>0</v>
      </c>
      <c r="N15" s="23">
        <f t="shared" si="2"/>
        <v>0</v>
      </c>
      <c r="O15" s="40"/>
    </row>
    <row r="16" spans="1:18" x14ac:dyDescent="0.2">
      <c r="A16" s="108" t="s">
        <v>38</v>
      </c>
      <c r="B16" s="132">
        <v>1015019.036</v>
      </c>
      <c r="C16" s="134">
        <v>0.33576850248281331</v>
      </c>
      <c r="D16" s="138">
        <v>1473488.2389999998</v>
      </c>
      <c r="E16" s="136">
        <v>0.34388352302554559</v>
      </c>
      <c r="F16" s="138">
        <v>1882282.82</v>
      </c>
      <c r="G16" s="135">
        <v>0.345629172935847</v>
      </c>
      <c r="H16" s="138">
        <v>4370790.0949999997</v>
      </c>
      <c r="I16" s="141">
        <v>0.34270546087883186</v>
      </c>
      <c r="J16" s="25"/>
      <c r="K16" s="26" t="str">
        <f t="shared" si="0"/>
        <v>Hnědé uhlí</v>
      </c>
      <c r="L16" s="23">
        <f t="shared" si="0"/>
        <v>1015019.036</v>
      </c>
      <c r="M16" s="23">
        <f t="shared" si="1"/>
        <v>1473488.2389999998</v>
      </c>
      <c r="N16" s="23">
        <f t="shared" si="2"/>
        <v>1882282.82</v>
      </c>
      <c r="O16" s="40"/>
    </row>
    <row r="17" spans="1:18" x14ac:dyDescent="0.2">
      <c r="A17" s="108" t="s">
        <v>63</v>
      </c>
      <c r="B17" s="132">
        <v>0</v>
      </c>
      <c r="C17" s="134">
        <v>0</v>
      </c>
      <c r="D17" s="138">
        <v>0</v>
      </c>
      <c r="E17" s="136">
        <v>0</v>
      </c>
      <c r="F17" s="138">
        <v>0</v>
      </c>
      <c r="G17" s="135">
        <v>0</v>
      </c>
      <c r="H17" s="138">
        <v>0</v>
      </c>
      <c r="I17" s="141">
        <v>0</v>
      </c>
      <c r="J17" s="25"/>
      <c r="K17" s="26" t="str">
        <f t="shared" si="0"/>
        <v>Jaderné palivo</v>
      </c>
      <c r="L17" s="23">
        <f t="shared" si="0"/>
        <v>0</v>
      </c>
      <c r="M17" s="23">
        <f t="shared" si="1"/>
        <v>0</v>
      </c>
      <c r="N17" s="23">
        <f t="shared" si="2"/>
        <v>0</v>
      </c>
      <c r="O17" s="40"/>
    </row>
    <row r="18" spans="1:18" x14ac:dyDescent="0.2">
      <c r="A18" s="108" t="s">
        <v>37</v>
      </c>
      <c r="B18" s="132">
        <v>0</v>
      </c>
      <c r="C18" s="134">
        <v>0</v>
      </c>
      <c r="D18" s="138">
        <v>0</v>
      </c>
      <c r="E18" s="136">
        <v>0</v>
      </c>
      <c r="F18" s="138">
        <v>0</v>
      </c>
      <c r="G18" s="135">
        <v>0</v>
      </c>
      <c r="H18" s="138">
        <v>0</v>
      </c>
      <c r="I18" s="141">
        <v>0</v>
      </c>
      <c r="J18" s="25"/>
      <c r="K18" s="26" t="str">
        <f t="shared" si="0"/>
        <v>Koks</v>
      </c>
      <c r="L18" s="23">
        <f t="shared" si="0"/>
        <v>0</v>
      </c>
      <c r="M18" s="23">
        <f t="shared" si="1"/>
        <v>0</v>
      </c>
      <c r="N18" s="23">
        <f t="shared" si="2"/>
        <v>0</v>
      </c>
      <c r="O18" s="40"/>
    </row>
    <row r="19" spans="1:18" x14ac:dyDescent="0.2">
      <c r="A19" s="108" t="s">
        <v>36</v>
      </c>
      <c r="B19" s="132">
        <v>9202.7919999999995</v>
      </c>
      <c r="C19" s="134">
        <v>0.14094303019201798</v>
      </c>
      <c r="D19" s="138">
        <v>2571.7069999999999</v>
      </c>
      <c r="E19" s="136">
        <v>3.4418334342646871E-2</v>
      </c>
      <c r="F19" s="138">
        <v>5537.2190000000001</v>
      </c>
      <c r="G19" s="135">
        <v>8.1746083381457085E-2</v>
      </c>
      <c r="H19" s="138">
        <v>17311.718000000001</v>
      </c>
      <c r="I19" s="141">
        <v>8.3329440038124231E-2</v>
      </c>
      <c r="J19" s="25"/>
      <c r="K19" s="26" t="str">
        <f t="shared" si="0"/>
        <v>Odpadní teplo</v>
      </c>
      <c r="L19" s="23">
        <f t="shared" si="0"/>
        <v>9202.7919999999995</v>
      </c>
      <c r="M19" s="23">
        <f t="shared" si="1"/>
        <v>2571.7069999999999</v>
      </c>
      <c r="N19" s="23">
        <f t="shared" si="2"/>
        <v>5537.2190000000001</v>
      </c>
      <c r="O19" s="40"/>
    </row>
    <row r="20" spans="1:18" x14ac:dyDescent="0.2">
      <c r="A20" s="108" t="s">
        <v>35</v>
      </c>
      <c r="B20" s="132">
        <v>1543.7069999999999</v>
      </c>
      <c r="C20" s="134">
        <v>0.20322266478641243</v>
      </c>
      <c r="D20" s="138">
        <v>2562.7560000000003</v>
      </c>
      <c r="E20" s="136">
        <v>0.22105369934041583</v>
      </c>
      <c r="F20" s="138">
        <v>2561.6559999999999</v>
      </c>
      <c r="G20" s="135">
        <v>0.34950533305973114</v>
      </c>
      <c r="H20" s="138">
        <v>6668.1189999999997</v>
      </c>
      <c r="I20" s="141">
        <v>0.25144802517271092</v>
      </c>
      <c r="J20" s="25"/>
      <c r="K20" s="26" t="str">
        <f t="shared" si="0"/>
        <v>Ostatní kapalná paliva</v>
      </c>
      <c r="L20" s="23">
        <f t="shared" si="0"/>
        <v>1543.7069999999999</v>
      </c>
      <c r="M20" s="23">
        <f t="shared" si="1"/>
        <v>2562.7560000000003</v>
      </c>
      <c r="N20" s="23">
        <f t="shared" si="2"/>
        <v>2561.6559999999999</v>
      </c>
      <c r="O20" s="40"/>
    </row>
    <row r="21" spans="1:18" x14ac:dyDescent="0.2">
      <c r="A21" s="108" t="s">
        <v>34</v>
      </c>
      <c r="B21" s="132">
        <v>5665.2552015141991</v>
      </c>
      <c r="C21" s="134">
        <v>2.4426511593166441E-2</v>
      </c>
      <c r="D21" s="138">
        <v>6546.5436790746517</v>
      </c>
      <c r="E21" s="136">
        <v>2.2643588886973442E-2</v>
      </c>
      <c r="F21" s="138">
        <v>6781.7335294894619</v>
      </c>
      <c r="G21" s="135">
        <v>3.3676451586376818E-2</v>
      </c>
      <c r="H21" s="138">
        <v>18993.532410078311</v>
      </c>
      <c r="I21" s="141">
        <v>2.6291459158443126E-2</v>
      </c>
      <c r="J21" s="25"/>
      <c r="K21" s="26" t="str">
        <f t="shared" si="0"/>
        <v>Ostatní pevná paliva</v>
      </c>
      <c r="L21" s="23">
        <f t="shared" si="0"/>
        <v>5665.2552015141991</v>
      </c>
      <c r="M21" s="23">
        <f t="shared" si="1"/>
        <v>6546.5436790746517</v>
      </c>
      <c r="N21" s="23">
        <f t="shared" si="2"/>
        <v>6781.7335294894619</v>
      </c>
      <c r="O21" s="40"/>
    </row>
    <row r="22" spans="1:18" x14ac:dyDescent="0.2">
      <c r="A22" s="108" t="s">
        <v>33</v>
      </c>
      <c r="B22" s="132">
        <v>83274.535000000003</v>
      </c>
      <c r="C22" s="134">
        <v>0.25178573396046533</v>
      </c>
      <c r="D22" s="138">
        <v>82368.111999999994</v>
      </c>
      <c r="E22" s="136">
        <v>0.22411304345798444</v>
      </c>
      <c r="F22" s="138">
        <v>80799.689000000013</v>
      </c>
      <c r="G22" s="135">
        <v>0.19128489727622941</v>
      </c>
      <c r="H22" s="138">
        <v>246442.33600000001</v>
      </c>
      <c r="I22" s="141">
        <v>0.21990625227623323</v>
      </c>
      <c r="J22" s="25"/>
      <c r="K22" s="26" t="str">
        <f t="shared" si="0"/>
        <v>Ostatní plyny</v>
      </c>
      <c r="L22" s="23">
        <f t="shared" si="0"/>
        <v>83274.535000000003</v>
      </c>
      <c r="M22" s="23">
        <f t="shared" si="1"/>
        <v>82368.111999999994</v>
      </c>
      <c r="N22" s="23">
        <f t="shared" si="2"/>
        <v>80799.689000000013</v>
      </c>
      <c r="O22" s="40"/>
    </row>
    <row r="23" spans="1:18" x14ac:dyDescent="0.2">
      <c r="A23" s="108" t="s">
        <v>3</v>
      </c>
      <c r="B23" s="132">
        <v>0</v>
      </c>
      <c r="C23" s="134">
        <v>0</v>
      </c>
      <c r="D23" s="138">
        <v>0</v>
      </c>
      <c r="E23" s="136">
        <v>0</v>
      </c>
      <c r="F23" s="138">
        <v>0</v>
      </c>
      <c r="G23" s="135">
        <v>0</v>
      </c>
      <c r="H23" s="138">
        <v>0</v>
      </c>
      <c r="I23" s="141">
        <v>0</v>
      </c>
      <c r="J23" s="25"/>
      <c r="K23" s="26" t="str">
        <f t="shared" si="0"/>
        <v>Ostatní</v>
      </c>
      <c r="L23" s="23">
        <f t="shared" si="0"/>
        <v>0</v>
      </c>
      <c r="M23" s="23">
        <f t="shared" si="1"/>
        <v>0</v>
      </c>
      <c r="N23" s="23">
        <f t="shared" si="2"/>
        <v>0</v>
      </c>
      <c r="O23" s="40"/>
    </row>
    <row r="24" spans="1:18" x14ac:dyDescent="0.2">
      <c r="A24" s="108" t="s">
        <v>32</v>
      </c>
      <c r="B24" s="132">
        <v>348.7</v>
      </c>
      <c r="C24" s="134">
        <v>4.0034135213885269E-2</v>
      </c>
      <c r="D24" s="138">
        <v>481.02100000000002</v>
      </c>
      <c r="E24" s="136">
        <v>2.0523385782445742E-2</v>
      </c>
      <c r="F24" s="138">
        <v>909.9</v>
      </c>
      <c r="G24" s="135">
        <v>1.4206109398314822E-2</v>
      </c>
      <c r="H24" s="138">
        <v>1739.6210000000001</v>
      </c>
      <c r="I24" s="141">
        <v>1.8083815059276327E-2</v>
      </c>
      <c r="J24" s="25"/>
      <c r="K24" s="26" t="str">
        <f t="shared" si="0"/>
        <v>Topné oleje</v>
      </c>
      <c r="L24" s="23">
        <f t="shared" si="0"/>
        <v>348.7</v>
      </c>
      <c r="M24" s="23">
        <f t="shared" si="1"/>
        <v>481.02100000000002</v>
      </c>
      <c r="N24" s="23">
        <f t="shared" si="2"/>
        <v>909.9</v>
      </c>
      <c r="O24" s="40"/>
    </row>
    <row r="25" spans="1:18" x14ac:dyDescent="0.2">
      <c r="A25" s="108" t="s">
        <v>31</v>
      </c>
      <c r="B25" s="132">
        <v>467316.30979848583</v>
      </c>
      <c r="C25" s="133">
        <v>0.23971411265245046</v>
      </c>
      <c r="D25" s="137">
        <v>526358.21332092525</v>
      </c>
      <c r="E25" s="135">
        <v>0.20543019201612825</v>
      </c>
      <c r="F25" s="137">
        <v>616246.91447051032</v>
      </c>
      <c r="G25" s="135">
        <v>0.18353192331223714</v>
      </c>
      <c r="H25" s="137">
        <v>1609921.4375899215</v>
      </c>
      <c r="I25" s="141">
        <v>0.20457975517298388</v>
      </c>
      <c r="J25" s="25"/>
      <c r="K25" s="26" t="str">
        <f t="shared" si="0"/>
        <v>Zemní plyn</v>
      </c>
      <c r="L25" s="23">
        <f t="shared" si="0"/>
        <v>467316.30979848583</v>
      </c>
      <c r="M25" s="23">
        <f t="shared" si="1"/>
        <v>526358.21332092525</v>
      </c>
      <c r="N25" s="23">
        <f t="shared" si="2"/>
        <v>616246.91447051032</v>
      </c>
      <c r="O25" s="24"/>
    </row>
    <row r="26" spans="1:18" x14ac:dyDescent="0.2">
      <c r="A26" s="110" t="s">
        <v>173</v>
      </c>
      <c r="B26" s="129">
        <v>-767372</v>
      </c>
      <c r="C26" s="131"/>
      <c r="D26" s="129">
        <v>-1103450</v>
      </c>
      <c r="E26" s="131"/>
      <c r="F26" s="129">
        <v>-1400892</v>
      </c>
      <c r="G26" s="131"/>
      <c r="H26" s="129">
        <v>-3271714</v>
      </c>
      <c r="I26" s="140"/>
      <c r="J26" s="25"/>
      <c r="K26" s="26"/>
      <c r="L26" s="23"/>
      <c r="M26" s="23"/>
      <c r="N26" s="23"/>
      <c r="O26" s="24"/>
      <c r="P26" s="48"/>
      <c r="Q26" s="48"/>
      <c r="R26" s="48"/>
    </row>
    <row r="27" spans="1:18" ht="13.5" customHeight="1" x14ac:dyDescent="0.2">
      <c r="A27" s="110" t="s">
        <v>169</v>
      </c>
      <c r="B27" s="129">
        <v>800202.58400000003</v>
      </c>
      <c r="C27" s="131">
        <v>0.12395988507858374</v>
      </c>
      <c r="D27" s="129">
        <v>1018673.912</v>
      </c>
      <c r="E27" s="131">
        <v>0.11420480572342424</v>
      </c>
      <c r="F27" s="129">
        <v>1229303.4639999999</v>
      </c>
      <c r="G27" s="131">
        <v>0.10845509202451357</v>
      </c>
      <c r="H27" s="129">
        <v>3048179.96</v>
      </c>
      <c r="I27" s="140">
        <v>0.1141224819996295</v>
      </c>
      <c r="J27" s="7"/>
      <c r="K27" s="26"/>
      <c r="L27" s="26" t="str">
        <f>+L9</f>
        <v>Říjen</v>
      </c>
      <c r="M27" s="26" t="str">
        <f>+M9</f>
        <v>Listopad</v>
      </c>
      <c r="N27" s="26" t="str">
        <f>+N9</f>
        <v>Prosinec</v>
      </c>
      <c r="O27" s="22"/>
      <c r="P27" s="22"/>
      <c r="Q27" s="22"/>
      <c r="R27" s="22"/>
    </row>
    <row r="28" spans="1:18" ht="12.75" customHeight="1" x14ac:dyDescent="0.2">
      <c r="A28" s="108" t="s">
        <v>26</v>
      </c>
      <c r="B28" s="132">
        <v>454077.63099999999</v>
      </c>
      <c r="C28" s="135">
        <v>0.26385661351097689</v>
      </c>
      <c r="D28" s="137">
        <v>523973.09700000007</v>
      </c>
      <c r="E28" s="135">
        <v>0.24883298934332071</v>
      </c>
      <c r="F28" s="137">
        <v>575500.31900000002</v>
      </c>
      <c r="G28" s="135">
        <v>0.23483490221683914</v>
      </c>
      <c r="H28" s="137">
        <v>1553551.0470000003</v>
      </c>
      <c r="I28" s="141">
        <v>0.2474868706535327</v>
      </c>
      <c r="J28" s="25"/>
      <c r="K28" s="26" t="str">
        <f>+A28</f>
        <v>Průmysl</v>
      </c>
      <c r="L28" s="23">
        <f t="shared" ref="L28:L35" si="3">+B28</f>
        <v>454077.63099999999</v>
      </c>
      <c r="M28" s="23">
        <f t="shared" ref="M28:M35" si="4">+D28</f>
        <v>523973.09700000007</v>
      </c>
      <c r="N28" s="23">
        <f t="shared" ref="N28:N35" si="5">+F28</f>
        <v>575500.31900000002</v>
      </c>
      <c r="O28" s="22"/>
      <c r="P28" s="40"/>
      <c r="Q28" s="40"/>
      <c r="R28" s="40"/>
    </row>
    <row r="29" spans="1:18" ht="12.75" customHeight="1" x14ac:dyDescent="0.2">
      <c r="A29" s="108" t="s">
        <v>0</v>
      </c>
      <c r="B29" s="132">
        <v>21948.683999999997</v>
      </c>
      <c r="C29" s="136">
        <v>0.14197179744523669</v>
      </c>
      <c r="D29" s="138">
        <v>49347.337</v>
      </c>
      <c r="E29" s="136">
        <v>0.2232132061379716</v>
      </c>
      <c r="F29" s="138">
        <v>81443.680999999997</v>
      </c>
      <c r="G29" s="135">
        <v>0.27123481267763211</v>
      </c>
      <c r="H29" s="138">
        <v>152739.70199999999</v>
      </c>
      <c r="I29" s="141">
        <v>0.22596433675465413</v>
      </c>
      <c r="J29" s="25"/>
      <c r="K29" s="26" t="str">
        <f t="shared" ref="K29:K35" si="6">+A29</f>
        <v>Energetika</v>
      </c>
      <c r="L29" s="23">
        <f t="shared" si="3"/>
        <v>21948.683999999997</v>
      </c>
      <c r="M29" s="23">
        <f t="shared" si="4"/>
        <v>49347.337</v>
      </c>
      <c r="N29" s="23">
        <f t="shared" si="5"/>
        <v>81443.680999999997</v>
      </c>
      <c r="O29" s="22"/>
    </row>
    <row r="30" spans="1:18" ht="12.75" customHeight="1" x14ac:dyDescent="0.2">
      <c r="A30" s="108" t="s">
        <v>1</v>
      </c>
      <c r="B30" s="132">
        <v>1934.98</v>
      </c>
      <c r="C30" s="136">
        <v>3.7404703766472223E-2</v>
      </c>
      <c r="D30" s="138">
        <v>3010.96</v>
      </c>
      <c r="E30" s="136">
        <v>3.4832796192371951E-2</v>
      </c>
      <c r="F30" s="138">
        <v>3782.32</v>
      </c>
      <c r="G30" s="135">
        <v>3.2125910138707983E-2</v>
      </c>
      <c r="H30" s="138">
        <v>8728.26</v>
      </c>
      <c r="I30" s="141">
        <v>3.4107348705267465E-2</v>
      </c>
      <c r="J30" s="25"/>
      <c r="K30" s="26" t="str">
        <f t="shared" si="6"/>
        <v>Doprava</v>
      </c>
      <c r="L30" s="23">
        <f t="shared" si="3"/>
        <v>1934.98</v>
      </c>
      <c r="M30" s="23">
        <f t="shared" si="4"/>
        <v>3010.96</v>
      </c>
      <c r="N30" s="23">
        <f t="shared" si="5"/>
        <v>3782.32</v>
      </c>
      <c r="O30" s="22"/>
    </row>
    <row r="31" spans="1:18" ht="12.75" customHeight="1" x14ac:dyDescent="0.2">
      <c r="A31" s="108" t="s">
        <v>2</v>
      </c>
      <c r="B31" s="132">
        <v>125.57</v>
      </c>
      <c r="C31" s="136">
        <v>8.3217694293964747E-3</v>
      </c>
      <c r="D31" s="138">
        <v>184.22</v>
      </c>
      <c r="E31" s="136">
        <v>7.1740084528839187E-3</v>
      </c>
      <c r="F31" s="138">
        <v>227.57999999999998</v>
      </c>
      <c r="G31" s="135">
        <v>6.0272384140656107E-3</v>
      </c>
      <c r="H31" s="138">
        <v>537.36999999999989</v>
      </c>
      <c r="I31" s="141">
        <v>6.8431471141643671E-3</v>
      </c>
      <c r="J31" s="25"/>
      <c r="K31" s="26" t="str">
        <f t="shared" si="6"/>
        <v>Stavebnictví</v>
      </c>
      <c r="L31" s="23">
        <f t="shared" si="3"/>
        <v>125.57</v>
      </c>
      <c r="M31" s="23">
        <f t="shared" si="4"/>
        <v>184.22</v>
      </c>
      <c r="N31" s="23">
        <f t="shared" si="5"/>
        <v>227.57999999999998</v>
      </c>
    </row>
    <row r="32" spans="1:18" x14ac:dyDescent="0.2">
      <c r="A32" s="108" t="s">
        <v>6</v>
      </c>
      <c r="B32" s="132">
        <v>2501.252</v>
      </c>
      <c r="C32" s="136">
        <v>7.2010341727628421E-2</v>
      </c>
      <c r="D32" s="138">
        <v>2298.6060000000002</v>
      </c>
      <c r="E32" s="136">
        <v>5.2967180964991492E-2</v>
      </c>
      <c r="F32" s="138">
        <v>2172.9549999999999</v>
      </c>
      <c r="G32" s="135">
        <v>4.5860922742562781E-2</v>
      </c>
      <c r="H32" s="138">
        <v>6972.8130000000001</v>
      </c>
      <c r="I32" s="141">
        <v>5.555458575647549E-2</v>
      </c>
      <c r="J32" s="25"/>
      <c r="K32" s="26" t="str">
        <f t="shared" si="6"/>
        <v>Zemědělství a lesnictví</v>
      </c>
      <c r="L32" s="23">
        <f t="shared" si="3"/>
        <v>2501.252</v>
      </c>
      <c r="M32" s="23">
        <f t="shared" si="4"/>
        <v>2298.6060000000002</v>
      </c>
      <c r="N32" s="23">
        <f t="shared" si="5"/>
        <v>2172.9549999999999</v>
      </c>
    </row>
    <row r="33" spans="1:14" x14ac:dyDescent="0.2">
      <c r="A33" s="108" t="s">
        <v>25</v>
      </c>
      <c r="B33" s="132">
        <v>218786.69400000002</v>
      </c>
      <c r="C33" s="136">
        <v>7.4884253281210067E-2</v>
      </c>
      <c r="D33" s="138">
        <v>296852.89399999997</v>
      </c>
      <c r="E33" s="136">
        <v>7.3061605900947166E-2</v>
      </c>
      <c r="F33" s="138">
        <v>381756.72499999998</v>
      </c>
      <c r="G33" s="135">
        <v>7.2462594187989685E-2</v>
      </c>
      <c r="H33" s="138">
        <v>897396.31299999997</v>
      </c>
      <c r="I33" s="141">
        <v>7.3238653736474119E-2</v>
      </c>
      <c r="J33" s="25"/>
      <c r="K33" s="26" t="str">
        <f t="shared" si="6"/>
        <v>Domácnosti</v>
      </c>
      <c r="L33" s="23">
        <f t="shared" si="3"/>
        <v>218786.69400000002</v>
      </c>
      <c r="M33" s="23">
        <f t="shared" si="4"/>
        <v>296852.89399999997</v>
      </c>
      <c r="N33" s="23">
        <f t="shared" si="5"/>
        <v>381756.72499999998</v>
      </c>
    </row>
    <row r="34" spans="1:14" x14ac:dyDescent="0.2">
      <c r="A34" s="108" t="s">
        <v>5</v>
      </c>
      <c r="B34" s="132">
        <v>99440.830000000016</v>
      </c>
      <c r="C34" s="136">
        <v>7.0081881163987531E-2</v>
      </c>
      <c r="D34" s="138">
        <v>140835.32699999996</v>
      </c>
      <c r="E34" s="136">
        <v>6.5294868561053251E-2</v>
      </c>
      <c r="F34" s="138">
        <v>181556.22600000005</v>
      </c>
      <c r="G34" s="135">
        <v>6.3780091660683991E-2</v>
      </c>
      <c r="H34" s="138">
        <v>421832.38300000003</v>
      </c>
      <c r="I34" s="141">
        <v>6.5681084363162903E-2</v>
      </c>
      <c r="J34" s="25"/>
      <c r="K34" s="26" t="str">
        <f t="shared" si="6"/>
        <v>Obchod, služby, školství, zdravotnictví</v>
      </c>
      <c r="L34" s="23">
        <f t="shared" si="3"/>
        <v>99440.830000000016</v>
      </c>
      <c r="M34" s="23">
        <f t="shared" si="4"/>
        <v>140835.32699999996</v>
      </c>
      <c r="N34" s="23">
        <f t="shared" si="5"/>
        <v>181556.22600000005</v>
      </c>
    </row>
    <row r="35" spans="1:14" x14ac:dyDescent="0.2">
      <c r="A35" s="108" t="s">
        <v>3</v>
      </c>
      <c r="B35" s="132">
        <v>1386.943</v>
      </c>
      <c r="C35" s="135">
        <v>1.0074617119033872E-2</v>
      </c>
      <c r="D35" s="137">
        <v>2171.471</v>
      </c>
      <c r="E35" s="135">
        <v>9.9867791031277037E-3</v>
      </c>
      <c r="F35" s="137">
        <v>2863.6579999999999</v>
      </c>
      <c r="G35" s="135">
        <v>1.0767717034760142E-2</v>
      </c>
      <c r="H35" s="137">
        <v>6422.0720000000001</v>
      </c>
      <c r="I35" s="141">
        <v>1.0340666258435525E-2</v>
      </c>
      <c r="J35" s="25"/>
      <c r="K35" s="26" t="str">
        <f t="shared" si="6"/>
        <v>Ostatní</v>
      </c>
      <c r="L35" s="23">
        <f t="shared" si="3"/>
        <v>1386.943</v>
      </c>
      <c r="M35" s="23">
        <f t="shared" si="4"/>
        <v>2171.471</v>
      </c>
      <c r="N35" s="23">
        <f t="shared" si="5"/>
        <v>2863.6579999999999</v>
      </c>
    </row>
    <row r="36" spans="1:14" ht="18" customHeight="1" x14ac:dyDescent="0.2">
      <c r="A36" s="45" t="s">
        <v>158</v>
      </c>
      <c r="B36" s="18"/>
      <c r="C36" s="18"/>
      <c r="D36" s="6"/>
      <c r="F36" s="7"/>
      <c r="G36" s="26"/>
      <c r="H36" s="26"/>
      <c r="I36" s="3" t="s">
        <v>65</v>
      </c>
      <c r="J36" s="26"/>
    </row>
    <row r="37" spans="1:14" x14ac:dyDescent="0.2">
      <c r="A37" s="18"/>
      <c r="B37" s="18"/>
      <c r="C37" s="18"/>
    </row>
    <row r="38" spans="1:14" x14ac:dyDescent="0.2">
      <c r="B38" s="22"/>
      <c r="C38" s="22"/>
      <c r="D38" s="22"/>
    </row>
    <row r="39" spans="1:14" x14ac:dyDescent="0.2">
      <c r="B39" s="22"/>
      <c r="C39" s="22"/>
      <c r="D39" s="22"/>
    </row>
    <row r="40" spans="1:14" x14ac:dyDescent="0.2">
      <c r="B40" s="22"/>
      <c r="C40" s="22"/>
      <c r="D40" s="22"/>
      <c r="L40" s="28" t="s">
        <v>155</v>
      </c>
      <c r="M40" s="32">
        <v>0.11126538578293418</v>
      </c>
    </row>
    <row r="41" spans="1:14" x14ac:dyDescent="0.2">
      <c r="B41" s="34"/>
      <c r="C41" s="34"/>
      <c r="D41" s="34"/>
      <c r="L41" s="28" t="s">
        <v>50</v>
      </c>
      <c r="M41" s="32">
        <v>0.18348972125761676</v>
      </c>
    </row>
    <row r="42" spans="1:14" x14ac:dyDescent="0.2">
      <c r="B42" s="22"/>
      <c r="C42" s="22"/>
      <c r="D42" s="22"/>
      <c r="L42" s="28" t="s">
        <v>111</v>
      </c>
      <c r="M42" s="32">
        <v>0.22911790810766058</v>
      </c>
    </row>
  </sheetData>
  <mergeCells count="4">
    <mergeCell ref="B5:C5"/>
    <mergeCell ref="D5:E5"/>
    <mergeCell ref="F5:G5"/>
    <mergeCell ref="H5:I5"/>
  </mergeCells>
  <conditionalFormatting sqref="C10:C25 C28:C35 E10:E25 E28:E35 G10:G25 G28:G35 I10:I25 I28:I35">
    <cfRule type="dataBar" priority="1">
      <dataBar>
        <cfvo type="num" val="0"/>
        <cfvo type="num" val="1"/>
        <color rgb="FF63C384"/>
      </dataBar>
      <extLst>
        <ext xmlns:x14="http://schemas.microsoft.com/office/spreadsheetml/2009/9/main" uri="{B025F937-C7B1-47D3-B67F-A62EFF666E3E}">
          <x14:id>{3BAE4D39-BA4C-471E-86AC-01B67BE5D6C5}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3BAE4D39-BA4C-471E-86AC-01B67BE5D6C5}">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R41"/>
  <sheetViews>
    <sheetView showGridLines="0" zoomScaleNormal="100" zoomScaleSheetLayoutView="100" workbookViewId="0">
      <selection activeCell="L39" sqref="L39"/>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04" t="s">
        <v>135</v>
      </c>
      <c r="I1" s="105" t="str">
        <f>'3'!N1</f>
        <v>IV. čtvrtletí 2021</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06"/>
      <c r="B5" s="303" t="s">
        <v>17</v>
      </c>
      <c r="C5" s="304"/>
      <c r="D5" s="303" t="s">
        <v>18</v>
      </c>
      <c r="E5" s="304"/>
      <c r="F5" s="303" t="s">
        <v>19</v>
      </c>
      <c r="G5" s="304"/>
      <c r="H5" s="303" t="s">
        <v>7</v>
      </c>
      <c r="I5" s="305"/>
    </row>
    <row r="6" spans="1:15" x14ac:dyDescent="0.2">
      <c r="A6" s="107"/>
      <c r="B6" s="126" t="s">
        <v>166</v>
      </c>
      <c r="C6" s="127" t="s">
        <v>49</v>
      </c>
      <c r="D6" s="126" t="s">
        <v>166</v>
      </c>
      <c r="E6" s="127" t="s">
        <v>49</v>
      </c>
      <c r="F6" s="126" t="s">
        <v>166</v>
      </c>
      <c r="G6" s="127" t="s">
        <v>49</v>
      </c>
      <c r="H6" s="126" t="s">
        <v>166</v>
      </c>
      <c r="I6" s="128" t="s">
        <v>49</v>
      </c>
      <c r="J6" s="28"/>
      <c r="O6" s="28"/>
    </row>
    <row r="7" spans="1:15" ht="13.5" x14ac:dyDescent="0.2">
      <c r="A7" s="109" t="s">
        <v>282</v>
      </c>
      <c r="B7" s="129">
        <v>9925.2438599999987</v>
      </c>
      <c r="C7" s="130">
        <v>0.25386238665475114</v>
      </c>
      <c r="D7" s="129">
        <v>9925.2438599999987</v>
      </c>
      <c r="E7" s="130">
        <v>0.25431342821986114</v>
      </c>
      <c r="F7" s="129">
        <v>9925.2438599999987</v>
      </c>
      <c r="G7" s="130">
        <v>0.2545233723488185</v>
      </c>
      <c r="H7" s="129">
        <v>9925.2438599999987</v>
      </c>
      <c r="I7" s="139">
        <v>0.2545233723488185</v>
      </c>
      <c r="J7" s="30"/>
      <c r="O7" s="13"/>
    </row>
    <row r="8" spans="1:15" x14ac:dyDescent="0.2">
      <c r="A8" s="109" t="s">
        <v>167</v>
      </c>
      <c r="B8" s="129">
        <v>2326086.736000001</v>
      </c>
      <c r="C8" s="130">
        <v>0.18063458717466591</v>
      </c>
      <c r="D8" s="129">
        <v>2928095.2700000019</v>
      </c>
      <c r="E8" s="130">
        <v>0.18176223017228815</v>
      </c>
      <c r="F8" s="129">
        <v>3272140.1209999989</v>
      </c>
      <c r="G8" s="130">
        <v>0.17240891070519174</v>
      </c>
      <c r="H8" s="129">
        <v>8526322.1270000022</v>
      </c>
      <c r="I8" s="139">
        <v>0.17775859759178114</v>
      </c>
      <c r="J8" s="30"/>
      <c r="O8" s="13"/>
    </row>
    <row r="9" spans="1:15" x14ac:dyDescent="0.2">
      <c r="A9" s="109" t="s">
        <v>168</v>
      </c>
      <c r="B9" s="129">
        <v>1012079.4340000001</v>
      </c>
      <c r="C9" s="131">
        <v>0.1403227261857205</v>
      </c>
      <c r="D9" s="129">
        <v>1279874.76</v>
      </c>
      <c r="E9" s="131">
        <v>0.13237987919455638</v>
      </c>
      <c r="F9" s="129">
        <v>1513265.4010000001</v>
      </c>
      <c r="G9" s="131">
        <v>0.12496493940441174</v>
      </c>
      <c r="H9" s="129">
        <v>3805219.5950000002</v>
      </c>
      <c r="I9" s="140">
        <v>0.13125869194532316</v>
      </c>
      <c r="J9" s="25"/>
      <c r="K9" s="26"/>
      <c r="L9" s="26" t="str">
        <f>+B5</f>
        <v>Říjen</v>
      </c>
      <c r="M9" s="26" t="str">
        <f>+D5</f>
        <v>Listopad</v>
      </c>
      <c r="N9" s="26" t="str">
        <f>+F5</f>
        <v>Prosinec</v>
      </c>
      <c r="O9" s="27"/>
    </row>
    <row r="10" spans="1:15" x14ac:dyDescent="0.2">
      <c r="A10" s="108" t="s">
        <v>41</v>
      </c>
      <c r="B10" s="132">
        <v>105399.709</v>
      </c>
      <c r="C10" s="133">
        <v>0.14481533621507395</v>
      </c>
      <c r="D10" s="137">
        <v>136453.84700000001</v>
      </c>
      <c r="E10" s="135">
        <v>0.14648039676074234</v>
      </c>
      <c r="F10" s="137">
        <v>136995.484</v>
      </c>
      <c r="G10" s="135">
        <v>0.14090040385104521</v>
      </c>
      <c r="H10" s="137">
        <v>378849.04000000004</v>
      </c>
      <c r="I10" s="141">
        <v>0.14395833027584976</v>
      </c>
      <c r="J10" s="25"/>
      <c r="K10" s="26" t="str">
        <f>+A10</f>
        <v>Biomasa</v>
      </c>
      <c r="L10" s="23">
        <f>+B10</f>
        <v>105399.709</v>
      </c>
      <c r="M10" s="23">
        <f>+D10</f>
        <v>136453.84700000001</v>
      </c>
      <c r="N10" s="23">
        <f>+F10</f>
        <v>136995.484</v>
      </c>
      <c r="O10" s="40"/>
    </row>
    <row r="11" spans="1:15" x14ac:dyDescent="0.2">
      <c r="A11" s="108" t="s">
        <v>40</v>
      </c>
      <c r="B11" s="132">
        <v>2615.9590000000003</v>
      </c>
      <c r="C11" s="134">
        <v>4.9653024126300439E-2</v>
      </c>
      <c r="D11" s="138">
        <v>3090.6210000000001</v>
      </c>
      <c r="E11" s="136">
        <v>5.5298855216267137E-2</v>
      </c>
      <c r="F11" s="138">
        <v>3198.5950000000003</v>
      </c>
      <c r="G11" s="135">
        <v>5.0896844667570995E-2</v>
      </c>
      <c r="H11" s="138">
        <v>8905.1749999999993</v>
      </c>
      <c r="I11" s="141">
        <v>5.194979409209733E-2</v>
      </c>
      <c r="J11" s="25"/>
      <c r="K11" s="26" t="str">
        <f t="shared" ref="K11:L25" si="0">+A11</f>
        <v>Bioplyn</v>
      </c>
      <c r="L11" s="23">
        <f t="shared" si="0"/>
        <v>2615.9590000000003</v>
      </c>
      <c r="M11" s="23">
        <f t="shared" ref="M11:M25" si="1">+D11</f>
        <v>3090.6210000000001</v>
      </c>
      <c r="N11" s="23">
        <f t="shared" ref="N11:N25" si="2">+F11</f>
        <v>3198.5950000000003</v>
      </c>
      <c r="O11" s="40"/>
    </row>
    <row r="12" spans="1:15" x14ac:dyDescent="0.2">
      <c r="A12" s="108" t="s">
        <v>39</v>
      </c>
      <c r="B12" s="132">
        <v>633.33000000000004</v>
      </c>
      <c r="C12" s="134">
        <v>8.0627367051604127E-4</v>
      </c>
      <c r="D12" s="138">
        <v>1470.61</v>
      </c>
      <c r="E12" s="136">
        <v>1.4335896210080586E-3</v>
      </c>
      <c r="F12" s="138">
        <v>1023.11</v>
      </c>
      <c r="G12" s="135">
        <v>7.0062774207719472E-4</v>
      </c>
      <c r="H12" s="138">
        <v>3127.05</v>
      </c>
      <c r="I12" s="141">
        <v>9.5581606841112796E-4</v>
      </c>
      <c r="J12" s="25"/>
      <c r="K12" s="26" t="str">
        <f t="shared" si="0"/>
        <v>Černé uhlí</v>
      </c>
      <c r="L12" s="23">
        <f t="shared" si="0"/>
        <v>633.33000000000004</v>
      </c>
      <c r="M12" s="23">
        <f t="shared" si="1"/>
        <v>1470.61</v>
      </c>
      <c r="N12" s="23">
        <f t="shared" si="2"/>
        <v>1023.11</v>
      </c>
      <c r="O12" s="40"/>
    </row>
    <row r="13" spans="1:15" x14ac:dyDescent="0.2">
      <c r="A13" s="108" t="s">
        <v>51</v>
      </c>
      <c r="B13" s="132">
        <v>0</v>
      </c>
      <c r="C13" s="134">
        <v>0</v>
      </c>
      <c r="D13" s="138">
        <v>0</v>
      </c>
      <c r="E13" s="136">
        <v>0</v>
      </c>
      <c r="F13" s="138">
        <v>0</v>
      </c>
      <c r="G13" s="135">
        <v>0</v>
      </c>
      <c r="H13" s="138">
        <v>0</v>
      </c>
      <c r="I13" s="141">
        <v>0</v>
      </c>
      <c r="J13" s="25"/>
      <c r="K13" s="26" t="str">
        <f t="shared" si="0"/>
        <v>Elektrická energie</v>
      </c>
      <c r="L13" s="23">
        <f t="shared" si="0"/>
        <v>0</v>
      </c>
      <c r="M13" s="23">
        <f t="shared" si="1"/>
        <v>0</v>
      </c>
      <c r="N13" s="23">
        <f t="shared" si="2"/>
        <v>0</v>
      </c>
      <c r="O13" s="40"/>
    </row>
    <row r="14" spans="1:15" x14ac:dyDescent="0.2">
      <c r="A14" s="108" t="s">
        <v>52</v>
      </c>
      <c r="B14" s="132">
        <v>6850.9050935691776</v>
      </c>
      <c r="C14" s="134">
        <v>0.82780939410686416</v>
      </c>
      <c r="D14" s="138">
        <v>9024.0760304680425</v>
      </c>
      <c r="E14" s="136">
        <v>0.91199116826069637</v>
      </c>
      <c r="F14" s="138">
        <v>11359.492845997682</v>
      </c>
      <c r="G14" s="135">
        <v>0.93949109487947768</v>
      </c>
      <c r="H14" s="138">
        <v>27234.473970034902</v>
      </c>
      <c r="I14" s="141">
        <v>0.89995695578226964</v>
      </c>
      <c r="J14" s="25"/>
      <c r="K14" s="26" t="str">
        <f t="shared" si="0"/>
        <v>Energie prostředí (tepelné čerpadlo)</v>
      </c>
      <c r="L14" s="23">
        <f t="shared" si="0"/>
        <v>6850.9050935691776</v>
      </c>
      <c r="M14" s="23">
        <f t="shared" si="1"/>
        <v>9024.0760304680425</v>
      </c>
      <c r="N14" s="23">
        <f t="shared" si="2"/>
        <v>11359.492845997682</v>
      </c>
      <c r="O14" s="40"/>
    </row>
    <row r="15" spans="1:15" x14ac:dyDescent="0.2">
      <c r="A15" s="108" t="s">
        <v>53</v>
      </c>
      <c r="B15" s="132">
        <v>7</v>
      </c>
      <c r="C15" s="134">
        <v>0.12632870729638521</v>
      </c>
      <c r="D15" s="138">
        <v>1</v>
      </c>
      <c r="E15" s="136">
        <v>6.7024128686327081E-2</v>
      </c>
      <c r="F15" s="138">
        <v>2</v>
      </c>
      <c r="G15" s="135">
        <v>0.22351363433169424</v>
      </c>
      <c r="H15" s="138">
        <v>10</v>
      </c>
      <c r="I15" s="141">
        <v>0.12613680798193722</v>
      </c>
      <c r="J15" s="25"/>
      <c r="K15" s="26" t="str">
        <f t="shared" si="0"/>
        <v>Energie Slunce (solární kolektor)</v>
      </c>
      <c r="L15" s="23">
        <f t="shared" si="0"/>
        <v>7</v>
      </c>
      <c r="M15" s="23">
        <f t="shared" si="1"/>
        <v>1</v>
      </c>
      <c r="N15" s="23">
        <f t="shared" si="2"/>
        <v>2</v>
      </c>
      <c r="O15" s="40"/>
    </row>
    <row r="16" spans="1:15" x14ac:dyDescent="0.2">
      <c r="A16" s="108" t="s">
        <v>38</v>
      </c>
      <c r="B16" s="132">
        <v>763035.83700000006</v>
      </c>
      <c r="C16" s="134">
        <v>0.25241240926855885</v>
      </c>
      <c r="D16" s="138">
        <v>1003988.838</v>
      </c>
      <c r="E16" s="136">
        <v>0.23431148586844186</v>
      </c>
      <c r="F16" s="138">
        <v>1216994.9570000002</v>
      </c>
      <c r="G16" s="135">
        <v>0.22346745982360228</v>
      </c>
      <c r="H16" s="138">
        <v>2984019.6320000002</v>
      </c>
      <c r="I16" s="141">
        <v>0.23397138755894484</v>
      </c>
      <c r="J16" s="25"/>
      <c r="K16" s="26" t="str">
        <f t="shared" si="0"/>
        <v>Hnědé uhlí</v>
      </c>
      <c r="L16" s="23">
        <f t="shared" si="0"/>
        <v>763035.83700000006</v>
      </c>
      <c r="M16" s="23">
        <f t="shared" si="1"/>
        <v>1003988.838</v>
      </c>
      <c r="N16" s="23">
        <f t="shared" si="2"/>
        <v>1216994.9570000002</v>
      </c>
      <c r="O16" s="40"/>
    </row>
    <row r="17" spans="1:18" x14ac:dyDescent="0.2">
      <c r="A17" s="108" t="s">
        <v>63</v>
      </c>
      <c r="B17" s="132">
        <v>0</v>
      </c>
      <c r="C17" s="134">
        <v>0</v>
      </c>
      <c r="D17" s="138">
        <v>0</v>
      </c>
      <c r="E17" s="136">
        <v>0</v>
      </c>
      <c r="F17" s="138">
        <v>0</v>
      </c>
      <c r="G17" s="135">
        <v>0</v>
      </c>
      <c r="H17" s="138">
        <v>0</v>
      </c>
      <c r="I17" s="141">
        <v>0</v>
      </c>
      <c r="J17" s="25"/>
      <c r="K17" s="26" t="str">
        <f t="shared" si="0"/>
        <v>Jaderné palivo</v>
      </c>
      <c r="L17" s="23">
        <f t="shared" si="0"/>
        <v>0</v>
      </c>
      <c r="M17" s="23">
        <f t="shared" si="1"/>
        <v>0</v>
      </c>
      <c r="N17" s="23">
        <f t="shared" si="2"/>
        <v>0</v>
      </c>
      <c r="O17" s="40"/>
    </row>
    <row r="18" spans="1:18" x14ac:dyDescent="0.2">
      <c r="A18" s="108" t="s">
        <v>37</v>
      </c>
      <c r="B18" s="132">
        <v>0</v>
      </c>
      <c r="C18" s="134">
        <v>0</v>
      </c>
      <c r="D18" s="138">
        <v>0</v>
      </c>
      <c r="E18" s="136">
        <v>0</v>
      </c>
      <c r="F18" s="138">
        <v>0</v>
      </c>
      <c r="G18" s="135">
        <v>0</v>
      </c>
      <c r="H18" s="138">
        <v>0</v>
      </c>
      <c r="I18" s="141">
        <v>0</v>
      </c>
      <c r="J18" s="25"/>
      <c r="K18" s="26" t="str">
        <f t="shared" si="0"/>
        <v>Koks</v>
      </c>
      <c r="L18" s="23">
        <f t="shared" si="0"/>
        <v>0</v>
      </c>
      <c r="M18" s="23">
        <f t="shared" si="1"/>
        <v>0</v>
      </c>
      <c r="N18" s="23">
        <f t="shared" si="2"/>
        <v>0</v>
      </c>
      <c r="O18" s="40"/>
    </row>
    <row r="19" spans="1:18" x14ac:dyDescent="0.2">
      <c r="A19" s="108" t="s">
        <v>36</v>
      </c>
      <c r="B19" s="132">
        <v>511</v>
      </c>
      <c r="C19" s="134">
        <v>7.8260910849795567E-3</v>
      </c>
      <c r="D19" s="138">
        <v>635</v>
      </c>
      <c r="E19" s="136">
        <v>8.4984962546591682E-3</v>
      </c>
      <c r="F19" s="138">
        <v>842</v>
      </c>
      <c r="G19" s="135">
        <v>1.2430464138620284E-2</v>
      </c>
      <c r="H19" s="138">
        <v>1988</v>
      </c>
      <c r="I19" s="141">
        <v>9.5691789108273938E-3</v>
      </c>
      <c r="J19" s="25"/>
      <c r="K19" s="26" t="str">
        <f t="shared" si="0"/>
        <v>Odpadní teplo</v>
      </c>
      <c r="L19" s="23">
        <f t="shared" si="0"/>
        <v>511</v>
      </c>
      <c r="M19" s="23">
        <f t="shared" si="1"/>
        <v>635</v>
      </c>
      <c r="N19" s="23">
        <f t="shared" si="2"/>
        <v>842</v>
      </c>
      <c r="O19" s="40"/>
    </row>
    <row r="20" spans="1:18" x14ac:dyDescent="0.2">
      <c r="A20" s="108" t="s">
        <v>35</v>
      </c>
      <c r="B20" s="132">
        <v>0</v>
      </c>
      <c r="C20" s="134">
        <v>0</v>
      </c>
      <c r="D20" s="138">
        <v>0</v>
      </c>
      <c r="E20" s="136">
        <v>0</v>
      </c>
      <c r="F20" s="138">
        <v>0</v>
      </c>
      <c r="G20" s="135">
        <v>0</v>
      </c>
      <c r="H20" s="138">
        <v>0</v>
      </c>
      <c r="I20" s="141">
        <v>0</v>
      </c>
      <c r="J20" s="25"/>
      <c r="K20" s="26" t="str">
        <f t="shared" si="0"/>
        <v>Ostatní kapalná paliva</v>
      </c>
      <c r="L20" s="23">
        <f t="shared" si="0"/>
        <v>0</v>
      </c>
      <c r="M20" s="23">
        <f t="shared" si="1"/>
        <v>0</v>
      </c>
      <c r="N20" s="23">
        <f t="shared" si="2"/>
        <v>0</v>
      </c>
      <c r="O20" s="40"/>
    </row>
    <row r="21" spans="1:18" x14ac:dyDescent="0.2">
      <c r="A21" s="108" t="s">
        <v>34</v>
      </c>
      <c r="B21" s="132">
        <v>1867.78</v>
      </c>
      <c r="C21" s="134">
        <v>8.053185284802403E-3</v>
      </c>
      <c r="D21" s="138">
        <v>985.76</v>
      </c>
      <c r="E21" s="136">
        <v>3.409607462418706E-3</v>
      </c>
      <c r="F21" s="138">
        <v>1194.47</v>
      </c>
      <c r="G21" s="135">
        <v>5.9314496730761036E-3</v>
      </c>
      <c r="H21" s="138">
        <v>4048.01</v>
      </c>
      <c r="I21" s="141">
        <v>5.6033857889171094E-3</v>
      </c>
      <c r="J21" s="25"/>
      <c r="K21" s="26" t="str">
        <f t="shared" si="0"/>
        <v>Ostatní pevná paliva</v>
      </c>
      <c r="L21" s="23">
        <f t="shared" si="0"/>
        <v>1867.78</v>
      </c>
      <c r="M21" s="23">
        <f t="shared" si="1"/>
        <v>985.76</v>
      </c>
      <c r="N21" s="23">
        <f t="shared" si="2"/>
        <v>1194.47</v>
      </c>
      <c r="O21" s="40"/>
    </row>
    <row r="22" spans="1:18" x14ac:dyDescent="0.2">
      <c r="A22" s="108" t="s">
        <v>33</v>
      </c>
      <c r="B22" s="132">
        <v>9856</v>
      </c>
      <c r="C22" s="134">
        <v>2.9800228772389373E-2</v>
      </c>
      <c r="D22" s="138">
        <v>0</v>
      </c>
      <c r="E22" s="136">
        <v>0</v>
      </c>
      <c r="F22" s="138">
        <v>0</v>
      </c>
      <c r="G22" s="135">
        <v>0</v>
      </c>
      <c r="H22" s="138">
        <v>9856</v>
      </c>
      <c r="I22" s="141">
        <v>8.7947389949856441E-3</v>
      </c>
      <c r="J22" s="25"/>
      <c r="K22" s="26" t="str">
        <f t="shared" si="0"/>
        <v>Ostatní plyny</v>
      </c>
      <c r="L22" s="23">
        <f t="shared" si="0"/>
        <v>9856</v>
      </c>
      <c r="M22" s="23">
        <f t="shared" si="1"/>
        <v>0</v>
      </c>
      <c r="N22" s="23">
        <f t="shared" si="2"/>
        <v>0</v>
      </c>
      <c r="O22" s="40"/>
    </row>
    <row r="23" spans="1:18" x14ac:dyDescent="0.2">
      <c r="A23" s="108" t="s">
        <v>3</v>
      </c>
      <c r="B23" s="132">
        <v>0</v>
      </c>
      <c r="C23" s="134">
        <v>0</v>
      </c>
      <c r="D23" s="138">
        <v>0</v>
      </c>
      <c r="E23" s="136">
        <v>0</v>
      </c>
      <c r="F23" s="138">
        <v>0</v>
      </c>
      <c r="G23" s="135">
        <v>0</v>
      </c>
      <c r="H23" s="138">
        <v>0</v>
      </c>
      <c r="I23" s="141">
        <v>0</v>
      </c>
      <c r="J23" s="25"/>
      <c r="K23" s="26" t="str">
        <f t="shared" si="0"/>
        <v>Ostatní</v>
      </c>
      <c r="L23" s="23">
        <f t="shared" si="0"/>
        <v>0</v>
      </c>
      <c r="M23" s="23">
        <f t="shared" si="1"/>
        <v>0</v>
      </c>
      <c r="N23" s="23">
        <f t="shared" si="2"/>
        <v>0</v>
      </c>
      <c r="O23" s="40"/>
    </row>
    <row r="24" spans="1:18" x14ac:dyDescent="0.2">
      <c r="A24" s="108" t="s">
        <v>32</v>
      </c>
      <c r="B24" s="132">
        <v>1455.7899999999997</v>
      </c>
      <c r="C24" s="134">
        <v>0.16713878320338982</v>
      </c>
      <c r="D24" s="138">
        <v>773.13800000000015</v>
      </c>
      <c r="E24" s="136">
        <v>3.2986937029918735E-2</v>
      </c>
      <c r="F24" s="138">
        <v>1192.4599999999998</v>
      </c>
      <c r="G24" s="135">
        <v>1.8617669208830082E-2</v>
      </c>
      <c r="H24" s="138">
        <v>3421.3879999999999</v>
      </c>
      <c r="I24" s="141">
        <v>3.5566222664607579E-2</v>
      </c>
      <c r="J24" s="25"/>
      <c r="K24" s="26" t="str">
        <f t="shared" si="0"/>
        <v>Topné oleje</v>
      </c>
      <c r="L24" s="23">
        <f t="shared" si="0"/>
        <v>1455.7899999999997</v>
      </c>
      <c r="M24" s="23">
        <f t="shared" si="1"/>
        <v>773.13800000000015</v>
      </c>
      <c r="N24" s="23">
        <f t="shared" si="2"/>
        <v>1192.4599999999998</v>
      </c>
      <c r="O24" s="40"/>
    </row>
    <row r="25" spans="1:18" x14ac:dyDescent="0.2">
      <c r="A25" s="108" t="s">
        <v>31</v>
      </c>
      <c r="B25" s="132">
        <v>119846.12390643082</v>
      </c>
      <c r="C25" s="133">
        <v>6.1476149333315605E-2</v>
      </c>
      <c r="D25" s="137">
        <v>123451.86996953197</v>
      </c>
      <c r="E25" s="135">
        <v>4.8181524883185174E-2</v>
      </c>
      <c r="F25" s="137">
        <v>140462.8321540023</v>
      </c>
      <c r="G25" s="135">
        <v>4.1832929518613636E-2</v>
      </c>
      <c r="H25" s="137">
        <v>383760.82602996507</v>
      </c>
      <c r="I25" s="141">
        <v>4.8766165851994989E-2</v>
      </c>
      <c r="J25" s="25"/>
      <c r="K25" s="26" t="str">
        <f t="shared" si="0"/>
        <v>Zemní plyn</v>
      </c>
      <c r="L25" s="23">
        <f t="shared" si="0"/>
        <v>119846.12390643082</v>
      </c>
      <c r="M25" s="23">
        <f t="shared" si="1"/>
        <v>123451.86996953197</v>
      </c>
      <c r="N25" s="23">
        <f t="shared" si="2"/>
        <v>140462.8321540023</v>
      </c>
      <c r="O25" s="24"/>
    </row>
    <row r="26" spans="1:18" ht="13.5" customHeight="1" x14ac:dyDescent="0.2">
      <c r="A26" s="110" t="s">
        <v>169</v>
      </c>
      <c r="B26" s="129">
        <v>863057.94099999999</v>
      </c>
      <c r="C26" s="131">
        <v>0.13369684792534875</v>
      </c>
      <c r="D26" s="129">
        <v>1157813.7680000002</v>
      </c>
      <c r="E26" s="131">
        <v>0.12980394891898026</v>
      </c>
      <c r="F26" s="129">
        <v>1370185.9299999997</v>
      </c>
      <c r="G26" s="131">
        <v>0.12088442396908734</v>
      </c>
      <c r="H26" s="129">
        <v>3391057.639</v>
      </c>
      <c r="I26" s="140">
        <v>0.12695966755403892</v>
      </c>
      <c r="J26" s="7"/>
      <c r="K26" s="26"/>
      <c r="L26" s="26" t="str">
        <f>+L9</f>
        <v>Říjen</v>
      </c>
      <c r="M26" s="26" t="str">
        <f>+M9</f>
        <v>Listopad</v>
      </c>
      <c r="N26" s="26" t="str">
        <f>+N9</f>
        <v>Prosinec</v>
      </c>
      <c r="O26" s="22"/>
      <c r="P26" s="34"/>
      <c r="Q26" s="34"/>
      <c r="R26" s="34"/>
    </row>
    <row r="27" spans="1:18" ht="12.75" customHeight="1" x14ac:dyDescent="0.2">
      <c r="A27" s="108" t="s">
        <v>26</v>
      </c>
      <c r="B27" s="132">
        <v>277842.60299999994</v>
      </c>
      <c r="C27" s="135">
        <v>0.16144950403129366</v>
      </c>
      <c r="D27" s="137">
        <v>346372.37699999992</v>
      </c>
      <c r="E27" s="135">
        <v>0.16449102919278627</v>
      </c>
      <c r="F27" s="137">
        <v>368439.54700000002</v>
      </c>
      <c r="G27" s="135">
        <v>0.15034303567877175</v>
      </c>
      <c r="H27" s="137">
        <v>992654.52699999989</v>
      </c>
      <c r="I27" s="141">
        <v>0.15813382057943579</v>
      </c>
      <c r="J27" s="25"/>
      <c r="K27" s="26" t="str">
        <f>+A27</f>
        <v>Průmysl</v>
      </c>
      <c r="L27" s="23">
        <f t="shared" ref="L27:L34" si="3">+B27</f>
        <v>277842.60299999994</v>
      </c>
      <c r="M27" s="23">
        <f t="shared" ref="M27:M34" si="4">+D27</f>
        <v>346372.37699999992</v>
      </c>
      <c r="N27" s="23">
        <f t="shared" ref="N27:N34" si="5">+F27</f>
        <v>368439.54700000002</v>
      </c>
      <c r="O27" s="22"/>
      <c r="P27" s="40"/>
      <c r="Q27" s="40"/>
      <c r="R27" s="40"/>
    </row>
    <row r="28" spans="1:18" ht="12.75" customHeight="1" x14ac:dyDescent="0.2">
      <c r="A28" s="108" t="s">
        <v>0</v>
      </c>
      <c r="B28" s="132">
        <v>55765.902000000002</v>
      </c>
      <c r="C28" s="136">
        <v>0.36071344154824592</v>
      </c>
      <c r="D28" s="138">
        <v>69576.928</v>
      </c>
      <c r="E28" s="136">
        <v>0.31471787772683274</v>
      </c>
      <c r="F28" s="138">
        <v>80346.39</v>
      </c>
      <c r="G28" s="135">
        <v>0.26758046509432665</v>
      </c>
      <c r="H28" s="138">
        <v>205689.22</v>
      </c>
      <c r="I28" s="141">
        <v>0.30429827717538788</v>
      </c>
      <c r="J28" s="25"/>
      <c r="K28" s="26" t="str">
        <f t="shared" ref="K28:K34" si="6">+A28</f>
        <v>Energetika</v>
      </c>
      <c r="L28" s="23">
        <f t="shared" si="3"/>
        <v>55765.902000000002</v>
      </c>
      <c r="M28" s="23">
        <f t="shared" si="4"/>
        <v>69576.928</v>
      </c>
      <c r="N28" s="23">
        <f t="shared" si="5"/>
        <v>80346.39</v>
      </c>
      <c r="O28" s="22"/>
    </row>
    <row r="29" spans="1:18" ht="12.75" customHeight="1" x14ac:dyDescent="0.2">
      <c r="A29" s="108" t="s">
        <v>1</v>
      </c>
      <c r="B29" s="132">
        <v>12964.97</v>
      </c>
      <c r="C29" s="136">
        <v>0.25062319103618608</v>
      </c>
      <c r="D29" s="138">
        <v>19129.21</v>
      </c>
      <c r="E29" s="136">
        <v>0.22129947699440825</v>
      </c>
      <c r="F29" s="138">
        <v>23433.31</v>
      </c>
      <c r="G29" s="135">
        <v>0.19903562134152775</v>
      </c>
      <c r="H29" s="138">
        <v>55527.490000000005</v>
      </c>
      <c r="I29" s="141">
        <v>0.21698430891818665</v>
      </c>
      <c r="J29" s="25"/>
      <c r="K29" s="26" t="str">
        <f t="shared" si="6"/>
        <v>Doprava</v>
      </c>
      <c r="L29" s="23">
        <f t="shared" si="3"/>
        <v>12964.97</v>
      </c>
      <c r="M29" s="23">
        <f t="shared" si="4"/>
        <v>19129.21</v>
      </c>
      <c r="N29" s="23">
        <f t="shared" si="5"/>
        <v>23433.31</v>
      </c>
      <c r="O29" s="22"/>
    </row>
    <row r="30" spans="1:18" ht="12.75" customHeight="1" x14ac:dyDescent="0.2">
      <c r="A30" s="108" t="s">
        <v>2</v>
      </c>
      <c r="B30" s="132">
        <v>605.58399999999995</v>
      </c>
      <c r="C30" s="136">
        <v>4.0133235789851361E-2</v>
      </c>
      <c r="D30" s="138">
        <v>1190.4680000000001</v>
      </c>
      <c r="E30" s="136">
        <v>4.6359936461230121E-2</v>
      </c>
      <c r="F30" s="138">
        <v>1625.4849999999999</v>
      </c>
      <c r="G30" s="135">
        <v>4.3049413979644256E-2</v>
      </c>
      <c r="H30" s="138">
        <v>3421.5370000000003</v>
      </c>
      <c r="I30" s="141">
        <v>4.3571619270812684E-2</v>
      </c>
      <c r="J30" s="25"/>
      <c r="K30" s="26" t="str">
        <f t="shared" si="6"/>
        <v>Stavebnictví</v>
      </c>
      <c r="L30" s="23">
        <f t="shared" si="3"/>
        <v>605.58399999999995</v>
      </c>
      <c r="M30" s="23">
        <f t="shared" si="4"/>
        <v>1190.4680000000001</v>
      </c>
      <c r="N30" s="23">
        <f t="shared" si="5"/>
        <v>1625.4849999999999</v>
      </c>
    </row>
    <row r="31" spans="1:18" x14ac:dyDescent="0.2">
      <c r="A31" s="108" t="s">
        <v>6</v>
      </c>
      <c r="B31" s="132">
        <v>10571.920000000002</v>
      </c>
      <c r="C31" s="136">
        <v>0.30436260397478926</v>
      </c>
      <c r="D31" s="138">
        <v>14315.880000000001</v>
      </c>
      <c r="E31" s="136">
        <v>0.32988333217310939</v>
      </c>
      <c r="F31" s="138">
        <v>11931.789999999999</v>
      </c>
      <c r="G31" s="135">
        <v>0.25182431268502248</v>
      </c>
      <c r="H31" s="138">
        <v>36819.590000000004</v>
      </c>
      <c r="I31" s="141">
        <v>0.29335320912424689</v>
      </c>
      <c r="J31" s="25"/>
      <c r="K31" s="26" t="str">
        <f t="shared" si="6"/>
        <v>Zemědělství a lesnictví</v>
      </c>
      <c r="L31" s="23">
        <f t="shared" si="3"/>
        <v>10571.920000000002</v>
      </c>
      <c r="M31" s="23">
        <f t="shared" si="4"/>
        <v>14315.880000000001</v>
      </c>
      <c r="N31" s="23">
        <f t="shared" si="5"/>
        <v>11931.789999999999</v>
      </c>
    </row>
    <row r="32" spans="1:18" x14ac:dyDescent="0.2">
      <c r="A32" s="108" t="s">
        <v>25</v>
      </c>
      <c r="B32" s="132">
        <v>344849.27500000002</v>
      </c>
      <c r="C32" s="136">
        <v>0.11803176866387341</v>
      </c>
      <c r="D32" s="138">
        <v>469556.22100000002</v>
      </c>
      <c r="E32" s="136">
        <v>0.11556744859303969</v>
      </c>
      <c r="F32" s="138">
        <v>587802.09100000001</v>
      </c>
      <c r="G32" s="135">
        <v>0.11157279385971468</v>
      </c>
      <c r="H32" s="138">
        <v>1402207.5870000001</v>
      </c>
      <c r="I32" s="141">
        <v>0.11443750597507739</v>
      </c>
      <c r="J32" s="25"/>
      <c r="K32" s="26" t="str">
        <f t="shared" si="6"/>
        <v>Domácnosti</v>
      </c>
      <c r="L32" s="23">
        <f t="shared" si="3"/>
        <v>344849.27500000002</v>
      </c>
      <c r="M32" s="23">
        <f t="shared" si="4"/>
        <v>469556.22100000002</v>
      </c>
      <c r="N32" s="23">
        <f t="shared" si="5"/>
        <v>587802.09100000001</v>
      </c>
    </row>
    <row r="33" spans="1:14" x14ac:dyDescent="0.2">
      <c r="A33" s="108" t="s">
        <v>5</v>
      </c>
      <c r="B33" s="132">
        <v>145104.97900000002</v>
      </c>
      <c r="C33" s="136">
        <v>0.10226412927749</v>
      </c>
      <c r="D33" s="138">
        <v>205900.739</v>
      </c>
      <c r="E33" s="136">
        <v>9.5460861816501014E-2</v>
      </c>
      <c r="F33" s="138">
        <v>269992.59600000002</v>
      </c>
      <c r="G33" s="135">
        <v>9.4847491049885643E-2</v>
      </c>
      <c r="H33" s="138">
        <v>620998.31400000001</v>
      </c>
      <c r="I33" s="141">
        <v>9.669206133758565E-2</v>
      </c>
      <c r="J33" s="25"/>
      <c r="K33" s="26" t="str">
        <f t="shared" si="6"/>
        <v>Obchod, služby, školství, zdravotnictví</v>
      </c>
      <c r="L33" s="23">
        <f t="shared" si="3"/>
        <v>145104.97900000002</v>
      </c>
      <c r="M33" s="23">
        <f t="shared" si="4"/>
        <v>205900.739</v>
      </c>
      <c r="N33" s="23">
        <f t="shared" si="5"/>
        <v>269992.59600000002</v>
      </c>
    </row>
    <row r="34" spans="1:14" x14ac:dyDescent="0.2">
      <c r="A34" s="108" t="s">
        <v>3</v>
      </c>
      <c r="B34" s="132">
        <v>15352.708000000001</v>
      </c>
      <c r="C34" s="135">
        <v>0.1115205562451581</v>
      </c>
      <c r="D34" s="137">
        <v>31771.945</v>
      </c>
      <c r="E34" s="135">
        <v>0.14612186687813136</v>
      </c>
      <c r="F34" s="137">
        <v>26614.720999999998</v>
      </c>
      <c r="G34" s="135">
        <v>0.10007472424678103</v>
      </c>
      <c r="H34" s="137">
        <v>73739.373999999996</v>
      </c>
      <c r="I34" s="141">
        <v>0.11873337088714636</v>
      </c>
      <c r="J34" s="25"/>
      <c r="K34" s="26" t="str">
        <f t="shared" si="6"/>
        <v>Ostatní</v>
      </c>
      <c r="L34" s="23">
        <f t="shared" si="3"/>
        <v>15352.708000000001</v>
      </c>
      <c r="M34" s="23">
        <f t="shared" si="4"/>
        <v>31771.945</v>
      </c>
      <c r="N34" s="23">
        <f t="shared" si="5"/>
        <v>26614.720999999998</v>
      </c>
    </row>
    <row r="35" spans="1:14" ht="18" customHeight="1" x14ac:dyDescent="0.2">
      <c r="A35" s="45" t="s">
        <v>158</v>
      </c>
      <c r="B35" s="18"/>
      <c r="C35" s="18"/>
      <c r="D35" s="6"/>
      <c r="F35" s="7"/>
      <c r="G35" s="26"/>
      <c r="H35" s="26"/>
      <c r="I35" s="3" t="s">
        <v>65</v>
      </c>
      <c r="J35" s="26"/>
    </row>
    <row r="36" spans="1:14" x14ac:dyDescent="0.2">
      <c r="A36" s="18"/>
      <c r="B36" s="18"/>
      <c r="C36" s="18"/>
    </row>
    <row r="37" spans="1:14" x14ac:dyDescent="0.2">
      <c r="B37" s="22"/>
      <c r="C37" s="22"/>
      <c r="D37" s="22"/>
    </row>
    <row r="38" spans="1:14" x14ac:dyDescent="0.2">
      <c r="B38" s="22"/>
      <c r="C38" s="22"/>
      <c r="D38" s="22"/>
    </row>
    <row r="39" spans="1:14" x14ac:dyDescent="0.2">
      <c r="B39" s="22"/>
      <c r="C39" s="22"/>
      <c r="D39" s="22"/>
      <c r="L39" s="28" t="s">
        <v>155</v>
      </c>
      <c r="M39" s="32">
        <v>0.2545233723488185</v>
      </c>
    </row>
    <row r="40" spans="1:14" x14ac:dyDescent="0.2">
      <c r="B40" s="34"/>
      <c r="C40" s="34"/>
      <c r="D40" s="34"/>
      <c r="L40" s="28" t="s">
        <v>50</v>
      </c>
      <c r="M40" s="32">
        <v>0.17775859759178114</v>
      </c>
    </row>
    <row r="41" spans="1:14" x14ac:dyDescent="0.2">
      <c r="B41" s="22"/>
      <c r="C41" s="22"/>
      <c r="D41" s="22"/>
      <c r="L41" s="28" t="s">
        <v>111</v>
      </c>
      <c r="M41" s="32">
        <v>0.13125869194532316</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{B6095D53-D731-43D5-9334-7A24E669E498}</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{92FB6F79-F88E-4FD7-819E-16C5048941A1}</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B6095D53-D731-43D5-9334-7A24E669E498}">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92FB6F79-F88E-4FD7-819E-16C5048941A1}">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3"/>
  <sheetViews>
    <sheetView showGridLines="0" zoomScaleNormal="100" zoomScaleSheetLayoutView="100" zoomScalePageLayoutView="70" workbookViewId="0">
      <selection activeCell="M19" sqref="M19"/>
    </sheetView>
  </sheetViews>
  <sheetFormatPr defaultRowHeight="12.75" x14ac:dyDescent="0.2"/>
  <cols>
    <col min="1" max="8" width="11" style="53" customWidth="1"/>
    <col min="9" max="9" width="11.42578125" style="53" customWidth="1"/>
    <col min="10" max="16384" width="9.140625" style="53"/>
  </cols>
  <sheetData>
    <row r="1" spans="1:9" ht="18.75" x14ac:dyDescent="0.3">
      <c r="A1" s="221" t="s">
        <v>191</v>
      </c>
      <c r="I1" s="54"/>
    </row>
    <row r="2" spans="1:9" s="81" customFormat="1" ht="6" customHeight="1" x14ac:dyDescent="0.25">
      <c r="A2" s="55"/>
    </row>
    <row r="3" spans="1:9" ht="12.75" customHeight="1" x14ac:dyDescent="0.2">
      <c r="A3" s="261" t="s">
        <v>292</v>
      </c>
      <c r="B3" s="261"/>
      <c r="C3" s="261"/>
      <c r="D3" s="261"/>
      <c r="E3" s="261"/>
      <c r="F3" s="261"/>
      <c r="G3" s="261"/>
      <c r="H3" s="261"/>
      <c r="I3" s="261"/>
    </row>
    <row r="4" spans="1:9" x14ac:dyDescent="0.2">
      <c r="A4" s="261"/>
      <c r="B4" s="261"/>
      <c r="C4" s="261"/>
      <c r="D4" s="261"/>
      <c r="E4" s="261"/>
      <c r="F4" s="261"/>
      <c r="G4" s="261"/>
      <c r="H4" s="261"/>
      <c r="I4" s="261"/>
    </row>
    <row r="5" spans="1:9" x14ac:dyDescent="0.2">
      <c r="A5" s="261"/>
      <c r="B5" s="261"/>
      <c r="C5" s="261"/>
      <c r="D5" s="261"/>
      <c r="E5" s="261"/>
      <c r="F5" s="261"/>
      <c r="G5" s="261"/>
      <c r="H5" s="261"/>
      <c r="I5" s="261"/>
    </row>
    <row r="6" spans="1:9" x14ac:dyDescent="0.2">
      <c r="A6" s="261"/>
      <c r="B6" s="261"/>
      <c r="C6" s="261"/>
      <c r="D6" s="261"/>
      <c r="E6" s="261"/>
      <c r="F6" s="261"/>
      <c r="G6" s="261"/>
      <c r="H6" s="261"/>
      <c r="I6" s="261"/>
    </row>
    <row r="7" spans="1:9" x14ac:dyDescent="0.2">
      <c r="A7" s="261"/>
      <c r="B7" s="261"/>
      <c r="C7" s="261"/>
      <c r="D7" s="261"/>
      <c r="E7" s="261"/>
      <c r="F7" s="261"/>
      <c r="G7" s="261"/>
      <c r="H7" s="261"/>
      <c r="I7" s="261"/>
    </row>
    <row r="8" spans="1:9" x14ac:dyDescent="0.2">
      <c r="A8" s="261"/>
      <c r="B8" s="261"/>
      <c r="C8" s="261"/>
      <c r="D8" s="261"/>
      <c r="E8" s="261"/>
      <c r="F8" s="261"/>
      <c r="G8" s="261"/>
      <c r="H8" s="261"/>
      <c r="I8" s="261"/>
    </row>
    <row r="9" spans="1:9" x14ac:dyDescent="0.2">
      <c r="A9" s="261"/>
      <c r="B9" s="261"/>
      <c r="C9" s="261"/>
      <c r="D9" s="261"/>
      <c r="E9" s="261"/>
      <c r="F9" s="261"/>
      <c r="G9" s="261"/>
      <c r="H9" s="261"/>
      <c r="I9" s="261"/>
    </row>
    <row r="10" spans="1:9" x14ac:dyDescent="0.2">
      <c r="A10" s="261"/>
      <c r="B10" s="261"/>
      <c r="C10" s="261"/>
      <c r="D10" s="261"/>
      <c r="E10" s="261"/>
      <c r="F10" s="261"/>
      <c r="G10" s="261"/>
      <c r="H10" s="261"/>
      <c r="I10" s="261"/>
    </row>
    <row r="11" spans="1:9" x14ac:dyDescent="0.2">
      <c r="A11" s="261"/>
      <c r="B11" s="261"/>
      <c r="C11" s="261"/>
      <c r="D11" s="261"/>
      <c r="E11" s="261"/>
      <c r="F11" s="261"/>
      <c r="G11" s="261"/>
      <c r="H11" s="261"/>
      <c r="I11" s="261"/>
    </row>
    <row r="12" spans="1:9" x14ac:dyDescent="0.2">
      <c r="A12" s="261"/>
      <c r="B12" s="261"/>
      <c r="C12" s="261"/>
      <c r="D12" s="261"/>
      <c r="E12" s="261"/>
      <c r="F12" s="261"/>
      <c r="G12" s="261"/>
      <c r="H12" s="261"/>
      <c r="I12" s="261"/>
    </row>
    <row r="13" spans="1:9" x14ac:dyDescent="0.2">
      <c r="A13" s="261"/>
      <c r="B13" s="261"/>
      <c r="C13" s="261"/>
      <c r="D13" s="261"/>
      <c r="E13" s="261"/>
      <c r="F13" s="261"/>
      <c r="G13" s="261"/>
      <c r="H13" s="261"/>
      <c r="I13" s="261"/>
    </row>
    <row r="14" spans="1:9" x14ac:dyDescent="0.2">
      <c r="A14" s="261"/>
      <c r="B14" s="261"/>
      <c r="C14" s="261"/>
      <c r="D14" s="261"/>
      <c r="E14" s="261"/>
      <c r="F14" s="261"/>
      <c r="G14" s="261"/>
      <c r="H14" s="261"/>
      <c r="I14" s="261"/>
    </row>
    <row r="15" spans="1:9" x14ac:dyDescent="0.2">
      <c r="A15" s="261"/>
      <c r="B15" s="261"/>
      <c r="C15" s="261"/>
      <c r="D15" s="261"/>
      <c r="E15" s="261"/>
      <c r="F15" s="261"/>
      <c r="G15" s="261"/>
      <c r="H15" s="261"/>
      <c r="I15" s="261"/>
    </row>
    <row r="16" spans="1:9" x14ac:dyDescent="0.2">
      <c r="A16" s="261"/>
      <c r="B16" s="261"/>
      <c r="C16" s="261"/>
      <c r="D16" s="261"/>
      <c r="E16" s="261"/>
      <c r="F16" s="261"/>
      <c r="G16" s="261"/>
      <c r="H16" s="261"/>
      <c r="I16" s="261"/>
    </row>
    <row r="17" spans="1:9" x14ac:dyDescent="0.2">
      <c r="A17" s="261"/>
      <c r="B17" s="261"/>
      <c r="C17" s="261"/>
      <c r="D17" s="261"/>
      <c r="E17" s="261"/>
      <c r="F17" s="261"/>
      <c r="G17" s="261"/>
      <c r="H17" s="261"/>
      <c r="I17" s="261"/>
    </row>
    <row r="18" spans="1:9" x14ac:dyDescent="0.2">
      <c r="A18" s="261"/>
      <c r="B18" s="261"/>
      <c r="C18" s="261"/>
      <c r="D18" s="261"/>
      <c r="E18" s="261"/>
      <c r="F18" s="261"/>
      <c r="G18" s="261"/>
      <c r="H18" s="261"/>
      <c r="I18" s="261"/>
    </row>
    <row r="19" spans="1:9" x14ac:dyDescent="0.2">
      <c r="A19" s="261"/>
      <c r="B19" s="261"/>
      <c r="C19" s="261"/>
      <c r="D19" s="261"/>
      <c r="E19" s="261"/>
      <c r="F19" s="261"/>
      <c r="G19" s="261"/>
      <c r="H19" s="261"/>
      <c r="I19" s="261"/>
    </row>
    <row r="20" spans="1:9" x14ac:dyDescent="0.2">
      <c r="A20" s="261"/>
      <c r="B20" s="261"/>
      <c r="C20" s="261"/>
      <c r="D20" s="261"/>
      <c r="E20" s="261"/>
      <c r="F20" s="261"/>
      <c r="G20" s="261"/>
      <c r="H20" s="261"/>
      <c r="I20" s="261"/>
    </row>
    <row r="21" spans="1:9" x14ac:dyDescent="0.2">
      <c r="A21" s="261"/>
      <c r="B21" s="261"/>
      <c r="C21" s="261"/>
      <c r="D21" s="261"/>
      <c r="E21" s="261"/>
      <c r="F21" s="261"/>
      <c r="G21" s="261"/>
      <c r="H21" s="261"/>
      <c r="I21" s="261"/>
    </row>
    <row r="22" spans="1:9" x14ac:dyDescent="0.2">
      <c r="A22" s="261"/>
      <c r="B22" s="261"/>
      <c r="C22" s="261"/>
      <c r="D22" s="261"/>
      <c r="E22" s="261"/>
      <c r="F22" s="261"/>
      <c r="G22" s="261"/>
      <c r="H22" s="261"/>
      <c r="I22" s="261"/>
    </row>
    <row r="23" spans="1:9" x14ac:dyDescent="0.2">
      <c r="A23" s="261"/>
      <c r="B23" s="261"/>
      <c r="C23" s="261"/>
      <c r="D23" s="261"/>
      <c r="E23" s="261"/>
      <c r="F23" s="261"/>
      <c r="G23" s="261"/>
      <c r="H23" s="261"/>
      <c r="I23" s="261"/>
    </row>
    <row r="24" spans="1:9" x14ac:dyDescent="0.2">
      <c r="A24" s="261"/>
      <c r="B24" s="261"/>
      <c r="C24" s="261"/>
      <c r="D24" s="261"/>
      <c r="E24" s="261"/>
      <c r="F24" s="261"/>
      <c r="G24" s="261"/>
      <c r="H24" s="261"/>
      <c r="I24" s="261"/>
    </row>
    <row r="25" spans="1:9" x14ac:dyDescent="0.2">
      <c r="A25" s="261"/>
      <c r="B25" s="261"/>
      <c r="C25" s="261"/>
      <c r="D25" s="261"/>
      <c r="E25" s="261"/>
      <c r="F25" s="261"/>
      <c r="G25" s="261"/>
      <c r="H25" s="261"/>
      <c r="I25" s="261"/>
    </row>
    <row r="26" spans="1:9" x14ac:dyDescent="0.2">
      <c r="A26" s="261"/>
      <c r="B26" s="261"/>
      <c r="C26" s="261"/>
      <c r="D26" s="261"/>
      <c r="E26" s="261"/>
      <c r="F26" s="261"/>
      <c r="G26" s="261"/>
      <c r="H26" s="261"/>
      <c r="I26" s="261"/>
    </row>
    <row r="27" spans="1:9" x14ac:dyDescent="0.2">
      <c r="A27" s="261"/>
      <c r="B27" s="261"/>
      <c r="C27" s="261"/>
      <c r="D27" s="261"/>
      <c r="E27" s="261"/>
      <c r="F27" s="261"/>
      <c r="G27" s="261"/>
      <c r="H27" s="261"/>
      <c r="I27" s="261"/>
    </row>
    <row r="28" spans="1:9" x14ac:dyDescent="0.2">
      <c r="A28" s="261"/>
      <c r="B28" s="261"/>
      <c r="C28" s="261"/>
      <c r="D28" s="261"/>
      <c r="E28" s="261"/>
      <c r="F28" s="261"/>
      <c r="G28" s="261"/>
      <c r="H28" s="261"/>
      <c r="I28" s="261"/>
    </row>
    <row r="29" spans="1:9" x14ac:dyDescent="0.2">
      <c r="A29" s="261"/>
      <c r="B29" s="261"/>
      <c r="C29" s="261"/>
      <c r="D29" s="261"/>
      <c r="E29" s="261"/>
      <c r="F29" s="261"/>
      <c r="G29" s="261"/>
      <c r="H29" s="261"/>
      <c r="I29" s="261"/>
    </row>
    <row r="30" spans="1:9" x14ac:dyDescent="0.2">
      <c r="A30" s="261"/>
      <c r="B30" s="261"/>
      <c r="C30" s="261"/>
      <c r="D30" s="261"/>
      <c r="E30" s="261"/>
      <c r="F30" s="261"/>
      <c r="G30" s="261"/>
      <c r="H30" s="261"/>
      <c r="I30" s="261"/>
    </row>
    <row r="31" spans="1:9" x14ac:dyDescent="0.2">
      <c r="A31" s="261"/>
      <c r="B31" s="261"/>
      <c r="C31" s="261"/>
      <c r="D31" s="261"/>
      <c r="E31" s="261"/>
      <c r="F31" s="261"/>
      <c r="G31" s="261"/>
      <c r="H31" s="261"/>
      <c r="I31" s="261"/>
    </row>
    <row r="32" spans="1:9" x14ac:dyDescent="0.2">
      <c r="A32" s="261"/>
      <c r="B32" s="261"/>
      <c r="C32" s="261"/>
      <c r="D32" s="261"/>
      <c r="E32" s="261"/>
      <c r="F32" s="261"/>
      <c r="G32" s="261"/>
      <c r="H32" s="261"/>
      <c r="I32" s="261"/>
    </row>
    <row r="33" spans="1:9" x14ac:dyDescent="0.2">
      <c r="A33" s="261"/>
      <c r="B33" s="261"/>
      <c r="C33" s="261"/>
      <c r="D33" s="261"/>
      <c r="E33" s="261"/>
      <c r="F33" s="261"/>
      <c r="G33" s="261"/>
      <c r="H33" s="261"/>
      <c r="I33" s="261"/>
    </row>
    <row r="34" spans="1:9" x14ac:dyDescent="0.2">
      <c r="A34" s="261"/>
      <c r="B34" s="261"/>
      <c r="C34" s="261"/>
      <c r="D34" s="261"/>
      <c r="E34" s="261"/>
      <c r="F34" s="261"/>
      <c r="G34" s="261"/>
      <c r="H34" s="261"/>
      <c r="I34" s="261"/>
    </row>
    <row r="35" spans="1:9" x14ac:dyDescent="0.2">
      <c r="A35" s="261"/>
      <c r="B35" s="261"/>
      <c r="C35" s="261"/>
      <c r="D35" s="261"/>
      <c r="E35" s="261"/>
      <c r="F35" s="261"/>
      <c r="G35" s="261"/>
      <c r="H35" s="261"/>
      <c r="I35" s="261"/>
    </row>
    <row r="36" spans="1:9" x14ac:dyDescent="0.2">
      <c r="A36" s="261"/>
      <c r="B36" s="261"/>
      <c r="C36" s="261"/>
      <c r="D36" s="261"/>
      <c r="E36" s="261"/>
      <c r="F36" s="261"/>
      <c r="G36" s="261"/>
      <c r="H36" s="261"/>
      <c r="I36" s="261"/>
    </row>
    <row r="37" spans="1:9" x14ac:dyDescent="0.2">
      <c r="A37" s="261"/>
      <c r="B37" s="261"/>
      <c r="C37" s="261"/>
      <c r="D37" s="261"/>
      <c r="E37" s="261"/>
      <c r="F37" s="261"/>
      <c r="G37" s="261"/>
      <c r="H37" s="261"/>
      <c r="I37" s="261"/>
    </row>
    <row r="38" spans="1:9" x14ac:dyDescent="0.2">
      <c r="A38" s="261"/>
      <c r="B38" s="261"/>
      <c r="C38" s="261"/>
      <c r="D38" s="261"/>
      <c r="E38" s="261"/>
      <c r="F38" s="261"/>
      <c r="G38" s="261"/>
      <c r="H38" s="261"/>
      <c r="I38" s="261"/>
    </row>
    <row r="39" spans="1:9" x14ac:dyDescent="0.2">
      <c r="A39" s="261"/>
      <c r="B39" s="261"/>
      <c r="C39" s="261"/>
      <c r="D39" s="261"/>
      <c r="E39" s="261"/>
      <c r="F39" s="261"/>
      <c r="G39" s="261"/>
      <c r="H39" s="261"/>
      <c r="I39" s="261"/>
    </row>
    <row r="40" spans="1:9" x14ac:dyDescent="0.2">
      <c r="A40" s="261"/>
      <c r="B40" s="261"/>
      <c r="C40" s="261"/>
      <c r="D40" s="261"/>
      <c r="E40" s="261"/>
      <c r="F40" s="261"/>
      <c r="G40" s="261"/>
      <c r="H40" s="261"/>
      <c r="I40" s="261"/>
    </row>
    <row r="41" spans="1:9" x14ac:dyDescent="0.2">
      <c r="A41" s="261"/>
      <c r="B41" s="261"/>
      <c r="C41" s="261"/>
      <c r="D41" s="261"/>
      <c r="E41" s="261"/>
      <c r="F41" s="261"/>
      <c r="G41" s="261"/>
      <c r="H41" s="261"/>
      <c r="I41" s="261"/>
    </row>
    <row r="42" spans="1:9" x14ac:dyDescent="0.2">
      <c r="A42" s="261"/>
      <c r="B42" s="261"/>
      <c r="C42" s="261"/>
      <c r="D42" s="261"/>
      <c r="E42" s="261"/>
      <c r="F42" s="261"/>
      <c r="G42" s="261"/>
      <c r="H42" s="261"/>
      <c r="I42" s="261"/>
    </row>
    <row r="43" spans="1:9" x14ac:dyDescent="0.2">
      <c r="A43" s="261"/>
      <c r="B43" s="261"/>
      <c r="C43" s="261"/>
      <c r="D43" s="261"/>
      <c r="E43" s="261"/>
      <c r="F43" s="261"/>
      <c r="G43" s="261"/>
      <c r="H43" s="261"/>
      <c r="I43" s="261"/>
    </row>
    <row r="44" spans="1:9" x14ac:dyDescent="0.2">
      <c r="A44" s="261"/>
      <c r="B44" s="261"/>
      <c r="C44" s="261"/>
      <c r="D44" s="261"/>
      <c r="E44" s="261"/>
      <c r="F44" s="261"/>
      <c r="G44" s="261"/>
      <c r="H44" s="261"/>
      <c r="I44" s="261"/>
    </row>
    <row r="45" spans="1:9" x14ac:dyDescent="0.2">
      <c r="A45" s="261"/>
      <c r="B45" s="261"/>
      <c r="C45" s="261"/>
      <c r="D45" s="261"/>
      <c r="E45" s="261"/>
      <c r="F45" s="261"/>
      <c r="G45" s="261"/>
      <c r="H45" s="261"/>
      <c r="I45" s="261"/>
    </row>
    <row r="46" spans="1:9" x14ac:dyDescent="0.2">
      <c r="A46" s="261"/>
      <c r="B46" s="261"/>
      <c r="C46" s="261"/>
      <c r="D46" s="261"/>
      <c r="E46" s="261"/>
      <c r="F46" s="261"/>
      <c r="G46" s="261"/>
      <c r="H46" s="261"/>
      <c r="I46" s="261"/>
    </row>
    <row r="47" spans="1:9" x14ac:dyDescent="0.2">
      <c r="A47" s="261"/>
      <c r="B47" s="261"/>
      <c r="C47" s="261"/>
      <c r="D47" s="261"/>
      <c r="E47" s="261"/>
      <c r="F47" s="261"/>
      <c r="G47" s="261"/>
      <c r="H47" s="261"/>
      <c r="I47" s="261"/>
    </row>
    <row r="48" spans="1:9" x14ac:dyDescent="0.2">
      <c r="A48" s="261"/>
      <c r="B48" s="261"/>
      <c r="C48" s="261"/>
      <c r="D48" s="261"/>
      <c r="E48" s="261"/>
      <c r="F48" s="261"/>
      <c r="G48" s="261"/>
      <c r="H48" s="261"/>
      <c r="I48" s="261"/>
    </row>
    <row r="49" spans="1:9" x14ac:dyDescent="0.2">
      <c r="A49" s="261"/>
      <c r="B49" s="261"/>
      <c r="C49" s="261"/>
      <c r="D49" s="261"/>
      <c r="E49" s="261"/>
      <c r="F49" s="261"/>
      <c r="G49" s="261"/>
      <c r="H49" s="261"/>
      <c r="I49" s="261"/>
    </row>
    <row r="50" spans="1:9" x14ac:dyDescent="0.2">
      <c r="A50" s="261"/>
      <c r="B50" s="261"/>
      <c r="C50" s="261"/>
      <c r="D50" s="261"/>
      <c r="E50" s="261"/>
      <c r="F50" s="261"/>
      <c r="G50" s="261"/>
      <c r="H50" s="261"/>
      <c r="I50" s="261"/>
    </row>
    <row r="51" spans="1:9" x14ac:dyDescent="0.2">
      <c r="A51" s="261"/>
      <c r="B51" s="261"/>
      <c r="C51" s="261"/>
      <c r="D51" s="261"/>
      <c r="E51" s="261"/>
      <c r="F51" s="261"/>
      <c r="G51" s="261"/>
      <c r="H51" s="261"/>
      <c r="I51" s="261"/>
    </row>
    <row r="52" spans="1:9" x14ac:dyDescent="0.2">
      <c r="A52" s="261"/>
      <c r="B52" s="261"/>
      <c r="C52" s="261"/>
      <c r="D52" s="261"/>
      <c r="E52" s="261"/>
      <c r="F52" s="261"/>
      <c r="G52" s="261"/>
      <c r="H52" s="261"/>
      <c r="I52" s="261"/>
    </row>
    <row r="53" spans="1:9" x14ac:dyDescent="0.2">
      <c r="A53" s="261"/>
      <c r="B53" s="261"/>
      <c r="C53" s="261"/>
      <c r="D53" s="261"/>
      <c r="E53" s="261"/>
      <c r="F53" s="261"/>
      <c r="G53" s="261"/>
      <c r="H53" s="261"/>
      <c r="I53" s="261"/>
    </row>
    <row r="54" spans="1:9" x14ac:dyDescent="0.2">
      <c r="A54" s="261"/>
      <c r="B54" s="261"/>
      <c r="C54" s="261"/>
      <c r="D54" s="261"/>
      <c r="E54" s="261"/>
      <c r="F54" s="261"/>
      <c r="G54" s="261"/>
      <c r="H54" s="261"/>
      <c r="I54" s="261"/>
    </row>
    <row r="55" spans="1:9" x14ac:dyDescent="0.2">
      <c r="A55" s="261"/>
      <c r="B55" s="261"/>
      <c r="C55" s="261"/>
      <c r="D55" s="261"/>
      <c r="E55" s="261"/>
      <c r="F55" s="261"/>
      <c r="G55" s="261"/>
      <c r="H55" s="261"/>
      <c r="I55" s="261"/>
    </row>
    <row r="56" spans="1:9" x14ac:dyDescent="0.2">
      <c r="A56" s="261"/>
      <c r="B56" s="261"/>
      <c r="C56" s="261"/>
      <c r="D56" s="261"/>
      <c r="E56" s="261"/>
      <c r="F56" s="261"/>
      <c r="G56" s="261"/>
      <c r="H56" s="261"/>
      <c r="I56" s="261"/>
    </row>
    <row r="57" spans="1:9" x14ac:dyDescent="0.2">
      <c r="A57" s="261"/>
      <c r="B57" s="261"/>
      <c r="C57" s="261"/>
      <c r="D57" s="261"/>
      <c r="E57" s="261"/>
      <c r="F57" s="261"/>
      <c r="G57" s="261"/>
      <c r="H57" s="261"/>
      <c r="I57" s="261"/>
    </row>
    <row r="58" spans="1:9" x14ac:dyDescent="0.2">
      <c r="A58" s="261"/>
      <c r="B58" s="261"/>
      <c r="C58" s="261"/>
      <c r="D58" s="261"/>
      <c r="E58" s="261"/>
      <c r="F58" s="261"/>
      <c r="G58" s="261"/>
      <c r="H58" s="261"/>
      <c r="I58" s="261"/>
    </row>
    <row r="59" spans="1:9" x14ac:dyDescent="0.2">
      <c r="A59" s="261"/>
      <c r="B59" s="261"/>
      <c r="C59" s="261"/>
      <c r="D59" s="261"/>
      <c r="E59" s="261"/>
      <c r="F59" s="261"/>
      <c r="G59" s="261"/>
      <c r="H59" s="261"/>
      <c r="I59" s="261"/>
    </row>
    <row r="60" spans="1:9" x14ac:dyDescent="0.2">
      <c r="A60" s="261"/>
      <c r="B60" s="261"/>
      <c r="C60" s="261"/>
      <c r="D60" s="261"/>
      <c r="E60" s="261"/>
      <c r="F60" s="261"/>
      <c r="G60" s="261"/>
      <c r="H60" s="261"/>
      <c r="I60" s="261"/>
    </row>
    <row r="61" spans="1:9" x14ac:dyDescent="0.2">
      <c r="A61" s="261"/>
      <c r="B61" s="261"/>
      <c r="C61" s="261"/>
      <c r="D61" s="261"/>
      <c r="E61" s="261"/>
      <c r="F61" s="261"/>
      <c r="G61" s="261"/>
      <c r="H61" s="261"/>
      <c r="I61" s="261"/>
    </row>
    <row r="62" spans="1:9" x14ac:dyDescent="0.2">
      <c r="A62" s="261"/>
      <c r="B62" s="261"/>
      <c r="C62" s="261"/>
      <c r="D62" s="261"/>
      <c r="E62" s="261"/>
      <c r="F62" s="261"/>
      <c r="G62" s="261"/>
      <c r="H62" s="261"/>
      <c r="I62" s="261"/>
    </row>
    <row r="63" spans="1:9" x14ac:dyDescent="0.2">
      <c r="A63" s="261"/>
      <c r="B63" s="261"/>
      <c r="C63" s="261"/>
      <c r="D63" s="261"/>
      <c r="E63" s="261"/>
      <c r="F63" s="261"/>
      <c r="G63" s="261"/>
      <c r="H63" s="261"/>
      <c r="I63" s="261"/>
    </row>
  </sheetData>
  <mergeCells count="1">
    <mergeCell ref="A3:I63"/>
  </mergeCells>
  <pageMargins left="0.31496062992125984" right="0.31496062992125984" top="0.35433070866141736" bottom="0.35433070866141736" header="0.31496062992125984" footer="0.19685039370078741"/>
  <pageSetup paperSize="9" fitToHeight="0" orientation="portrait" r:id="rId1"/>
  <headerFooter differentFirst="1" scaleWithDoc="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R41"/>
  <sheetViews>
    <sheetView showGridLines="0" zoomScaleNormal="100" zoomScaleSheetLayoutView="100" workbookViewId="0">
      <selection activeCell="O28" sqref="O28"/>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04" t="s">
        <v>122</v>
      </c>
      <c r="I1" s="105" t="str">
        <f>'3'!N1</f>
        <v>IV. čtvrtletí 2021</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06"/>
      <c r="B5" s="303" t="s">
        <v>17</v>
      </c>
      <c r="C5" s="304"/>
      <c r="D5" s="303" t="s">
        <v>18</v>
      </c>
      <c r="E5" s="304"/>
      <c r="F5" s="303" t="s">
        <v>19</v>
      </c>
      <c r="G5" s="304"/>
      <c r="H5" s="303" t="s">
        <v>7</v>
      </c>
      <c r="I5" s="305"/>
    </row>
    <row r="6" spans="1:15" x14ac:dyDescent="0.2">
      <c r="A6" s="107"/>
      <c r="B6" s="126" t="s">
        <v>166</v>
      </c>
      <c r="C6" s="127" t="s">
        <v>49</v>
      </c>
      <c r="D6" s="126" t="s">
        <v>166</v>
      </c>
      <c r="E6" s="127" t="s">
        <v>49</v>
      </c>
      <c r="F6" s="126" t="s">
        <v>166</v>
      </c>
      <c r="G6" s="127" t="s">
        <v>49</v>
      </c>
      <c r="H6" s="126" t="s">
        <v>166</v>
      </c>
      <c r="I6" s="128" t="s">
        <v>49</v>
      </c>
      <c r="J6" s="28"/>
      <c r="O6" s="28"/>
    </row>
    <row r="7" spans="1:15" ht="13.5" x14ac:dyDescent="0.2">
      <c r="A7" s="109" t="s">
        <v>282</v>
      </c>
      <c r="B7" s="129">
        <v>1331.7083999999998</v>
      </c>
      <c r="C7" s="130">
        <v>3.4061699392057054E-2</v>
      </c>
      <c r="D7" s="129">
        <v>1331.9613999999997</v>
      </c>
      <c r="E7" s="130">
        <v>3.4128699976397933E-2</v>
      </c>
      <c r="F7" s="129">
        <v>1332.1983999999998</v>
      </c>
      <c r="G7" s="130">
        <v>3.4162951982693174E-2</v>
      </c>
      <c r="H7" s="129">
        <v>1332.1983999999998</v>
      </c>
      <c r="I7" s="139">
        <v>3.4162951982693174E-2</v>
      </c>
      <c r="J7" s="30"/>
      <c r="O7" s="13"/>
    </row>
    <row r="8" spans="1:15" x14ac:dyDescent="0.2">
      <c r="A8" s="109" t="s">
        <v>167</v>
      </c>
      <c r="B8" s="129">
        <v>567974.9589999998</v>
      </c>
      <c r="C8" s="130">
        <v>4.4106662342668856E-2</v>
      </c>
      <c r="D8" s="129">
        <v>716944.05899999989</v>
      </c>
      <c r="E8" s="130">
        <v>4.4504477845289658E-2</v>
      </c>
      <c r="F8" s="129">
        <v>854953.07899999968</v>
      </c>
      <c r="G8" s="130">
        <v>4.5047437946939842E-2</v>
      </c>
      <c r="H8" s="129">
        <v>2139872.0969999991</v>
      </c>
      <c r="I8" s="139">
        <v>4.4612513733672553E-2</v>
      </c>
      <c r="J8" s="30"/>
      <c r="O8" s="13"/>
    </row>
    <row r="9" spans="1:15" x14ac:dyDescent="0.2">
      <c r="A9" s="109" t="s">
        <v>168</v>
      </c>
      <c r="B9" s="129">
        <v>302639.28686910874</v>
      </c>
      <c r="C9" s="131">
        <v>4.1960312953435289E-2</v>
      </c>
      <c r="D9" s="129">
        <v>419743.20017962967</v>
      </c>
      <c r="E9" s="131">
        <v>4.3414837036489309E-2</v>
      </c>
      <c r="F9" s="129">
        <v>515894.34568926733</v>
      </c>
      <c r="G9" s="131">
        <v>4.260237867431288E-2</v>
      </c>
      <c r="H9" s="129">
        <v>1238276.8327380058</v>
      </c>
      <c r="I9" s="140">
        <v>4.2713592021063986E-2</v>
      </c>
      <c r="J9" s="25"/>
      <c r="K9" s="26"/>
      <c r="L9" s="26" t="str">
        <f>+B5</f>
        <v>Říjen</v>
      </c>
      <c r="M9" s="26" t="str">
        <f>+D5</f>
        <v>Listopad</v>
      </c>
      <c r="N9" s="26" t="str">
        <f>+F5</f>
        <v>Prosinec</v>
      </c>
      <c r="O9" s="27"/>
    </row>
    <row r="10" spans="1:15" x14ac:dyDescent="0.2">
      <c r="A10" s="108" t="s">
        <v>41</v>
      </c>
      <c r="B10" s="132">
        <v>33087.807999999997</v>
      </c>
      <c r="C10" s="133">
        <v>4.5461435193713998E-2</v>
      </c>
      <c r="D10" s="137">
        <v>44340.889000000003</v>
      </c>
      <c r="E10" s="135">
        <v>4.7599031879577827E-2</v>
      </c>
      <c r="F10" s="137">
        <v>51542.275000000001</v>
      </c>
      <c r="G10" s="135">
        <v>5.3011436222975286E-2</v>
      </c>
      <c r="H10" s="137">
        <v>128970.97200000001</v>
      </c>
      <c r="I10" s="141">
        <v>4.9007503841565422E-2</v>
      </c>
      <c r="J10" s="25"/>
      <c r="K10" s="26" t="str">
        <f>+A10</f>
        <v>Biomasa</v>
      </c>
      <c r="L10" s="23">
        <f>+B10</f>
        <v>33087.807999999997</v>
      </c>
      <c r="M10" s="23">
        <f>+D10</f>
        <v>44340.889000000003</v>
      </c>
      <c r="N10" s="23">
        <f>+F10</f>
        <v>51542.275000000001</v>
      </c>
      <c r="O10" s="40"/>
    </row>
    <row r="11" spans="1:15" x14ac:dyDescent="0.2">
      <c r="A11" s="108" t="s">
        <v>40</v>
      </c>
      <c r="B11" s="132">
        <v>1262.1199999999999</v>
      </c>
      <c r="C11" s="134">
        <v>2.3956061547710149E-2</v>
      </c>
      <c r="D11" s="138">
        <v>898.72</v>
      </c>
      <c r="E11" s="136">
        <v>1.6080324038425808E-2</v>
      </c>
      <c r="F11" s="138">
        <v>701.49</v>
      </c>
      <c r="G11" s="135">
        <v>1.1162284554891874E-2</v>
      </c>
      <c r="H11" s="138">
        <v>2862.33</v>
      </c>
      <c r="I11" s="141">
        <v>1.6697869960290834E-2</v>
      </c>
      <c r="J11" s="25"/>
      <c r="K11" s="26" t="str">
        <f t="shared" ref="K11:L25" si="0">+A11</f>
        <v>Bioplyn</v>
      </c>
      <c r="L11" s="23">
        <f t="shared" si="0"/>
        <v>1262.1199999999999</v>
      </c>
      <c r="M11" s="23">
        <f t="shared" ref="M11:M25" si="1">+D11</f>
        <v>898.72</v>
      </c>
      <c r="N11" s="23">
        <f t="shared" ref="N11:N25" si="2">+F11</f>
        <v>701.49</v>
      </c>
      <c r="O11" s="40"/>
    </row>
    <row r="12" spans="1:15" x14ac:dyDescent="0.2">
      <c r="A12" s="108" t="s">
        <v>39</v>
      </c>
      <c r="B12" s="132">
        <v>12174.37</v>
      </c>
      <c r="C12" s="134">
        <v>1.5498829971926763E-2</v>
      </c>
      <c r="D12" s="138">
        <v>8070</v>
      </c>
      <c r="E12" s="136">
        <v>7.866849974864195E-3</v>
      </c>
      <c r="F12" s="138">
        <v>19879</v>
      </c>
      <c r="G12" s="135">
        <v>1.3613178333466151E-2</v>
      </c>
      <c r="H12" s="138">
        <v>40123.370000000003</v>
      </c>
      <c r="I12" s="141">
        <v>1.2264134492510513E-2</v>
      </c>
      <c r="J12" s="25"/>
      <c r="K12" s="26" t="str">
        <f t="shared" si="0"/>
        <v>Černé uhlí</v>
      </c>
      <c r="L12" s="23">
        <f t="shared" si="0"/>
        <v>12174.37</v>
      </c>
      <c r="M12" s="23">
        <f t="shared" si="1"/>
        <v>8070</v>
      </c>
      <c r="N12" s="23">
        <f t="shared" si="2"/>
        <v>19879</v>
      </c>
      <c r="O12" s="40"/>
    </row>
    <row r="13" spans="1:15" x14ac:dyDescent="0.2">
      <c r="A13" s="108" t="s">
        <v>51</v>
      </c>
      <c r="B13" s="132">
        <v>5.4</v>
      </c>
      <c r="C13" s="134">
        <v>1.6747561524028101E-3</v>
      </c>
      <c r="D13" s="138">
        <v>0</v>
      </c>
      <c r="E13" s="136">
        <v>0</v>
      </c>
      <c r="F13" s="138">
        <v>0</v>
      </c>
      <c r="G13" s="135">
        <v>0</v>
      </c>
      <c r="H13" s="138">
        <v>5.4</v>
      </c>
      <c r="I13" s="141">
        <v>6.6543520078274907E-4</v>
      </c>
      <c r="J13" s="25"/>
      <c r="K13" s="26" t="str">
        <f t="shared" si="0"/>
        <v>Elektrická energie</v>
      </c>
      <c r="L13" s="23">
        <f t="shared" si="0"/>
        <v>5.4</v>
      </c>
      <c r="M13" s="23">
        <f t="shared" si="1"/>
        <v>0</v>
      </c>
      <c r="N13" s="23">
        <f t="shared" si="2"/>
        <v>0</v>
      </c>
      <c r="O13" s="40"/>
    </row>
    <row r="14" spans="1:15" x14ac:dyDescent="0.2">
      <c r="A14" s="108" t="s">
        <v>52</v>
      </c>
      <c r="B14" s="132">
        <v>0</v>
      </c>
      <c r="C14" s="134">
        <v>0</v>
      </c>
      <c r="D14" s="138">
        <v>0</v>
      </c>
      <c r="E14" s="136">
        <v>0</v>
      </c>
      <c r="F14" s="138">
        <v>0</v>
      </c>
      <c r="G14" s="135">
        <v>0</v>
      </c>
      <c r="H14" s="138">
        <v>0</v>
      </c>
      <c r="I14" s="141">
        <v>0</v>
      </c>
      <c r="J14" s="25"/>
      <c r="K14" s="26" t="str">
        <f t="shared" si="0"/>
        <v>Energie prostředí (tepelné čerpadlo)</v>
      </c>
      <c r="L14" s="23">
        <f t="shared" si="0"/>
        <v>0</v>
      </c>
      <c r="M14" s="23">
        <f t="shared" si="1"/>
        <v>0</v>
      </c>
      <c r="N14" s="23">
        <f t="shared" si="2"/>
        <v>0</v>
      </c>
      <c r="O14" s="40"/>
    </row>
    <row r="15" spans="1:15" x14ac:dyDescent="0.2">
      <c r="A15" s="108" t="s">
        <v>53</v>
      </c>
      <c r="B15" s="132">
        <v>0</v>
      </c>
      <c r="C15" s="134">
        <v>0</v>
      </c>
      <c r="D15" s="138">
        <v>0</v>
      </c>
      <c r="E15" s="136">
        <v>0</v>
      </c>
      <c r="F15" s="138">
        <v>0</v>
      </c>
      <c r="G15" s="135">
        <v>0</v>
      </c>
      <c r="H15" s="138">
        <v>0</v>
      </c>
      <c r="I15" s="141">
        <v>0</v>
      </c>
      <c r="J15" s="25"/>
      <c r="K15" s="26" t="str">
        <f t="shared" si="0"/>
        <v>Energie Slunce (solární kolektor)</v>
      </c>
      <c r="L15" s="23">
        <f t="shared" si="0"/>
        <v>0</v>
      </c>
      <c r="M15" s="23">
        <f t="shared" si="1"/>
        <v>0</v>
      </c>
      <c r="N15" s="23">
        <f t="shared" si="2"/>
        <v>0</v>
      </c>
      <c r="O15" s="40"/>
    </row>
    <row r="16" spans="1:15" x14ac:dyDescent="0.2">
      <c r="A16" s="108" t="s">
        <v>38</v>
      </c>
      <c r="B16" s="132">
        <v>174195.30900000001</v>
      </c>
      <c r="C16" s="134">
        <v>5.7623843463031309E-2</v>
      </c>
      <c r="D16" s="138">
        <v>249843.87400000001</v>
      </c>
      <c r="E16" s="136">
        <v>5.8308705372347745E-2</v>
      </c>
      <c r="F16" s="138">
        <v>289834.56700000004</v>
      </c>
      <c r="G16" s="135">
        <v>5.3220100941275848E-2</v>
      </c>
      <c r="H16" s="138">
        <v>713873.75</v>
      </c>
      <c r="I16" s="141">
        <v>5.5973503001875452E-2</v>
      </c>
      <c r="J16" s="25"/>
      <c r="K16" s="26" t="str">
        <f t="shared" si="0"/>
        <v>Hnědé uhlí</v>
      </c>
      <c r="L16" s="23">
        <f t="shared" si="0"/>
        <v>174195.30900000001</v>
      </c>
      <c r="M16" s="23">
        <f t="shared" si="1"/>
        <v>249843.87400000001</v>
      </c>
      <c r="N16" s="23">
        <f t="shared" si="2"/>
        <v>289834.56700000004</v>
      </c>
      <c r="O16" s="40"/>
    </row>
    <row r="17" spans="1:18" x14ac:dyDescent="0.2">
      <c r="A17" s="108" t="s">
        <v>63</v>
      </c>
      <c r="B17" s="132">
        <v>0</v>
      </c>
      <c r="C17" s="134">
        <v>0</v>
      </c>
      <c r="D17" s="138">
        <v>0</v>
      </c>
      <c r="E17" s="136">
        <v>0</v>
      </c>
      <c r="F17" s="138">
        <v>0</v>
      </c>
      <c r="G17" s="135">
        <v>0</v>
      </c>
      <c r="H17" s="138">
        <v>0</v>
      </c>
      <c r="I17" s="141">
        <v>0</v>
      </c>
      <c r="J17" s="25"/>
      <c r="K17" s="26" t="str">
        <f t="shared" si="0"/>
        <v>Jaderné palivo</v>
      </c>
      <c r="L17" s="23">
        <f t="shared" si="0"/>
        <v>0</v>
      </c>
      <c r="M17" s="23">
        <f t="shared" si="1"/>
        <v>0</v>
      </c>
      <c r="N17" s="23">
        <f t="shared" si="2"/>
        <v>0</v>
      </c>
      <c r="O17" s="40"/>
    </row>
    <row r="18" spans="1:18" x14ac:dyDescent="0.2">
      <c r="A18" s="108" t="s">
        <v>37</v>
      </c>
      <c r="B18" s="132">
        <v>0</v>
      </c>
      <c r="C18" s="134">
        <v>0</v>
      </c>
      <c r="D18" s="138">
        <v>0</v>
      </c>
      <c r="E18" s="136">
        <v>0</v>
      </c>
      <c r="F18" s="138">
        <v>0</v>
      </c>
      <c r="G18" s="135">
        <v>0</v>
      </c>
      <c r="H18" s="138">
        <v>0</v>
      </c>
      <c r="I18" s="141">
        <v>0</v>
      </c>
      <c r="J18" s="25"/>
      <c r="K18" s="26" t="str">
        <f t="shared" si="0"/>
        <v>Koks</v>
      </c>
      <c r="L18" s="23">
        <f t="shared" si="0"/>
        <v>0</v>
      </c>
      <c r="M18" s="23">
        <f t="shared" si="1"/>
        <v>0</v>
      </c>
      <c r="N18" s="23">
        <f t="shared" si="2"/>
        <v>0</v>
      </c>
      <c r="O18" s="40"/>
    </row>
    <row r="19" spans="1:18" x14ac:dyDescent="0.2">
      <c r="A19" s="108" t="s">
        <v>36</v>
      </c>
      <c r="B19" s="132">
        <v>494</v>
      </c>
      <c r="C19" s="134">
        <v>7.5657318903716254E-3</v>
      </c>
      <c r="D19" s="138">
        <v>633</v>
      </c>
      <c r="E19" s="136">
        <v>8.4717293373216592E-3</v>
      </c>
      <c r="F19" s="138">
        <v>0</v>
      </c>
      <c r="G19" s="135">
        <v>0</v>
      </c>
      <c r="H19" s="138">
        <v>1127</v>
      </c>
      <c r="I19" s="141">
        <v>5.4247810022648247E-3</v>
      </c>
      <c r="J19" s="25"/>
      <c r="K19" s="26" t="str">
        <f t="shared" si="0"/>
        <v>Odpadní teplo</v>
      </c>
      <c r="L19" s="23">
        <f t="shared" si="0"/>
        <v>494</v>
      </c>
      <c r="M19" s="23">
        <f t="shared" si="1"/>
        <v>633</v>
      </c>
      <c r="N19" s="23">
        <f t="shared" si="2"/>
        <v>0</v>
      </c>
      <c r="O19" s="40"/>
    </row>
    <row r="20" spans="1:18" x14ac:dyDescent="0.2">
      <c r="A20" s="108" t="s">
        <v>35</v>
      </c>
      <c r="B20" s="132">
        <v>1337</v>
      </c>
      <c r="C20" s="134">
        <v>0.17601054009564862</v>
      </c>
      <c r="D20" s="138">
        <v>3371</v>
      </c>
      <c r="E20" s="136">
        <v>0.29076978864805769</v>
      </c>
      <c r="F20" s="138">
        <v>3495</v>
      </c>
      <c r="G20" s="135">
        <v>0.47684823373776974</v>
      </c>
      <c r="H20" s="138">
        <v>8203</v>
      </c>
      <c r="I20" s="141">
        <v>0.30932683572260006</v>
      </c>
      <c r="J20" s="25"/>
      <c r="K20" s="26" t="str">
        <f t="shared" si="0"/>
        <v>Ostatní kapalná paliva</v>
      </c>
      <c r="L20" s="23">
        <f t="shared" si="0"/>
        <v>1337</v>
      </c>
      <c r="M20" s="23">
        <f t="shared" si="1"/>
        <v>3371</v>
      </c>
      <c r="N20" s="23">
        <f t="shared" si="2"/>
        <v>3495</v>
      </c>
      <c r="O20" s="40"/>
    </row>
    <row r="21" spans="1:18" x14ac:dyDescent="0.2">
      <c r="A21" s="108" t="s">
        <v>34</v>
      </c>
      <c r="B21" s="132">
        <v>2050.8000000000002</v>
      </c>
      <c r="C21" s="134">
        <v>8.8423006896276701E-3</v>
      </c>
      <c r="D21" s="138">
        <v>2688.6</v>
      </c>
      <c r="E21" s="136">
        <v>9.2994954385032177E-3</v>
      </c>
      <c r="F21" s="138">
        <v>2651.8</v>
      </c>
      <c r="G21" s="135">
        <v>1.3168198651337592E-2</v>
      </c>
      <c r="H21" s="138">
        <v>7391.2</v>
      </c>
      <c r="I21" s="141">
        <v>1.0231137038456956E-2</v>
      </c>
      <c r="J21" s="25"/>
      <c r="K21" s="26" t="str">
        <f t="shared" si="0"/>
        <v>Ostatní pevná paliva</v>
      </c>
      <c r="L21" s="23">
        <f t="shared" si="0"/>
        <v>2050.8000000000002</v>
      </c>
      <c r="M21" s="23">
        <f t="shared" si="1"/>
        <v>2688.6</v>
      </c>
      <c r="N21" s="23">
        <f t="shared" si="2"/>
        <v>2651.8</v>
      </c>
      <c r="O21" s="40"/>
    </row>
    <row r="22" spans="1:18" x14ac:dyDescent="0.2">
      <c r="A22" s="108" t="s">
        <v>33</v>
      </c>
      <c r="B22" s="132">
        <v>12726</v>
      </c>
      <c r="C22" s="134">
        <v>3.8477852207531166E-2</v>
      </c>
      <c r="D22" s="138">
        <v>16231</v>
      </c>
      <c r="E22" s="136">
        <v>4.416246433287855E-2</v>
      </c>
      <c r="F22" s="138">
        <v>15086</v>
      </c>
      <c r="G22" s="135">
        <v>3.5714542915000529E-2</v>
      </c>
      <c r="H22" s="138">
        <v>44043</v>
      </c>
      <c r="I22" s="141">
        <v>3.9300597560486282E-2</v>
      </c>
      <c r="J22" s="25"/>
      <c r="K22" s="26" t="str">
        <f t="shared" si="0"/>
        <v>Ostatní plyny</v>
      </c>
      <c r="L22" s="23">
        <f t="shared" si="0"/>
        <v>12726</v>
      </c>
      <c r="M22" s="23">
        <f t="shared" si="1"/>
        <v>16231</v>
      </c>
      <c r="N22" s="23">
        <f t="shared" si="2"/>
        <v>15086</v>
      </c>
      <c r="O22" s="40"/>
    </row>
    <row r="23" spans="1:18" x14ac:dyDescent="0.2">
      <c r="A23" s="108" t="s">
        <v>3</v>
      </c>
      <c r="B23" s="132">
        <v>0</v>
      </c>
      <c r="C23" s="134">
        <v>0</v>
      </c>
      <c r="D23" s="138">
        <v>0</v>
      </c>
      <c r="E23" s="136">
        <v>0</v>
      </c>
      <c r="F23" s="138">
        <v>0</v>
      </c>
      <c r="G23" s="135">
        <v>0</v>
      </c>
      <c r="H23" s="138">
        <v>0</v>
      </c>
      <c r="I23" s="141">
        <v>0</v>
      </c>
      <c r="J23" s="25"/>
      <c r="K23" s="26" t="str">
        <f t="shared" si="0"/>
        <v>Ostatní</v>
      </c>
      <c r="L23" s="23">
        <f t="shared" si="0"/>
        <v>0</v>
      </c>
      <c r="M23" s="23">
        <f t="shared" si="1"/>
        <v>0</v>
      </c>
      <c r="N23" s="23">
        <f t="shared" si="2"/>
        <v>0</v>
      </c>
      <c r="O23" s="40"/>
    </row>
    <row r="24" spans="1:18" x14ac:dyDescent="0.2">
      <c r="A24" s="108" t="s">
        <v>32</v>
      </c>
      <c r="B24" s="132">
        <v>25.38</v>
      </c>
      <c r="C24" s="134">
        <v>2.9138696636891543E-3</v>
      </c>
      <c r="D24" s="138">
        <v>8.14</v>
      </c>
      <c r="E24" s="136">
        <v>3.4730367337207384E-4</v>
      </c>
      <c r="F24" s="138">
        <v>81.47</v>
      </c>
      <c r="G24" s="135">
        <v>1.2719768465553451E-3</v>
      </c>
      <c r="H24" s="138">
        <v>114.99</v>
      </c>
      <c r="I24" s="141">
        <v>1.1953511101936484E-3</v>
      </c>
      <c r="J24" s="25"/>
      <c r="K24" s="26" t="str">
        <f t="shared" si="0"/>
        <v>Topné oleje</v>
      </c>
      <c r="L24" s="23">
        <f t="shared" si="0"/>
        <v>25.38</v>
      </c>
      <c r="M24" s="23">
        <f t="shared" si="1"/>
        <v>8.14</v>
      </c>
      <c r="N24" s="23">
        <f t="shared" si="2"/>
        <v>81.47</v>
      </c>
      <c r="O24" s="40"/>
    </row>
    <row r="25" spans="1:18" x14ac:dyDescent="0.2">
      <c r="A25" s="108" t="s">
        <v>31</v>
      </c>
      <c r="B25" s="132">
        <v>65281.09986910873</v>
      </c>
      <c r="C25" s="133">
        <v>3.3486528503247417E-2</v>
      </c>
      <c r="D25" s="137">
        <v>93657.977179629685</v>
      </c>
      <c r="E25" s="135">
        <v>3.6553388450922833E-2</v>
      </c>
      <c r="F25" s="137">
        <v>132622.74368926731</v>
      </c>
      <c r="G25" s="135">
        <v>3.949797824975864E-2</v>
      </c>
      <c r="H25" s="137">
        <v>291561.82073800574</v>
      </c>
      <c r="I25" s="141">
        <v>3.7050035182874586E-2</v>
      </c>
      <c r="J25" s="25"/>
      <c r="K25" s="26" t="str">
        <f t="shared" si="0"/>
        <v>Zemní plyn</v>
      </c>
      <c r="L25" s="23">
        <f t="shared" si="0"/>
        <v>65281.09986910873</v>
      </c>
      <c r="M25" s="23">
        <f t="shared" si="1"/>
        <v>93657.977179629685</v>
      </c>
      <c r="N25" s="23">
        <f t="shared" si="2"/>
        <v>132622.74368926731</v>
      </c>
      <c r="O25" s="24"/>
    </row>
    <row r="26" spans="1:18" ht="13.5" customHeight="1" x14ac:dyDescent="0.2">
      <c r="A26" s="110" t="s">
        <v>169</v>
      </c>
      <c r="B26" s="129">
        <v>298013.85000000003</v>
      </c>
      <c r="C26" s="131">
        <v>4.6165512754488047E-2</v>
      </c>
      <c r="D26" s="129">
        <v>414965.23800000001</v>
      </c>
      <c r="E26" s="131">
        <v>4.6522271582198432E-2</v>
      </c>
      <c r="F26" s="129">
        <v>510397.86599999998</v>
      </c>
      <c r="G26" s="131">
        <v>4.5029766162072209E-2</v>
      </c>
      <c r="H26" s="129">
        <v>1223376.9539999999</v>
      </c>
      <c r="I26" s="140">
        <v>4.5802681023999176E-2</v>
      </c>
      <c r="J26" s="7"/>
      <c r="K26" s="26"/>
      <c r="L26" s="26" t="str">
        <f>+L9</f>
        <v>Říjen</v>
      </c>
      <c r="M26" s="26" t="str">
        <f>+M9</f>
        <v>Listopad</v>
      </c>
      <c r="N26" s="26" t="str">
        <f>+N9</f>
        <v>Prosinec</v>
      </c>
      <c r="O26" s="22"/>
      <c r="P26" s="34"/>
      <c r="Q26" s="34"/>
      <c r="R26" s="34"/>
    </row>
    <row r="27" spans="1:18" ht="12.75" customHeight="1" x14ac:dyDescent="0.2">
      <c r="A27" s="108" t="s">
        <v>26</v>
      </c>
      <c r="B27" s="132">
        <v>151093.89500000002</v>
      </c>
      <c r="C27" s="135">
        <v>8.7798034378141668E-2</v>
      </c>
      <c r="D27" s="137">
        <v>196168.42</v>
      </c>
      <c r="E27" s="135">
        <v>9.3159695875294254E-2</v>
      </c>
      <c r="F27" s="137">
        <v>199160.427</v>
      </c>
      <c r="G27" s="135">
        <v>8.1268103345758402E-2</v>
      </c>
      <c r="H27" s="137">
        <v>546422.74200000009</v>
      </c>
      <c r="I27" s="141">
        <v>8.704731957964601E-2</v>
      </c>
      <c r="J27" s="25"/>
      <c r="K27" s="26" t="str">
        <f>+A27</f>
        <v>Průmysl</v>
      </c>
      <c r="L27" s="23">
        <f t="shared" ref="L27:L34" si="3">+B27</f>
        <v>151093.89500000002</v>
      </c>
      <c r="M27" s="23">
        <f t="shared" ref="M27:M34" si="4">+D27</f>
        <v>196168.42</v>
      </c>
      <c r="N27" s="23">
        <f t="shared" ref="N27:N34" si="5">+F27</f>
        <v>199160.427</v>
      </c>
      <c r="O27" s="22"/>
      <c r="P27" s="40"/>
      <c r="Q27" s="40"/>
      <c r="R27" s="40"/>
    </row>
    <row r="28" spans="1:18" ht="12.75" customHeight="1" x14ac:dyDescent="0.2">
      <c r="A28" s="108" t="s">
        <v>0</v>
      </c>
      <c r="B28" s="132">
        <v>547.13400000000001</v>
      </c>
      <c r="C28" s="136">
        <v>3.5390548892772857E-3</v>
      </c>
      <c r="D28" s="138">
        <v>500.53899999999999</v>
      </c>
      <c r="E28" s="136">
        <v>2.2640920823568285E-3</v>
      </c>
      <c r="F28" s="138">
        <v>587.35299999999995</v>
      </c>
      <c r="G28" s="135">
        <v>1.9560827675586673E-3</v>
      </c>
      <c r="H28" s="138">
        <v>1635.0259999999998</v>
      </c>
      <c r="I28" s="141">
        <v>2.4188705413777426E-3</v>
      </c>
      <c r="J28" s="25"/>
      <c r="K28" s="26" t="str">
        <f t="shared" ref="K28:K34" si="6">+A28</f>
        <v>Energetika</v>
      </c>
      <c r="L28" s="23">
        <f t="shared" si="3"/>
        <v>547.13400000000001</v>
      </c>
      <c r="M28" s="23">
        <f t="shared" si="4"/>
        <v>500.53899999999999</v>
      </c>
      <c r="N28" s="23">
        <f t="shared" si="5"/>
        <v>587.35299999999995</v>
      </c>
      <c r="O28" s="22"/>
    </row>
    <row r="29" spans="1:18" ht="12.75" customHeight="1" x14ac:dyDescent="0.2">
      <c r="A29" s="108" t="s">
        <v>1</v>
      </c>
      <c r="B29" s="132">
        <v>881.56999999999994</v>
      </c>
      <c r="C29" s="136">
        <v>1.7041449885481459E-2</v>
      </c>
      <c r="D29" s="138">
        <v>1538.25</v>
      </c>
      <c r="E29" s="136">
        <v>1.7795503342095596E-2</v>
      </c>
      <c r="F29" s="138">
        <v>3068.84</v>
      </c>
      <c r="G29" s="135">
        <v>2.6065821524903398E-2</v>
      </c>
      <c r="H29" s="138">
        <v>5488.66</v>
      </c>
      <c r="I29" s="141">
        <v>2.1447990841777547E-2</v>
      </c>
      <c r="J29" s="25"/>
      <c r="K29" s="26" t="str">
        <f t="shared" si="6"/>
        <v>Doprava</v>
      </c>
      <c r="L29" s="23">
        <f t="shared" si="3"/>
        <v>881.56999999999994</v>
      </c>
      <c r="M29" s="23">
        <f t="shared" si="4"/>
        <v>1538.25</v>
      </c>
      <c r="N29" s="23">
        <f t="shared" si="5"/>
        <v>3068.84</v>
      </c>
      <c r="O29" s="22"/>
    </row>
    <row r="30" spans="1:18" ht="12.75" customHeight="1" x14ac:dyDescent="0.2">
      <c r="A30" s="108" t="s">
        <v>2</v>
      </c>
      <c r="B30" s="132">
        <v>890.05899999999997</v>
      </c>
      <c r="C30" s="136">
        <v>5.8985950279200429E-2</v>
      </c>
      <c r="D30" s="138">
        <v>1783.326</v>
      </c>
      <c r="E30" s="136">
        <v>6.9447377039668148E-2</v>
      </c>
      <c r="F30" s="138">
        <v>2735.009</v>
      </c>
      <c r="G30" s="135">
        <v>7.2434094857259754E-2</v>
      </c>
      <c r="H30" s="138">
        <v>5408.3940000000002</v>
      </c>
      <c r="I30" s="141">
        <v>6.8873282455968673E-2</v>
      </c>
      <c r="J30" s="25"/>
      <c r="K30" s="26" t="str">
        <f t="shared" si="6"/>
        <v>Stavebnictví</v>
      </c>
      <c r="L30" s="23">
        <f t="shared" si="3"/>
        <v>890.05899999999997</v>
      </c>
      <c r="M30" s="23">
        <f t="shared" si="4"/>
        <v>1783.326</v>
      </c>
      <c r="N30" s="23">
        <f t="shared" si="5"/>
        <v>2735.009</v>
      </c>
    </row>
    <row r="31" spans="1:18" x14ac:dyDescent="0.2">
      <c r="A31" s="108" t="s">
        <v>6</v>
      </c>
      <c r="B31" s="132">
        <v>897.24</v>
      </c>
      <c r="C31" s="136">
        <v>2.583128729600109E-2</v>
      </c>
      <c r="D31" s="138">
        <v>616.20000000000005</v>
      </c>
      <c r="E31" s="136">
        <v>1.4199204609501479E-2</v>
      </c>
      <c r="F31" s="138">
        <v>1052</v>
      </c>
      <c r="G31" s="135">
        <v>2.2202802508646539E-2</v>
      </c>
      <c r="H31" s="138">
        <v>2565.44</v>
      </c>
      <c r="I31" s="141">
        <v>2.0439664233515578E-2</v>
      </c>
      <c r="J31" s="25"/>
      <c r="K31" s="26" t="str">
        <f t="shared" si="6"/>
        <v>Zemědělství a lesnictví</v>
      </c>
      <c r="L31" s="23">
        <f t="shared" si="3"/>
        <v>897.24</v>
      </c>
      <c r="M31" s="23">
        <f t="shared" si="4"/>
        <v>616.20000000000005</v>
      </c>
      <c r="N31" s="23">
        <f t="shared" si="5"/>
        <v>1052</v>
      </c>
    </row>
    <row r="32" spans="1:18" x14ac:dyDescent="0.2">
      <c r="A32" s="108" t="s">
        <v>25</v>
      </c>
      <c r="B32" s="132">
        <v>95465.857000000018</v>
      </c>
      <c r="C32" s="136">
        <v>3.2675156265653801E-2</v>
      </c>
      <c r="D32" s="138">
        <v>146928.32800000001</v>
      </c>
      <c r="E32" s="136">
        <v>3.6162085036035067E-2</v>
      </c>
      <c r="F32" s="138">
        <v>201384.61599999998</v>
      </c>
      <c r="G32" s="135">
        <v>3.8225526229857858E-2</v>
      </c>
      <c r="H32" s="138">
        <v>443778.80099999998</v>
      </c>
      <c r="I32" s="141">
        <v>3.6217846531342565E-2</v>
      </c>
      <c r="J32" s="25"/>
      <c r="K32" s="26" t="str">
        <f t="shared" si="6"/>
        <v>Domácnosti</v>
      </c>
      <c r="L32" s="23">
        <f t="shared" si="3"/>
        <v>95465.857000000018</v>
      </c>
      <c r="M32" s="23">
        <f t="shared" si="4"/>
        <v>146928.32800000001</v>
      </c>
      <c r="N32" s="23">
        <f t="shared" si="5"/>
        <v>201384.61599999998</v>
      </c>
    </row>
    <row r="33" spans="1:14" x14ac:dyDescent="0.2">
      <c r="A33" s="108" t="s">
        <v>5</v>
      </c>
      <c r="B33" s="132">
        <v>47997.701000000008</v>
      </c>
      <c r="C33" s="136">
        <v>3.3826841324902511E-2</v>
      </c>
      <c r="D33" s="138">
        <v>66960.028999999995</v>
      </c>
      <c r="E33" s="136">
        <v>3.1044386273902106E-2</v>
      </c>
      <c r="F33" s="138">
        <v>101761.913</v>
      </c>
      <c r="G33" s="135">
        <v>3.5748617834271058E-2</v>
      </c>
      <c r="H33" s="138">
        <v>216719.64300000001</v>
      </c>
      <c r="I33" s="141">
        <v>3.3744164100928085E-2</v>
      </c>
      <c r="J33" s="25"/>
      <c r="K33" s="26" t="str">
        <f t="shared" si="6"/>
        <v>Obchod, služby, školství, zdravotnictví</v>
      </c>
      <c r="L33" s="23">
        <f t="shared" si="3"/>
        <v>47997.701000000008</v>
      </c>
      <c r="M33" s="23">
        <f t="shared" si="4"/>
        <v>66960.028999999995</v>
      </c>
      <c r="N33" s="23">
        <f t="shared" si="5"/>
        <v>101761.913</v>
      </c>
    </row>
    <row r="34" spans="1:14" x14ac:dyDescent="0.2">
      <c r="A34" s="108" t="s">
        <v>3</v>
      </c>
      <c r="B34" s="132">
        <v>240.39400000000001</v>
      </c>
      <c r="C34" s="135">
        <v>1.7461982992185178E-3</v>
      </c>
      <c r="D34" s="137">
        <v>470.14600000000002</v>
      </c>
      <c r="E34" s="135">
        <v>2.1622412863073364E-3</v>
      </c>
      <c r="F34" s="137">
        <v>647.70800000000008</v>
      </c>
      <c r="G34" s="135">
        <v>2.4354641738470249E-3</v>
      </c>
      <c r="H34" s="137">
        <v>1358.248</v>
      </c>
      <c r="I34" s="141">
        <v>2.1870183430188163E-3</v>
      </c>
      <c r="J34" s="25"/>
      <c r="K34" s="26" t="str">
        <f t="shared" si="6"/>
        <v>Ostatní</v>
      </c>
      <c r="L34" s="23">
        <f t="shared" si="3"/>
        <v>240.39400000000001</v>
      </c>
      <c r="M34" s="23">
        <f t="shared" si="4"/>
        <v>470.14600000000002</v>
      </c>
      <c r="N34" s="23">
        <f t="shared" si="5"/>
        <v>647.70800000000008</v>
      </c>
    </row>
    <row r="35" spans="1:14" ht="18" customHeight="1" x14ac:dyDescent="0.2">
      <c r="A35" s="45" t="s">
        <v>158</v>
      </c>
      <c r="B35" s="18"/>
      <c r="C35" s="18"/>
      <c r="D35" s="6"/>
      <c r="F35" s="7"/>
      <c r="G35" s="26"/>
      <c r="H35" s="26"/>
      <c r="I35" s="3" t="s">
        <v>65</v>
      </c>
      <c r="J35" s="26"/>
    </row>
    <row r="36" spans="1:14" x14ac:dyDescent="0.2">
      <c r="A36" s="18"/>
      <c r="B36" s="18"/>
      <c r="C36" s="18"/>
    </row>
    <row r="37" spans="1:14" x14ac:dyDescent="0.2">
      <c r="B37" s="22"/>
      <c r="C37" s="22"/>
      <c r="D37" s="22"/>
    </row>
    <row r="38" spans="1:14" x14ac:dyDescent="0.2">
      <c r="B38" s="22"/>
      <c r="C38" s="22"/>
      <c r="D38" s="22"/>
    </row>
    <row r="39" spans="1:14" x14ac:dyDescent="0.2">
      <c r="B39" s="22"/>
      <c r="C39" s="22"/>
      <c r="D39" s="22"/>
      <c r="L39" s="28" t="s">
        <v>155</v>
      </c>
      <c r="M39" s="32">
        <v>3.4162951982693174E-2</v>
      </c>
    </row>
    <row r="40" spans="1:14" x14ac:dyDescent="0.2">
      <c r="B40" s="34"/>
      <c r="C40" s="34"/>
      <c r="D40" s="34"/>
      <c r="L40" s="28" t="s">
        <v>50</v>
      </c>
      <c r="M40" s="32">
        <v>4.4612513733672553E-2</v>
      </c>
    </row>
    <row r="41" spans="1:14" x14ac:dyDescent="0.2">
      <c r="B41" s="22"/>
      <c r="C41" s="22"/>
      <c r="D41" s="22"/>
      <c r="L41" s="28" t="s">
        <v>111</v>
      </c>
      <c r="M41" s="32">
        <v>4.2713592021063986E-2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{CF5DDEA4-8D78-4353-A510-24F164A261BE}</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{9A202FAC-FD43-4B1E-8944-6DFA9B810BFD}</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CF5DDEA4-8D78-4353-A510-24F164A261BE}">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9A202FAC-FD43-4B1E-8944-6DFA9B810BFD}">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T38"/>
  <sheetViews>
    <sheetView showGridLines="0" zoomScaleNormal="100" zoomScaleSheetLayoutView="100" workbookViewId="0">
      <selection activeCell="C6" sqref="C6"/>
    </sheetView>
  </sheetViews>
  <sheetFormatPr defaultRowHeight="12" x14ac:dyDescent="0.2"/>
  <cols>
    <col min="1" max="1" width="30.85546875" style="20" customWidth="1"/>
    <col min="2" max="13" width="9.42578125" style="20" customWidth="1"/>
    <col min="14" max="16384" width="9.140625" style="20"/>
  </cols>
  <sheetData>
    <row r="1" spans="1:20" ht="18.75" x14ac:dyDescent="0.3">
      <c r="A1" s="43" t="s">
        <v>271</v>
      </c>
      <c r="B1" s="42"/>
      <c r="C1" s="42"/>
      <c r="D1" s="42"/>
      <c r="E1" s="42"/>
      <c r="F1" s="42"/>
      <c r="G1" s="42"/>
      <c r="H1" s="42"/>
      <c r="I1" s="42"/>
      <c r="J1" s="224"/>
      <c r="M1" s="160" t="str">
        <f>'3'!N1</f>
        <v>IV. čtvrtletí 2021</v>
      </c>
    </row>
    <row r="2" spans="1:20" ht="6" customHeight="1" x14ac:dyDescent="0.2">
      <c r="A2" s="42"/>
      <c r="B2" s="42"/>
      <c r="C2" s="42"/>
      <c r="D2" s="42"/>
      <c r="E2" s="42"/>
      <c r="F2" s="42"/>
      <c r="G2" s="42"/>
      <c r="H2" s="42"/>
      <c r="I2" s="42"/>
      <c r="J2" s="42"/>
    </row>
    <row r="3" spans="1:20" ht="12.75" customHeight="1" x14ac:dyDescent="0.2">
      <c r="A3" s="292"/>
      <c r="B3" s="275" t="s">
        <v>17</v>
      </c>
      <c r="C3" s="276"/>
      <c r="D3" s="277"/>
      <c r="E3" s="275" t="s">
        <v>18</v>
      </c>
      <c r="F3" s="276"/>
      <c r="G3" s="277"/>
      <c r="H3" s="275" t="s">
        <v>19</v>
      </c>
      <c r="I3" s="276"/>
      <c r="J3" s="277"/>
      <c r="K3" s="275" t="s">
        <v>295</v>
      </c>
      <c r="L3" s="276"/>
      <c r="M3" s="276"/>
      <c r="N3" s="42"/>
      <c r="O3" s="306" t="str">
        <f>+B3</f>
        <v>Říjen</v>
      </c>
      <c r="P3" s="306"/>
      <c r="Q3" s="306" t="str">
        <f>+E3</f>
        <v>Listopad</v>
      </c>
      <c r="R3" s="306"/>
      <c r="S3" s="306" t="str">
        <f>+H3</f>
        <v>Prosinec</v>
      </c>
      <c r="T3" s="306"/>
    </row>
    <row r="4" spans="1:20" ht="13.5" x14ac:dyDescent="0.2">
      <c r="A4" s="307"/>
      <c r="B4" s="222" t="s">
        <v>153</v>
      </c>
      <c r="C4" s="223" t="s">
        <v>156</v>
      </c>
      <c r="D4" s="142" t="s">
        <v>159</v>
      </c>
      <c r="E4" s="222" t="s">
        <v>153</v>
      </c>
      <c r="F4" s="223" t="s">
        <v>156</v>
      </c>
      <c r="G4" s="142" t="s">
        <v>159</v>
      </c>
      <c r="H4" s="222" t="s">
        <v>153</v>
      </c>
      <c r="I4" s="223" t="s">
        <v>156</v>
      </c>
      <c r="J4" s="142" t="s">
        <v>159</v>
      </c>
      <c r="K4" s="222" t="s">
        <v>153</v>
      </c>
      <c r="L4" s="223" t="s">
        <v>156</v>
      </c>
      <c r="M4" s="143" t="s">
        <v>159</v>
      </c>
      <c r="N4" s="42"/>
      <c r="O4" s="26" t="str">
        <f>+B4</f>
        <v>Qnetto</v>
      </c>
      <c r="P4" s="26" t="str">
        <f>+C4</f>
        <v>QKVET</v>
      </c>
      <c r="Q4" s="26" t="str">
        <f>+E4</f>
        <v>Qnetto</v>
      </c>
      <c r="R4" s="26" t="str">
        <f>+F4</f>
        <v>QKVET</v>
      </c>
      <c r="S4" s="26" t="str">
        <f>+H4</f>
        <v>Qnetto</v>
      </c>
      <c r="T4" s="26" t="str">
        <f>+I4</f>
        <v>QKVET</v>
      </c>
    </row>
    <row r="5" spans="1:20" x14ac:dyDescent="0.2">
      <c r="A5" s="110" t="s">
        <v>212</v>
      </c>
      <c r="B5" s="144">
        <v>12072.393912000003</v>
      </c>
      <c r="C5" s="145">
        <v>7887.7592919999979</v>
      </c>
      <c r="D5" s="146">
        <v>0.65337159717423876</v>
      </c>
      <c r="E5" s="144">
        <v>15244.604480000004</v>
      </c>
      <c r="F5" s="145">
        <v>10434.081006999999</v>
      </c>
      <c r="G5" s="146">
        <v>0.68444419274300494</v>
      </c>
      <c r="H5" s="144">
        <v>18042.746475</v>
      </c>
      <c r="I5" s="145">
        <v>12373.281942000001</v>
      </c>
      <c r="J5" s="146">
        <v>0.68577596870545188</v>
      </c>
      <c r="K5" s="152">
        <v>45359.744866999994</v>
      </c>
      <c r="L5" s="153">
        <v>30695.122240999997</v>
      </c>
      <c r="M5" s="154">
        <v>0.67670403197816997</v>
      </c>
      <c r="N5" s="42"/>
    </row>
    <row r="6" spans="1:20" x14ac:dyDescent="0.2">
      <c r="A6" s="68" t="s">
        <v>41</v>
      </c>
      <c r="B6" s="74">
        <v>1506.6719729999995</v>
      </c>
      <c r="C6" s="62">
        <v>1046.0624069999999</v>
      </c>
      <c r="D6" s="147">
        <v>0.69428676297544711</v>
      </c>
      <c r="E6" s="74">
        <v>2116.9125570000001</v>
      </c>
      <c r="F6" s="62">
        <v>1507.238053</v>
      </c>
      <c r="G6" s="147">
        <v>0.71199825803669226</v>
      </c>
      <c r="H6" s="74">
        <v>2195.2071000000001</v>
      </c>
      <c r="I6" s="62">
        <v>1533.0497930000001</v>
      </c>
      <c r="J6" s="147">
        <v>0.69836226067235296</v>
      </c>
      <c r="K6" s="114">
        <v>5818.7916299999997</v>
      </c>
      <c r="L6" s="119">
        <v>4086.3502530000001</v>
      </c>
      <c r="M6" s="150">
        <v>0.70226784405407561</v>
      </c>
      <c r="N6" s="42"/>
      <c r="O6" s="40"/>
      <c r="P6" s="27">
        <f>+L6/$L$5</f>
        <v>0.13312702327478573</v>
      </c>
    </row>
    <row r="7" spans="1:20" x14ac:dyDescent="0.2">
      <c r="A7" s="68" t="s">
        <v>40</v>
      </c>
      <c r="B7" s="148">
        <v>188.94948900000006</v>
      </c>
      <c r="C7" s="149">
        <v>180.09600799999998</v>
      </c>
      <c r="D7" s="147">
        <v>0.95314366264308836</v>
      </c>
      <c r="E7" s="148">
        <v>210.191507</v>
      </c>
      <c r="F7" s="151">
        <v>198.98012000000006</v>
      </c>
      <c r="G7" s="147">
        <v>0.94666108464601306</v>
      </c>
      <c r="H7" s="148">
        <v>229.64565100000007</v>
      </c>
      <c r="I7" s="149">
        <v>216.23717700000003</v>
      </c>
      <c r="J7" s="147">
        <v>0.94161233212293649</v>
      </c>
      <c r="K7" s="175">
        <v>628.78664700000013</v>
      </c>
      <c r="L7" s="176">
        <v>595.31330500000013</v>
      </c>
      <c r="M7" s="177">
        <v>0.94676518313532187</v>
      </c>
      <c r="N7" s="42"/>
      <c r="O7" s="40"/>
      <c r="P7" s="27">
        <f t="shared" ref="P7:P21" si="0">+L7/$L$5</f>
        <v>1.9394394338160675E-2</v>
      </c>
    </row>
    <row r="8" spans="1:20" x14ac:dyDescent="0.2">
      <c r="A8" s="68" t="s">
        <v>39</v>
      </c>
      <c r="B8" s="148">
        <v>1153.8505209999998</v>
      </c>
      <c r="C8" s="149">
        <v>1006.11206</v>
      </c>
      <c r="D8" s="147">
        <v>0.87196048507915891</v>
      </c>
      <c r="E8" s="148">
        <v>1414.675819</v>
      </c>
      <c r="F8" s="151">
        <v>1249.986486</v>
      </c>
      <c r="G8" s="147">
        <v>0.88358510777655408</v>
      </c>
      <c r="H8" s="148">
        <v>1867.4128280000002</v>
      </c>
      <c r="I8" s="149">
        <v>1643.3453930000003</v>
      </c>
      <c r="J8" s="147">
        <v>0.88001183688987705</v>
      </c>
      <c r="K8" s="175">
        <v>4435.9391679999999</v>
      </c>
      <c r="L8" s="176">
        <v>3899.4439390000007</v>
      </c>
      <c r="M8" s="177">
        <v>0.87905712664633207</v>
      </c>
      <c r="N8" s="42"/>
      <c r="O8" s="40"/>
      <c r="P8" s="27">
        <f>+L8/$L$5</f>
        <v>0.12703790225638675</v>
      </c>
    </row>
    <row r="9" spans="1:20" x14ac:dyDescent="0.2">
      <c r="A9" s="68" t="s">
        <v>51</v>
      </c>
      <c r="B9" s="148">
        <v>3.6593400000000003</v>
      </c>
      <c r="C9" s="149">
        <v>0</v>
      </c>
      <c r="D9" s="147">
        <v>0</v>
      </c>
      <c r="E9" s="148">
        <v>2.56596</v>
      </c>
      <c r="F9" s="151">
        <v>0</v>
      </c>
      <c r="G9" s="147">
        <v>0</v>
      </c>
      <c r="H9" s="148">
        <v>2.8911500000000001</v>
      </c>
      <c r="I9" s="149">
        <v>0</v>
      </c>
      <c r="J9" s="147">
        <v>0</v>
      </c>
      <c r="K9" s="175">
        <v>9.1164500000000004</v>
      </c>
      <c r="L9" s="176">
        <v>0</v>
      </c>
      <c r="M9" s="177">
        <v>0</v>
      </c>
      <c r="N9" s="42"/>
      <c r="O9" s="40"/>
      <c r="P9" s="27">
        <f t="shared" si="0"/>
        <v>0</v>
      </c>
    </row>
    <row r="10" spans="1:20" x14ac:dyDescent="0.2">
      <c r="A10" s="68" t="s">
        <v>52</v>
      </c>
      <c r="B10" s="148">
        <v>8.583945093569179</v>
      </c>
      <c r="C10" s="149">
        <v>0</v>
      </c>
      <c r="D10" s="147">
        <v>0</v>
      </c>
      <c r="E10" s="148">
        <v>10.404916030468042</v>
      </c>
      <c r="F10" s="151">
        <v>0</v>
      </c>
      <c r="G10" s="147">
        <v>0</v>
      </c>
      <c r="H10" s="148">
        <v>12.580112845997682</v>
      </c>
      <c r="I10" s="149">
        <v>0</v>
      </c>
      <c r="J10" s="147">
        <v>0</v>
      </c>
      <c r="K10" s="175">
        <v>31.568973970034904</v>
      </c>
      <c r="L10" s="176">
        <v>0</v>
      </c>
      <c r="M10" s="177">
        <v>0</v>
      </c>
      <c r="N10" s="42"/>
      <c r="O10" s="40"/>
      <c r="P10" s="27">
        <f t="shared" si="0"/>
        <v>0</v>
      </c>
    </row>
    <row r="11" spans="1:20" x14ac:dyDescent="0.2">
      <c r="A11" s="68" t="s">
        <v>53</v>
      </c>
      <c r="B11" s="148">
        <v>5.5410999999999995E-2</v>
      </c>
      <c r="C11" s="149">
        <v>0</v>
      </c>
      <c r="D11" s="147">
        <v>0</v>
      </c>
      <c r="E11" s="148">
        <v>1.4919999999999999E-2</v>
      </c>
      <c r="F11" s="151">
        <v>0</v>
      </c>
      <c r="G11" s="147">
        <v>0</v>
      </c>
      <c r="H11" s="148">
        <v>8.9479999999999994E-3</v>
      </c>
      <c r="I11" s="149">
        <v>0</v>
      </c>
      <c r="J11" s="147">
        <v>0</v>
      </c>
      <c r="K11" s="175">
        <v>7.9278999999999988E-2</v>
      </c>
      <c r="L11" s="176">
        <v>0</v>
      </c>
      <c r="M11" s="177">
        <v>0</v>
      </c>
      <c r="N11" s="42"/>
      <c r="O11" s="40"/>
      <c r="P11" s="27">
        <f t="shared" si="0"/>
        <v>0</v>
      </c>
    </row>
    <row r="12" spans="1:20" x14ac:dyDescent="0.2">
      <c r="A12" s="68" t="s">
        <v>38</v>
      </c>
      <c r="B12" s="148">
        <v>4630.2891499999996</v>
      </c>
      <c r="C12" s="149">
        <v>3807.6907679999995</v>
      </c>
      <c r="D12" s="147">
        <v>0.82234405771397667</v>
      </c>
      <c r="E12" s="148">
        <v>6116.9377269999995</v>
      </c>
      <c r="F12" s="151">
        <v>5241.2812160000003</v>
      </c>
      <c r="G12" s="147">
        <v>0.85684724120455324</v>
      </c>
      <c r="H12" s="148">
        <v>7459.9904589999978</v>
      </c>
      <c r="I12" s="149">
        <v>6392.5191570000006</v>
      </c>
      <c r="J12" s="147">
        <v>0.85690714916234756</v>
      </c>
      <c r="K12" s="175">
        <v>18207.217335999998</v>
      </c>
      <c r="L12" s="176">
        <v>15441.491141</v>
      </c>
      <c r="M12" s="177">
        <v>0.84809726033579558</v>
      </c>
      <c r="N12" s="42"/>
      <c r="O12" s="40"/>
      <c r="P12" s="27">
        <f t="shared" si="0"/>
        <v>0.50306009599057855</v>
      </c>
    </row>
    <row r="13" spans="1:20" x14ac:dyDescent="0.2">
      <c r="A13" s="68" t="s">
        <v>63</v>
      </c>
      <c r="B13" s="148">
        <v>74.795000000000002</v>
      </c>
      <c r="C13" s="149">
        <v>0</v>
      </c>
      <c r="D13" s="147">
        <v>0</v>
      </c>
      <c r="E13" s="148">
        <v>106.02800000000001</v>
      </c>
      <c r="F13" s="151">
        <v>0</v>
      </c>
      <c r="G13" s="147">
        <v>0</v>
      </c>
      <c r="H13" s="148">
        <v>134.58199999999999</v>
      </c>
      <c r="I13" s="149">
        <v>0</v>
      </c>
      <c r="J13" s="147">
        <v>0</v>
      </c>
      <c r="K13" s="175">
        <v>315.40499999999997</v>
      </c>
      <c r="L13" s="176">
        <v>0</v>
      </c>
      <c r="M13" s="177">
        <v>0</v>
      </c>
      <c r="N13" s="42"/>
      <c r="O13" s="40"/>
      <c r="P13" s="27">
        <f t="shared" si="0"/>
        <v>0</v>
      </c>
    </row>
    <row r="14" spans="1:20" x14ac:dyDescent="0.2">
      <c r="A14" s="68" t="s">
        <v>37</v>
      </c>
      <c r="B14" s="148">
        <v>0</v>
      </c>
      <c r="C14" s="149">
        <v>0</v>
      </c>
      <c r="D14" s="147">
        <v>0</v>
      </c>
      <c r="E14" s="148">
        <v>0</v>
      </c>
      <c r="F14" s="151">
        <v>0</v>
      </c>
      <c r="G14" s="147">
        <v>0</v>
      </c>
      <c r="H14" s="148">
        <v>0</v>
      </c>
      <c r="I14" s="149">
        <v>0</v>
      </c>
      <c r="J14" s="147">
        <v>0</v>
      </c>
      <c r="K14" s="175">
        <v>0</v>
      </c>
      <c r="L14" s="176">
        <v>0</v>
      </c>
      <c r="M14" s="177">
        <v>0</v>
      </c>
      <c r="N14" s="42"/>
      <c r="O14" s="40"/>
      <c r="P14" s="27">
        <f t="shared" si="0"/>
        <v>0</v>
      </c>
    </row>
    <row r="15" spans="1:20" x14ac:dyDescent="0.2">
      <c r="A15" s="68" t="s">
        <v>36</v>
      </c>
      <c r="B15" s="148">
        <v>668.15911099999994</v>
      </c>
      <c r="C15" s="149">
        <v>34.602470000000004</v>
      </c>
      <c r="D15" s="147">
        <v>5.1787769455410457E-2</v>
      </c>
      <c r="E15" s="148">
        <v>632.22880899999996</v>
      </c>
      <c r="F15" s="151">
        <v>55.73</v>
      </c>
      <c r="G15" s="147">
        <v>8.8148466515071452E-2</v>
      </c>
      <c r="H15" s="148">
        <v>643.92717999999991</v>
      </c>
      <c r="I15" s="149">
        <v>57.576999999999998</v>
      </c>
      <c r="J15" s="147">
        <v>8.941539010668878E-2</v>
      </c>
      <c r="K15" s="175">
        <v>1944.3150999999998</v>
      </c>
      <c r="L15" s="176">
        <v>147.90947</v>
      </c>
      <c r="M15" s="177">
        <v>7.607278779041525E-2</v>
      </c>
      <c r="N15" s="42"/>
      <c r="O15" s="40"/>
      <c r="P15" s="27">
        <f t="shared" si="0"/>
        <v>4.8186636573297236E-3</v>
      </c>
    </row>
    <row r="16" spans="1:20" x14ac:dyDescent="0.2">
      <c r="A16" s="68" t="s">
        <v>35</v>
      </c>
      <c r="B16" s="148">
        <v>16.088384000000001</v>
      </c>
      <c r="C16" s="149">
        <v>8.6050129999999996</v>
      </c>
      <c r="D16" s="147">
        <v>0.53485875274980998</v>
      </c>
      <c r="E16" s="148">
        <v>27.104990000000001</v>
      </c>
      <c r="F16" s="151">
        <v>18.351296999999999</v>
      </c>
      <c r="G16" s="147">
        <v>0.67704496478323728</v>
      </c>
      <c r="H16" s="148">
        <v>23.127419999999997</v>
      </c>
      <c r="I16" s="149">
        <v>17.495658000000002</v>
      </c>
      <c r="J16" s="147">
        <v>0.75648982895627803</v>
      </c>
      <c r="K16" s="175">
        <v>66.320794000000006</v>
      </c>
      <c r="L16" s="176">
        <v>44.451968000000001</v>
      </c>
      <c r="M16" s="177">
        <v>0.67025687298013947</v>
      </c>
      <c r="N16" s="42"/>
      <c r="O16" s="40"/>
      <c r="P16" s="27">
        <f t="shared" si="0"/>
        <v>1.448176933487652E-3</v>
      </c>
    </row>
    <row r="17" spans="1:16" x14ac:dyDescent="0.2">
      <c r="A17" s="68" t="s">
        <v>34</v>
      </c>
      <c r="B17" s="148">
        <v>251.47108332295562</v>
      </c>
      <c r="C17" s="149">
        <v>101.72471999999999</v>
      </c>
      <c r="D17" s="147">
        <v>0.40451855798210584</v>
      </c>
      <c r="E17" s="148">
        <v>314.12221076174416</v>
      </c>
      <c r="F17" s="151">
        <v>212.37595299999998</v>
      </c>
      <c r="G17" s="147">
        <v>0.67609339844193062</v>
      </c>
      <c r="H17" s="148">
        <v>247.25479799645848</v>
      </c>
      <c r="I17" s="149">
        <v>170.10955100000001</v>
      </c>
      <c r="J17" s="147">
        <v>0.68799292219371433</v>
      </c>
      <c r="K17" s="175">
        <v>812.84809208115826</v>
      </c>
      <c r="L17" s="176">
        <v>484.21022399999998</v>
      </c>
      <c r="M17" s="177">
        <v>0.5956958363035123</v>
      </c>
      <c r="N17" s="42"/>
      <c r="O17" s="40"/>
      <c r="P17" s="27">
        <f t="shared" si="0"/>
        <v>1.5774826377893753E-2</v>
      </c>
    </row>
    <row r="18" spans="1:16" x14ac:dyDescent="0.2">
      <c r="A18" s="68" t="s">
        <v>33</v>
      </c>
      <c r="B18" s="148">
        <v>663.01391000000001</v>
      </c>
      <c r="C18" s="149">
        <v>418.06544000000002</v>
      </c>
      <c r="D18" s="147">
        <v>0.63055304525963873</v>
      </c>
      <c r="E18" s="148">
        <v>748.5840750000001</v>
      </c>
      <c r="F18" s="151">
        <v>465.83535499999999</v>
      </c>
      <c r="G18" s="147">
        <v>0.62228862536248841</v>
      </c>
      <c r="H18" s="148">
        <v>728.05068200000005</v>
      </c>
      <c r="I18" s="149">
        <v>478.21647399999995</v>
      </c>
      <c r="J18" s="147">
        <v>0.6568450326649099</v>
      </c>
      <c r="K18" s="175">
        <v>2139.6486670000004</v>
      </c>
      <c r="L18" s="176">
        <v>1362.1172689999999</v>
      </c>
      <c r="M18" s="177">
        <v>0.63660791138660322</v>
      </c>
      <c r="N18" s="42"/>
      <c r="O18" s="40"/>
      <c r="P18" s="27">
        <f t="shared" si="0"/>
        <v>4.4375691300574026E-2</v>
      </c>
    </row>
    <row r="19" spans="1:16" x14ac:dyDescent="0.2">
      <c r="A19" s="68" t="s">
        <v>3</v>
      </c>
      <c r="B19" s="148">
        <v>0</v>
      </c>
      <c r="C19" s="149">
        <v>0</v>
      </c>
      <c r="D19" s="147">
        <v>0</v>
      </c>
      <c r="E19" s="148">
        <v>0</v>
      </c>
      <c r="F19" s="151">
        <v>0</v>
      </c>
      <c r="G19" s="147">
        <v>0</v>
      </c>
      <c r="H19" s="148">
        <v>0</v>
      </c>
      <c r="I19" s="149">
        <v>0</v>
      </c>
      <c r="J19" s="147">
        <v>0</v>
      </c>
      <c r="K19" s="175">
        <v>0</v>
      </c>
      <c r="L19" s="176">
        <v>0</v>
      </c>
      <c r="M19" s="177">
        <v>0</v>
      </c>
      <c r="N19" s="42"/>
      <c r="O19" s="40"/>
      <c r="P19" s="27">
        <f t="shared" si="0"/>
        <v>0</v>
      </c>
    </row>
    <row r="20" spans="1:16" x14ac:dyDescent="0.2">
      <c r="A20" s="68" t="s">
        <v>32</v>
      </c>
      <c r="B20" s="148">
        <v>12.697409000000006</v>
      </c>
      <c r="C20" s="149">
        <v>2.8663319999999994</v>
      </c>
      <c r="D20" s="147">
        <v>0.22574148788937948</v>
      </c>
      <c r="E20" s="148">
        <v>27.707651999999996</v>
      </c>
      <c r="F20" s="151">
        <v>1.3107629999999999</v>
      </c>
      <c r="G20" s="147">
        <v>4.7306895582491078E-2</v>
      </c>
      <c r="H20" s="148">
        <v>71.494995000000031</v>
      </c>
      <c r="I20" s="149">
        <v>1.3544970000000001</v>
      </c>
      <c r="J20" s="147">
        <v>1.8945340159825165E-2</v>
      </c>
      <c r="K20" s="175">
        <v>111.90005600000003</v>
      </c>
      <c r="L20" s="176">
        <v>5.5315919999999998</v>
      </c>
      <c r="M20" s="177">
        <v>4.9433326467682892E-2</v>
      </c>
      <c r="N20" s="42"/>
      <c r="O20" s="40"/>
      <c r="P20" s="27">
        <f t="shared" si="0"/>
        <v>1.802107825656859E-4</v>
      </c>
    </row>
    <row r="21" spans="1:16" x14ac:dyDescent="0.2">
      <c r="A21" s="68" t="s">
        <v>31</v>
      </c>
      <c r="B21" s="74">
        <v>2894.1091855834757</v>
      </c>
      <c r="C21" s="62">
        <v>1281.9340739999982</v>
      </c>
      <c r="D21" s="147">
        <v>0.44294599539842516</v>
      </c>
      <c r="E21" s="74">
        <v>3517.1253372077899</v>
      </c>
      <c r="F21" s="62">
        <v>1482.9917640000001</v>
      </c>
      <c r="G21" s="147">
        <v>0.42164882448497903</v>
      </c>
      <c r="H21" s="74">
        <v>4426.5731511575432</v>
      </c>
      <c r="I21" s="62">
        <v>1863.3772420000005</v>
      </c>
      <c r="J21" s="147">
        <v>0.42095254689572448</v>
      </c>
      <c r="K21" s="114">
        <v>10837.80767394881</v>
      </c>
      <c r="L21" s="119">
        <v>4628.3030799999988</v>
      </c>
      <c r="M21" s="150">
        <v>0.42705159744855054</v>
      </c>
      <c r="N21" s="42"/>
      <c r="O21" s="40"/>
      <c r="P21" s="27">
        <f t="shared" si="0"/>
        <v>0.15078301508823755</v>
      </c>
    </row>
    <row r="22" spans="1:16" s="21" customFormat="1" ht="11.25" x14ac:dyDescent="0.2">
      <c r="A22" s="18"/>
      <c r="B22" s="4"/>
      <c r="C22" s="4"/>
      <c r="D22" s="4"/>
      <c r="E22" s="4"/>
      <c r="F22" s="4"/>
      <c r="G22" s="4"/>
      <c r="H22" s="4"/>
      <c r="I22" s="4"/>
      <c r="M22" s="3" t="s">
        <v>65</v>
      </c>
    </row>
    <row r="23" spans="1:16" x14ac:dyDescent="0.2">
      <c r="A23" s="33"/>
      <c r="B23" s="10"/>
      <c r="C23" s="42"/>
      <c r="D23" s="42"/>
      <c r="E23" s="42"/>
      <c r="F23" s="42"/>
      <c r="G23" s="42"/>
      <c r="H23" s="42"/>
      <c r="I23" s="42"/>
    </row>
    <row r="24" spans="1:16" x14ac:dyDescent="0.2">
      <c r="A24" s="33"/>
      <c r="B24" s="10"/>
    </row>
    <row r="25" spans="1:16" x14ac:dyDescent="0.2">
      <c r="A25" s="33"/>
      <c r="B25" s="10"/>
      <c r="C25" s="22"/>
      <c r="D25" s="22"/>
      <c r="E25" s="22"/>
      <c r="F25" s="22"/>
      <c r="G25" s="22"/>
      <c r="H25" s="22"/>
      <c r="I25" s="22"/>
      <c r="J25" s="22"/>
    </row>
    <row r="26" spans="1:16" x14ac:dyDescent="0.2">
      <c r="A26" s="33"/>
      <c r="B26" s="10"/>
      <c r="C26" s="22"/>
      <c r="D26" s="22"/>
      <c r="E26" s="22"/>
      <c r="F26" s="22"/>
      <c r="G26" s="22"/>
      <c r="H26" s="22"/>
      <c r="I26" s="22"/>
      <c r="J26" s="22"/>
    </row>
    <row r="27" spans="1:16" x14ac:dyDescent="0.2">
      <c r="A27" s="33"/>
      <c r="B27" s="10"/>
    </row>
    <row r="28" spans="1:16" x14ac:dyDescent="0.2">
      <c r="A28" s="33"/>
      <c r="B28" s="10"/>
    </row>
    <row r="29" spans="1:16" x14ac:dyDescent="0.2">
      <c r="A29" s="33"/>
      <c r="B29" s="10"/>
    </row>
    <row r="30" spans="1:16" x14ac:dyDescent="0.2">
      <c r="A30" s="33"/>
      <c r="B30" s="10"/>
    </row>
    <row r="31" spans="1:16" x14ac:dyDescent="0.2">
      <c r="A31" s="33"/>
      <c r="B31" s="10"/>
    </row>
    <row r="32" spans="1:16" x14ac:dyDescent="0.2">
      <c r="A32" s="33"/>
      <c r="B32" s="10"/>
    </row>
    <row r="33" spans="1:2" x14ac:dyDescent="0.2">
      <c r="A33" s="33"/>
      <c r="B33" s="10"/>
    </row>
    <row r="34" spans="1:2" x14ac:dyDescent="0.2">
      <c r="A34" s="33"/>
      <c r="B34" s="10"/>
    </row>
    <row r="35" spans="1:2" x14ac:dyDescent="0.2">
      <c r="A35" s="33"/>
      <c r="B35" s="10"/>
    </row>
    <row r="36" spans="1:2" x14ac:dyDescent="0.2">
      <c r="A36" s="33"/>
      <c r="B36" s="10"/>
    </row>
    <row r="37" spans="1:2" x14ac:dyDescent="0.2">
      <c r="A37" s="33"/>
      <c r="B37" s="10"/>
    </row>
    <row r="38" spans="1:2" x14ac:dyDescent="0.2">
      <c r="A38" s="33"/>
      <c r="B38" s="10"/>
    </row>
  </sheetData>
  <mergeCells count="8">
    <mergeCell ref="O3:P3"/>
    <mergeCell ref="Q3:R3"/>
    <mergeCell ref="S3:T3"/>
    <mergeCell ref="K3:M3"/>
    <mergeCell ref="A3:A4"/>
    <mergeCell ref="B3:D3"/>
    <mergeCell ref="E3:G3"/>
    <mergeCell ref="H3:J3"/>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S30"/>
  <sheetViews>
    <sheetView showGridLines="0" zoomScaleNormal="100" zoomScaleSheetLayoutView="100" workbookViewId="0">
      <selection activeCell="F9" sqref="F9"/>
    </sheetView>
  </sheetViews>
  <sheetFormatPr defaultRowHeight="12" x14ac:dyDescent="0.2"/>
  <cols>
    <col min="1" max="1" width="29.7109375" style="81" customWidth="1"/>
    <col min="2" max="6" width="10.7109375" style="81" customWidth="1"/>
    <col min="7" max="7" width="11.42578125" style="81" bestFit="1" customWidth="1"/>
    <col min="8" max="10" width="9.140625" style="81"/>
    <col min="11" max="11" width="9.140625" style="81" customWidth="1"/>
    <col min="12" max="12" width="12.7109375" style="81" customWidth="1"/>
    <col min="13" max="16384" width="9.140625" style="81"/>
  </cols>
  <sheetData>
    <row r="1" spans="1:12" ht="18.75" x14ac:dyDescent="0.3">
      <c r="A1" s="172" t="s">
        <v>208</v>
      </c>
      <c r="L1" s="160" t="str">
        <f>'3'!N1</f>
        <v>IV. čtvrtletí 2021</v>
      </c>
    </row>
    <row r="2" spans="1:12" ht="15.75" x14ac:dyDescent="0.25">
      <c r="A2" s="161" t="s">
        <v>274</v>
      </c>
      <c r="B2" s="173"/>
      <c r="C2" s="173"/>
      <c r="D2" s="173"/>
      <c r="E2" s="173"/>
    </row>
    <row r="3" spans="1:12" ht="6" customHeight="1" x14ac:dyDescent="0.2">
      <c r="A3" s="173"/>
      <c r="B3" s="173"/>
      <c r="C3" s="173"/>
      <c r="D3" s="173"/>
      <c r="E3" s="173"/>
    </row>
    <row r="4" spans="1:12" x14ac:dyDescent="0.2">
      <c r="A4" s="163"/>
      <c r="B4" s="235" t="s">
        <v>45</v>
      </c>
      <c r="C4" s="235" t="s">
        <v>46</v>
      </c>
      <c r="D4" s="235" t="s">
        <v>47</v>
      </c>
      <c r="E4" s="235" t="s">
        <v>48</v>
      </c>
      <c r="F4" s="235" t="s">
        <v>7</v>
      </c>
    </row>
    <row r="5" spans="1:12" x14ac:dyDescent="0.2">
      <c r="A5" s="164" t="s">
        <v>200</v>
      </c>
      <c r="B5" s="165">
        <v>59492.390079999997</v>
      </c>
      <c r="C5" s="165">
        <v>33647.194624999996</v>
      </c>
      <c r="D5" s="165">
        <v>26175.937772000001</v>
      </c>
      <c r="E5" s="165">
        <v>50852.251840000004</v>
      </c>
      <c r="F5" s="166">
        <f>SUM(B5:E5)</f>
        <v>170167.774317</v>
      </c>
      <c r="H5" s="174">
        <v>2017</v>
      </c>
    </row>
    <row r="6" spans="1:12" x14ac:dyDescent="0.2">
      <c r="A6" s="167" t="s">
        <v>201</v>
      </c>
      <c r="B6" s="168">
        <v>59760.704269999995</v>
      </c>
      <c r="C6" s="168">
        <v>28688.566620000005</v>
      </c>
      <c r="D6" s="168">
        <v>24452.443356</v>
      </c>
      <c r="E6" s="168">
        <v>50022.549169999998</v>
      </c>
      <c r="F6" s="169">
        <f>SUM(B6:E6)</f>
        <v>162924.263416</v>
      </c>
      <c r="H6" s="174">
        <f>+H5+1</f>
        <v>2018</v>
      </c>
    </row>
    <row r="7" spans="1:12" x14ac:dyDescent="0.2">
      <c r="A7" s="167" t="s">
        <v>202</v>
      </c>
      <c r="B7" s="168">
        <v>55805.660349999998</v>
      </c>
      <c r="C7" s="168">
        <v>32752.193618000001</v>
      </c>
      <c r="D7" s="168">
        <v>24975.849622999998</v>
      </c>
      <c r="E7" s="168">
        <v>48371.097999999998</v>
      </c>
      <c r="F7" s="169">
        <f>SUM(B7:E7)</f>
        <v>161904.801591</v>
      </c>
      <c r="H7" s="174">
        <f>+H6+1</f>
        <v>2019</v>
      </c>
    </row>
    <row r="8" spans="1:12" x14ac:dyDescent="0.2">
      <c r="A8" s="167" t="s">
        <v>209</v>
      </c>
      <c r="B8" s="168">
        <v>53528.76771</v>
      </c>
      <c r="C8" s="168">
        <v>31489.553687</v>
      </c>
      <c r="D8" s="168">
        <v>24527.664056000001</v>
      </c>
      <c r="E8" s="168">
        <v>47371.722840000002</v>
      </c>
      <c r="F8" s="169">
        <f>SUM(B8:E8)</f>
        <v>156917.708293</v>
      </c>
      <c r="H8" s="174"/>
    </row>
    <row r="9" spans="1:12" x14ac:dyDescent="0.2">
      <c r="A9" s="167" t="s">
        <v>283</v>
      </c>
      <c r="B9" s="168">
        <f>+'3'!B5</f>
        <v>55479.32602232822</v>
      </c>
      <c r="C9" s="168">
        <f>+'3'!E5</f>
        <v>33743.824402509992</v>
      </c>
      <c r="D9" s="168">
        <f>+'3'!H5</f>
        <v>24362.526112447431</v>
      </c>
      <c r="E9" s="168">
        <f>+'3'!K5</f>
        <v>47965.736917999995</v>
      </c>
      <c r="F9" s="169">
        <f>SUM(B9:E9)</f>
        <v>161551.41345528566</v>
      </c>
      <c r="H9" s="174"/>
    </row>
    <row r="10" spans="1:12" x14ac:dyDescent="0.2">
      <c r="A10" s="164" t="s">
        <v>203</v>
      </c>
      <c r="B10" s="166">
        <f>+B9-B8</f>
        <v>1950.5583123282195</v>
      </c>
      <c r="C10" s="166">
        <f t="shared" ref="C10:F10" si="0">+C9-C8</f>
        <v>2254.2707155099924</v>
      </c>
      <c r="D10" s="166">
        <f t="shared" si="0"/>
        <v>-165.1379435525705</v>
      </c>
      <c r="E10" s="166">
        <f t="shared" si="0"/>
        <v>594.01407799999288</v>
      </c>
      <c r="F10" s="166">
        <f t="shared" si="0"/>
        <v>4633.7051622856525</v>
      </c>
    </row>
    <row r="11" spans="1:12" x14ac:dyDescent="0.2">
      <c r="A11" s="178" t="s">
        <v>203</v>
      </c>
      <c r="B11" s="179">
        <f>+(B9-B8)/B8</f>
        <v>3.6439439870830898E-2</v>
      </c>
      <c r="C11" s="179">
        <f t="shared" ref="C11:F11" si="1">+(C9-C8)/C8</f>
        <v>7.158789031807189E-2</v>
      </c>
      <c r="D11" s="179">
        <f t="shared" si="1"/>
        <v>-6.7327220062839274E-3</v>
      </c>
      <c r="E11" s="179">
        <f t="shared" si="1"/>
        <v>1.2539423149255106E-2</v>
      </c>
      <c r="F11" s="179">
        <f t="shared" si="1"/>
        <v>2.9529523548951542E-2</v>
      </c>
    </row>
    <row r="12" spans="1:12" x14ac:dyDescent="0.2">
      <c r="A12" s="164" t="s">
        <v>204</v>
      </c>
      <c r="B12" s="165">
        <v>37510.164870000008</v>
      </c>
      <c r="C12" s="165">
        <v>16101.258852000003</v>
      </c>
      <c r="D12" s="165">
        <v>10892.098497999999</v>
      </c>
      <c r="E12" s="165">
        <v>29809.263052999999</v>
      </c>
      <c r="F12" s="166">
        <f>SUM(B12:E12)</f>
        <v>94312.785273000001</v>
      </c>
    </row>
    <row r="13" spans="1:12" x14ac:dyDescent="0.2">
      <c r="A13" s="167" t="s">
        <v>205</v>
      </c>
      <c r="B13" s="168">
        <v>38059.708079999997</v>
      </c>
      <c r="C13" s="168">
        <v>12376.442391999999</v>
      </c>
      <c r="D13" s="168">
        <v>9704.6084629999987</v>
      </c>
      <c r="E13" s="168">
        <v>28893.454439000001</v>
      </c>
      <c r="F13" s="169">
        <f>SUM(B13:E13)</f>
        <v>89034.213373999984</v>
      </c>
    </row>
    <row r="14" spans="1:12" x14ac:dyDescent="0.2">
      <c r="A14" s="167" t="s">
        <v>206</v>
      </c>
      <c r="B14" s="168">
        <v>34395.786870000004</v>
      </c>
      <c r="C14" s="168">
        <v>15803.19463</v>
      </c>
      <c r="D14" s="168">
        <v>10045.009110999999</v>
      </c>
      <c r="E14" s="168">
        <v>27515.391414999998</v>
      </c>
      <c r="F14" s="169">
        <f>SUM(B14:E14)</f>
        <v>87759.382026000007</v>
      </c>
    </row>
    <row r="15" spans="1:12" x14ac:dyDescent="0.2">
      <c r="A15" s="167" t="s">
        <v>210</v>
      </c>
      <c r="B15" s="168">
        <v>32870.945788518613</v>
      </c>
      <c r="C15" s="168">
        <v>14818.914658930849</v>
      </c>
      <c r="D15" s="168">
        <v>9700.1600115525835</v>
      </c>
      <c r="E15" s="168">
        <v>28538.475790229295</v>
      </c>
      <c r="F15" s="169">
        <f>SUM(B15:E15)</f>
        <v>85928.496249231335</v>
      </c>
    </row>
    <row r="16" spans="1:12" x14ac:dyDescent="0.2">
      <c r="A16" s="167" t="s">
        <v>284</v>
      </c>
      <c r="B16" s="168">
        <f>+'3'!B13</f>
        <v>35799.545010227048</v>
      </c>
      <c r="C16" s="168">
        <f>+'3'!E13</f>
        <v>17725.733590682772</v>
      </c>
      <c r="D16" s="168">
        <f>+'3'!H13</f>
        <v>9748.892956790829</v>
      </c>
      <c r="E16" s="168">
        <f>+'3'!K13</f>
        <v>28990.229436273024</v>
      </c>
      <c r="F16" s="169">
        <f>SUM(B16:E16)</f>
        <v>92264.400993973672</v>
      </c>
    </row>
    <row r="17" spans="1:19" x14ac:dyDescent="0.2">
      <c r="A17" s="164" t="s">
        <v>207</v>
      </c>
      <c r="B17" s="166">
        <f>+B16-B15</f>
        <v>2928.5992217084349</v>
      </c>
      <c r="C17" s="166">
        <f t="shared" ref="C17:F17" si="2">+C16-C15</f>
        <v>2906.8189317519227</v>
      </c>
      <c r="D17" s="166">
        <f t="shared" si="2"/>
        <v>48.73294523824552</v>
      </c>
      <c r="E17" s="166">
        <f t="shared" si="2"/>
        <v>451.75364604372953</v>
      </c>
      <c r="F17" s="166">
        <f t="shared" si="2"/>
        <v>6335.9047447423363</v>
      </c>
    </row>
    <row r="18" spans="1:19" x14ac:dyDescent="0.2">
      <c r="A18" s="178" t="s">
        <v>207</v>
      </c>
      <c r="B18" s="179">
        <f>+(B16-B15)/B15</f>
        <v>8.9093853293730166E-2</v>
      </c>
      <c r="C18" s="179">
        <f t="shared" ref="C18:F18" si="3">+(C16-C15)/C15</f>
        <v>0.19615599378596077</v>
      </c>
      <c r="D18" s="179">
        <f t="shared" si="3"/>
        <v>5.0239320980484991E-3</v>
      </c>
      <c r="E18" s="179">
        <f t="shared" si="3"/>
        <v>1.5829634678611541E-2</v>
      </c>
      <c r="F18" s="179">
        <f t="shared" si="3"/>
        <v>7.3734616818678628E-2</v>
      </c>
    </row>
    <row r="19" spans="1:19" x14ac:dyDescent="0.2">
      <c r="F19" s="3" t="s">
        <v>65</v>
      </c>
    </row>
    <row r="20" spans="1:19" x14ac:dyDescent="0.2">
      <c r="B20" s="226"/>
      <c r="C20" s="226"/>
      <c r="D20" s="226"/>
      <c r="E20" s="226"/>
      <c r="F20" s="226"/>
    </row>
    <row r="28" spans="1:19" x14ac:dyDescent="0.2">
      <c r="P28" s="227"/>
      <c r="Q28" s="227"/>
      <c r="R28" s="227"/>
      <c r="S28" s="227"/>
    </row>
    <row r="29" spans="1:19" x14ac:dyDescent="0.2">
      <c r="Q29" s="228"/>
      <c r="R29" s="228"/>
      <c r="S29" s="228"/>
    </row>
    <row r="30" spans="1:19" x14ac:dyDescent="0.2">
      <c r="Q30" s="228"/>
      <c r="R30" s="228"/>
      <c r="S30" s="228"/>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N38"/>
  <sheetViews>
    <sheetView showGridLines="0" zoomScaleNormal="100" workbookViewId="0">
      <selection activeCell="P17" sqref="P17"/>
    </sheetView>
  </sheetViews>
  <sheetFormatPr defaultRowHeight="12.75" x14ac:dyDescent="0.2"/>
  <cols>
    <col min="1" max="1" width="29" style="162" customWidth="1"/>
    <col min="2" max="14" width="8.85546875" style="162" customWidth="1"/>
    <col min="15" max="16384" width="9.140625" style="162"/>
  </cols>
  <sheetData>
    <row r="1" spans="1:14" s="229" customFormat="1" ht="15.75" x14ac:dyDescent="0.25">
      <c r="A1" s="161" t="s">
        <v>275</v>
      </c>
      <c r="N1" s="160" t="str">
        <f>'3'!N1</f>
        <v>IV. čtvrtletí 2021</v>
      </c>
    </row>
    <row r="2" spans="1:14" s="81" customFormat="1" ht="6" customHeight="1" x14ac:dyDescent="0.2"/>
    <row r="3" spans="1:14" s="81" customFormat="1" ht="12" x14ac:dyDescent="0.2">
      <c r="A3" s="163"/>
      <c r="B3" s="235" t="s">
        <v>8</v>
      </c>
      <c r="C3" s="235" t="s">
        <v>9</v>
      </c>
      <c r="D3" s="235" t="s">
        <v>10</v>
      </c>
      <c r="E3" s="235" t="s">
        <v>11</v>
      </c>
      <c r="F3" s="235" t="s">
        <v>12</v>
      </c>
      <c r="G3" s="235" t="s">
        <v>13</v>
      </c>
      <c r="H3" s="235" t="s">
        <v>14</v>
      </c>
      <c r="I3" s="235" t="s">
        <v>15</v>
      </c>
      <c r="J3" s="235" t="s">
        <v>16</v>
      </c>
      <c r="K3" s="235" t="s">
        <v>17</v>
      </c>
      <c r="L3" s="235" t="s">
        <v>18</v>
      </c>
      <c r="M3" s="235" t="s">
        <v>19</v>
      </c>
      <c r="N3" s="235" t="s">
        <v>7</v>
      </c>
    </row>
    <row r="4" spans="1:14" s="81" customFormat="1" ht="12" x14ac:dyDescent="0.2">
      <c r="A4" s="164" t="s">
        <v>200</v>
      </c>
      <c r="B4" s="165">
        <v>24789.614329999997</v>
      </c>
      <c r="C4" s="165">
        <v>18587.654649999997</v>
      </c>
      <c r="D4" s="165">
        <v>16115.1211</v>
      </c>
      <c r="E4" s="165">
        <v>14166.977929999999</v>
      </c>
      <c r="F4" s="166">
        <v>11027.894619999999</v>
      </c>
      <c r="G4" s="166">
        <v>8452.322075</v>
      </c>
      <c r="H4" s="166">
        <v>7792.7375029999994</v>
      </c>
      <c r="I4" s="166">
        <v>8048.3981189999995</v>
      </c>
      <c r="J4" s="166">
        <v>10334.80215</v>
      </c>
      <c r="K4" s="166">
        <v>13440.56381</v>
      </c>
      <c r="L4" s="166">
        <v>17328.765500000001</v>
      </c>
      <c r="M4" s="166">
        <v>20082.92253</v>
      </c>
      <c r="N4" s="166">
        <f>SUM(B4:M4)</f>
        <v>170167.774317</v>
      </c>
    </row>
    <row r="5" spans="1:14" s="81" customFormat="1" ht="12" x14ac:dyDescent="0.2">
      <c r="A5" s="167" t="s">
        <v>201</v>
      </c>
      <c r="B5" s="168">
        <v>20205.211440000003</v>
      </c>
      <c r="C5" s="168">
        <v>19893.166390000002</v>
      </c>
      <c r="D5" s="168">
        <v>19662.326440000001</v>
      </c>
      <c r="E5" s="168">
        <v>11150.511060000001</v>
      </c>
      <c r="F5" s="168">
        <v>9168.122096000001</v>
      </c>
      <c r="G5" s="168">
        <v>8369.9334639999997</v>
      </c>
      <c r="H5" s="168">
        <v>7962.9605089999995</v>
      </c>
      <c r="I5" s="168">
        <v>7784.6699979999994</v>
      </c>
      <c r="J5" s="168">
        <v>8704.8128489999999</v>
      </c>
      <c r="K5" s="168">
        <v>13135.075859999999</v>
      </c>
      <c r="L5" s="168">
        <v>16756.354490000002</v>
      </c>
      <c r="M5" s="168">
        <v>20131.11882</v>
      </c>
      <c r="N5" s="169">
        <f>SUM(B5:M5)</f>
        <v>162924.263416</v>
      </c>
    </row>
    <row r="6" spans="1:14" s="81" customFormat="1" ht="12" x14ac:dyDescent="0.2">
      <c r="A6" s="167" t="s">
        <v>202</v>
      </c>
      <c r="B6" s="168">
        <v>22055.28255</v>
      </c>
      <c r="C6" s="168">
        <v>17611.139940000001</v>
      </c>
      <c r="D6" s="168">
        <v>16139.237859999999</v>
      </c>
      <c r="E6" s="168">
        <v>12700.07538</v>
      </c>
      <c r="F6" s="168">
        <v>11948.05927</v>
      </c>
      <c r="G6" s="168">
        <v>8104.0589680000003</v>
      </c>
      <c r="H6" s="168">
        <v>7551.9348600000003</v>
      </c>
      <c r="I6" s="168">
        <v>7912.3546059999999</v>
      </c>
      <c r="J6" s="168">
        <v>9511.5601569999999</v>
      </c>
      <c r="K6" s="168">
        <v>13235.615029999999</v>
      </c>
      <c r="L6" s="168">
        <v>16157.453589999999</v>
      </c>
      <c r="M6" s="168">
        <v>18978.02938</v>
      </c>
      <c r="N6" s="169">
        <f>SUM(B6:M6)</f>
        <v>161904.80159099997</v>
      </c>
    </row>
    <row r="7" spans="1:14" s="81" customFormat="1" ht="12" x14ac:dyDescent="0.2">
      <c r="A7" s="167" t="s">
        <v>209</v>
      </c>
      <c r="B7" s="168">
        <v>20414.6957</v>
      </c>
      <c r="C7" s="168">
        <v>16681.781300000002</v>
      </c>
      <c r="D7" s="168">
        <v>16432.290710000001</v>
      </c>
      <c r="E7" s="168">
        <v>12068.09152</v>
      </c>
      <c r="F7" s="168">
        <v>10838.722609999999</v>
      </c>
      <c r="G7" s="168">
        <v>8582.7395570000008</v>
      </c>
      <c r="H7" s="168">
        <v>8024.1053860000002</v>
      </c>
      <c r="I7" s="168">
        <v>7694.3480820000004</v>
      </c>
      <c r="J7" s="168">
        <v>8809.2105879999999</v>
      </c>
      <c r="K7" s="168">
        <v>13094.0666</v>
      </c>
      <c r="L7" s="168">
        <v>16139.09165</v>
      </c>
      <c r="M7" s="168">
        <v>18138.564589999998</v>
      </c>
      <c r="N7" s="169">
        <f>SUM(B7:M7)</f>
        <v>156917.70829299997</v>
      </c>
    </row>
    <row r="8" spans="1:14" s="81" customFormat="1" ht="12" x14ac:dyDescent="0.2">
      <c r="A8" s="164" t="s">
        <v>283</v>
      </c>
      <c r="B8" s="168">
        <f>+'3'!B6</f>
        <v>20151.162209291451</v>
      </c>
      <c r="C8" s="168">
        <f>+'3'!C6</f>
        <v>18144.450646579116</v>
      </c>
      <c r="D8" s="168">
        <f>+'3'!D6</f>
        <v>17183.713166457652</v>
      </c>
      <c r="E8" s="168">
        <f>+'3'!E6</f>
        <v>14269.84807145893</v>
      </c>
      <c r="F8" s="168">
        <f>+'3'!F6</f>
        <v>11518.008474390024</v>
      </c>
      <c r="G8" s="168">
        <f>+'3'!G6</f>
        <v>7955.9678566610364</v>
      </c>
      <c r="H8" s="168">
        <f>+'3'!H6</f>
        <v>7520.7734668681242</v>
      </c>
      <c r="I8" s="168">
        <f>+'3'!I6</f>
        <v>7894.6717845583225</v>
      </c>
      <c r="J8" s="168">
        <f>+'3'!J6</f>
        <v>8947.0808610209842</v>
      </c>
      <c r="K8" s="168">
        <f>+'3'!K6</f>
        <v>12877.305350999999</v>
      </c>
      <c r="L8" s="168">
        <f>+'3'!L6</f>
        <v>16109.481421000002</v>
      </c>
      <c r="M8" s="168">
        <f>+'3'!M6</f>
        <v>18978.950145999996</v>
      </c>
      <c r="N8" s="169">
        <f>SUM(B8:M8)</f>
        <v>161551.41345528563</v>
      </c>
    </row>
    <row r="9" spans="1:14" s="81" customFormat="1" ht="12" x14ac:dyDescent="0.2">
      <c r="A9" s="164" t="s">
        <v>203</v>
      </c>
      <c r="B9" s="166">
        <f>+B8-B7</f>
        <v>-263.53349070854892</v>
      </c>
      <c r="C9" s="166">
        <f t="shared" ref="C9:N9" si="0">+C8-C7</f>
        <v>1462.6693465791141</v>
      </c>
      <c r="D9" s="166">
        <f t="shared" si="0"/>
        <v>751.4224564576507</v>
      </c>
      <c r="E9" s="166">
        <f t="shared" si="0"/>
        <v>2201.7565514589296</v>
      </c>
      <c r="F9" s="166">
        <f t="shared" si="0"/>
        <v>679.28586439002538</v>
      </c>
      <c r="G9" s="166">
        <f t="shared" si="0"/>
        <v>-626.77170033896437</v>
      </c>
      <c r="H9" s="166">
        <f t="shared" si="0"/>
        <v>-503.33191913187602</v>
      </c>
      <c r="I9" s="166">
        <f t="shared" si="0"/>
        <v>200.32370255832211</v>
      </c>
      <c r="J9" s="166">
        <f t="shared" si="0"/>
        <v>137.87027302098431</v>
      </c>
      <c r="K9" s="166">
        <f t="shared" si="0"/>
        <v>-216.76124900000104</v>
      </c>
      <c r="L9" s="166">
        <f t="shared" si="0"/>
        <v>-29.610228999998071</v>
      </c>
      <c r="M9" s="166">
        <f t="shared" si="0"/>
        <v>840.38555599999745</v>
      </c>
      <c r="N9" s="166">
        <f t="shared" si="0"/>
        <v>4633.7051622856525</v>
      </c>
    </row>
    <row r="10" spans="1:14" s="81" customFormat="1" ht="12" x14ac:dyDescent="0.2">
      <c r="A10" s="170" t="s">
        <v>203</v>
      </c>
      <c r="B10" s="171">
        <f>+(B8-B7)/B7</f>
        <v>-1.2909009009061494E-2</v>
      </c>
      <c r="C10" s="171">
        <f t="shared" ref="C10:N10" si="1">+(C8-C7)/C7</f>
        <v>8.7680645146637537E-2</v>
      </c>
      <c r="D10" s="171">
        <f t="shared" si="1"/>
        <v>4.5728405717674322E-2</v>
      </c>
      <c r="E10" s="171">
        <f t="shared" si="1"/>
        <v>0.18244446918636972</v>
      </c>
      <c r="F10" s="171">
        <f t="shared" si="1"/>
        <v>6.2672132947041576E-2</v>
      </c>
      <c r="G10" s="171">
        <f t="shared" si="1"/>
        <v>-7.3026997519431341E-2</v>
      </c>
      <c r="H10" s="171">
        <f t="shared" si="1"/>
        <v>-6.2727481123323825E-2</v>
      </c>
      <c r="I10" s="171">
        <f t="shared" si="1"/>
        <v>2.6035175485101234E-2</v>
      </c>
      <c r="J10" s="171">
        <f t="shared" si="1"/>
        <v>1.565069555821411E-2</v>
      </c>
      <c r="K10" s="171">
        <f t="shared" si="1"/>
        <v>-1.6554158125329912E-2</v>
      </c>
      <c r="L10" s="171">
        <f t="shared" si="1"/>
        <v>-1.8346899343618308E-3</v>
      </c>
      <c r="M10" s="171">
        <f t="shared" si="1"/>
        <v>4.6331425611446223E-2</v>
      </c>
      <c r="N10" s="171">
        <f t="shared" si="1"/>
        <v>2.9529523548951549E-2</v>
      </c>
    </row>
    <row r="11" spans="1:14" s="81" customFormat="1" ht="12" x14ac:dyDescent="0.2">
      <c r="A11" s="164" t="s">
        <v>204</v>
      </c>
      <c r="B11" s="165">
        <v>16476.822179999999</v>
      </c>
      <c r="C11" s="165">
        <v>11652.65742</v>
      </c>
      <c r="D11" s="165">
        <v>9380.6852699999999</v>
      </c>
      <c r="E11" s="165">
        <v>7846.1932240000006</v>
      </c>
      <c r="F11" s="166">
        <v>5061.2887709999995</v>
      </c>
      <c r="G11" s="166">
        <v>3193.7768569999998</v>
      </c>
      <c r="H11" s="166">
        <v>3007.044367</v>
      </c>
      <c r="I11" s="166">
        <v>3096.8376860000003</v>
      </c>
      <c r="J11" s="166">
        <v>4788.216445</v>
      </c>
      <c r="K11" s="166">
        <v>7068.3588329999993</v>
      </c>
      <c r="L11" s="166">
        <v>10311.594859999999</v>
      </c>
      <c r="M11" s="166">
        <v>12429.309359999999</v>
      </c>
      <c r="N11" s="166">
        <f>SUM(B11:M11)</f>
        <v>94312.785273000001</v>
      </c>
    </row>
    <row r="12" spans="1:14" s="81" customFormat="1" ht="12" x14ac:dyDescent="0.2">
      <c r="A12" s="167" t="s">
        <v>205</v>
      </c>
      <c r="B12" s="168">
        <v>12397.06983</v>
      </c>
      <c r="C12" s="168">
        <v>13087.221869999999</v>
      </c>
      <c r="D12" s="168">
        <v>12575.416380000001</v>
      </c>
      <c r="E12" s="168">
        <v>5467.8344289999995</v>
      </c>
      <c r="F12" s="168">
        <v>3743.242471</v>
      </c>
      <c r="G12" s="168">
        <v>3165.3654919999999</v>
      </c>
      <c r="H12" s="168">
        <v>3043.6241650000002</v>
      </c>
      <c r="I12" s="168">
        <v>2999.7638299999999</v>
      </c>
      <c r="J12" s="168">
        <v>3661.220468</v>
      </c>
      <c r="K12" s="168">
        <v>6796.5151679999999</v>
      </c>
      <c r="L12" s="168">
        <v>9833.6370210000005</v>
      </c>
      <c r="M12" s="168">
        <v>12263.302250000001</v>
      </c>
      <c r="N12" s="169">
        <f>SUM(B12:M12)</f>
        <v>89034.213374000014</v>
      </c>
    </row>
    <row r="13" spans="1:14" s="81" customFormat="1" ht="12" x14ac:dyDescent="0.2">
      <c r="A13" s="167" t="s">
        <v>206</v>
      </c>
      <c r="B13" s="168">
        <v>14045.05731</v>
      </c>
      <c r="C13" s="168">
        <v>10949.893169999999</v>
      </c>
      <c r="D13" s="168">
        <v>9400.8363900000004</v>
      </c>
      <c r="E13" s="168">
        <v>6672.0772619999998</v>
      </c>
      <c r="F13" s="168">
        <v>6033.6550930000003</v>
      </c>
      <c r="G13" s="168">
        <v>3097.4622749999999</v>
      </c>
      <c r="H13" s="168">
        <v>2995.3719489999999</v>
      </c>
      <c r="I13" s="168">
        <v>2997.8343650000002</v>
      </c>
      <c r="J13" s="168">
        <v>4051.8027969999998</v>
      </c>
      <c r="K13" s="168">
        <v>6856.4012860000003</v>
      </c>
      <c r="L13" s="168">
        <v>9198.4051190000009</v>
      </c>
      <c r="M13" s="168">
        <v>11460.585009999999</v>
      </c>
      <c r="N13" s="169">
        <f>SUM(B13:M13)</f>
        <v>87759.382025999992</v>
      </c>
    </row>
    <row r="14" spans="1:14" s="81" customFormat="1" ht="12" x14ac:dyDescent="0.2">
      <c r="A14" s="167" t="s">
        <v>210</v>
      </c>
      <c r="B14" s="168">
        <v>12828.653282152001</v>
      </c>
      <c r="C14" s="168">
        <v>10230.655329161164</v>
      </c>
      <c r="D14" s="168">
        <v>9811.6371772054445</v>
      </c>
      <c r="E14" s="168">
        <v>6347.7918524037395</v>
      </c>
      <c r="F14" s="168">
        <v>5236.2863215845528</v>
      </c>
      <c r="G14" s="168">
        <v>3234.8364849425575</v>
      </c>
      <c r="H14" s="168">
        <v>3001.1451649450755</v>
      </c>
      <c r="I14" s="168">
        <v>2961.1161144077792</v>
      </c>
      <c r="J14" s="168">
        <v>3737.8987321997274</v>
      </c>
      <c r="K14" s="168">
        <v>7281.3866980098837</v>
      </c>
      <c r="L14" s="168">
        <v>9737.8378540964059</v>
      </c>
      <c r="M14" s="168">
        <v>11519.251238123004</v>
      </c>
      <c r="N14" s="169">
        <f>SUM(B14:M14)</f>
        <v>85928.496249231335</v>
      </c>
    </row>
    <row r="15" spans="1:14" s="81" customFormat="1" ht="12" x14ac:dyDescent="0.2">
      <c r="A15" s="167" t="s">
        <v>284</v>
      </c>
      <c r="B15" s="168">
        <f>+'3'!B14</f>
        <v>13006.739779676316</v>
      </c>
      <c r="C15" s="168">
        <f>+'3'!C14</f>
        <v>11973.910377090548</v>
      </c>
      <c r="D15" s="168">
        <f>+'3'!D14</f>
        <v>10818.894853460184</v>
      </c>
      <c r="E15" s="168">
        <f>+'3'!E14</f>
        <v>8581.5549387396386</v>
      </c>
      <c r="F15" s="168">
        <f>+'3'!F14</f>
        <v>5977.6657797167645</v>
      </c>
      <c r="G15" s="168">
        <f>+'3'!G14</f>
        <v>3166.5128722263698</v>
      </c>
      <c r="H15" s="168">
        <f>+'3'!H14</f>
        <v>2779.3995241585499</v>
      </c>
      <c r="I15" s="168">
        <f>+'3'!I14</f>
        <v>3040.9773345463491</v>
      </c>
      <c r="J15" s="168">
        <f>+'3'!J14</f>
        <v>3928.5160980859296</v>
      </c>
      <c r="K15" s="168">
        <f>+'3'!K14</f>
        <v>7212.5126236536244</v>
      </c>
      <c r="L15" s="168">
        <f>+'3'!L14</f>
        <v>9668.1970688233578</v>
      </c>
      <c r="M15" s="168">
        <f>+'3'!M14</f>
        <v>12109.519743796043</v>
      </c>
      <c r="N15" s="169">
        <f>SUM(B15:M15)</f>
        <v>92264.400993973672</v>
      </c>
    </row>
    <row r="16" spans="1:14" s="81" customFormat="1" ht="12" x14ac:dyDescent="0.2">
      <c r="A16" s="164" t="s">
        <v>207</v>
      </c>
      <c r="B16" s="166">
        <f>+B15-B14</f>
        <v>178.08649752431484</v>
      </c>
      <c r="C16" s="166">
        <f t="shared" ref="C16:N16" si="2">+C15-C14</f>
        <v>1743.2550479293841</v>
      </c>
      <c r="D16" s="166">
        <f t="shared" si="2"/>
        <v>1007.2576762547396</v>
      </c>
      <c r="E16" s="166">
        <f t="shared" si="2"/>
        <v>2233.7630863358991</v>
      </c>
      <c r="F16" s="166">
        <f t="shared" si="2"/>
        <v>741.37945813221177</v>
      </c>
      <c r="G16" s="166">
        <f t="shared" si="2"/>
        <v>-68.323612716187654</v>
      </c>
      <c r="H16" s="166">
        <f t="shared" si="2"/>
        <v>-221.74564078652566</v>
      </c>
      <c r="I16" s="166">
        <f t="shared" si="2"/>
        <v>79.861220138569934</v>
      </c>
      <c r="J16" s="166">
        <f t="shared" si="2"/>
        <v>190.61736588620215</v>
      </c>
      <c r="K16" s="166">
        <f t="shared" si="2"/>
        <v>-68.874074356259371</v>
      </c>
      <c r="L16" s="166">
        <f t="shared" si="2"/>
        <v>-69.640785273048095</v>
      </c>
      <c r="M16" s="166">
        <f t="shared" si="2"/>
        <v>590.26850567303882</v>
      </c>
      <c r="N16" s="166">
        <f t="shared" si="2"/>
        <v>6335.9047447423363</v>
      </c>
    </row>
    <row r="17" spans="1:14" s="81" customFormat="1" ht="12" x14ac:dyDescent="0.2">
      <c r="A17" s="170" t="s">
        <v>207</v>
      </c>
      <c r="B17" s="171">
        <f>+(B15-B14)/B14</f>
        <v>1.3881932390524541E-2</v>
      </c>
      <c r="C17" s="171">
        <f>+(C15-C14)/C14</f>
        <v>0.17039524760065569</v>
      </c>
      <c r="D17" s="171">
        <f t="shared" ref="D17:N17" si="3">+(D15-D14)/D14</f>
        <v>0.10265949077232667</v>
      </c>
      <c r="E17" s="171">
        <f t="shared" si="3"/>
        <v>0.3518960826495961</v>
      </c>
      <c r="F17" s="171">
        <f t="shared" si="3"/>
        <v>0.14158497312802842</v>
      </c>
      <c r="G17" s="171">
        <f t="shared" si="3"/>
        <v>-2.1121195162172441E-2</v>
      </c>
      <c r="H17" s="171">
        <f t="shared" si="3"/>
        <v>-7.3887009324516917E-2</v>
      </c>
      <c r="I17" s="171">
        <f t="shared" si="3"/>
        <v>2.6969972487736138E-2</v>
      </c>
      <c r="J17" s="171">
        <f t="shared" si="3"/>
        <v>5.0995861456638543E-2</v>
      </c>
      <c r="K17" s="171">
        <f t="shared" si="3"/>
        <v>-9.4589227591886753E-3</v>
      </c>
      <c r="L17" s="171">
        <f t="shared" si="3"/>
        <v>-7.1515655031935427E-3</v>
      </c>
      <c r="M17" s="171">
        <f t="shared" si="3"/>
        <v>5.1241916116869041E-2</v>
      </c>
      <c r="N17" s="171">
        <f t="shared" si="3"/>
        <v>7.3734616818678628E-2</v>
      </c>
    </row>
    <row r="18" spans="1:14" s="81" customFormat="1" ht="12" x14ac:dyDescent="0.2">
      <c r="N18" s="3" t="s">
        <v>65</v>
      </c>
    </row>
    <row r="19" spans="1:14" s="81" customFormat="1" ht="12" x14ac:dyDescent="0.2"/>
    <row r="20" spans="1:14" s="81" customFormat="1" ht="12" x14ac:dyDescent="0.2"/>
    <row r="21" spans="1:14" s="81" customFormat="1" ht="12" x14ac:dyDescent="0.2"/>
    <row r="22" spans="1:14" s="81" customFormat="1" ht="12" x14ac:dyDescent="0.2"/>
    <row r="23" spans="1:14" s="81" customFormat="1" ht="12" x14ac:dyDescent="0.2"/>
    <row r="24" spans="1:14" s="81" customFormat="1" ht="12" x14ac:dyDescent="0.2"/>
    <row r="25" spans="1:14" s="81" customFormat="1" ht="12" x14ac:dyDescent="0.2"/>
    <row r="26" spans="1:14" s="81" customFormat="1" ht="12" x14ac:dyDescent="0.2"/>
    <row r="27" spans="1:14" s="81" customFormat="1" ht="12" x14ac:dyDescent="0.2"/>
    <row r="28" spans="1:14" s="81" customFormat="1" ht="12" x14ac:dyDescent="0.2"/>
    <row r="29" spans="1:14" s="81" customFormat="1" ht="12" x14ac:dyDescent="0.2"/>
    <row r="30" spans="1:14" s="81" customFormat="1" ht="12" x14ac:dyDescent="0.2"/>
    <row r="31" spans="1:14" s="81" customFormat="1" ht="12" x14ac:dyDescent="0.2"/>
    <row r="32" spans="1:14" s="81" customFormat="1" ht="12" x14ac:dyDescent="0.2"/>
    <row r="33" s="81" customFormat="1" ht="12" x14ac:dyDescent="0.2"/>
    <row r="34" s="81" customFormat="1" ht="12" x14ac:dyDescent="0.2"/>
    <row r="35" s="81" customFormat="1" ht="12" x14ac:dyDescent="0.2"/>
    <row r="36" s="81" customFormat="1" ht="12" x14ac:dyDescent="0.2"/>
    <row r="37" s="81" customFormat="1" ht="12" x14ac:dyDescent="0.2"/>
    <row r="38" s="81" customFormat="1" ht="12" x14ac:dyDescent="0.2"/>
  </sheetData>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T40"/>
  <sheetViews>
    <sheetView showGridLines="0" zoomScaleNormal="100" workbookViewId="0">
      <selection activeCell="H24" sqref="H24"/>
    </sheetView>
  </sheetViews>
  <sheetFormatPr defaultRowHeight="12" x14ac:dyDescent="0.2"/>
  <cols>
    <col min="1" max="1" width="30.85546875" style="20" customWidth="1"/>
    <col min="2" max="3" width="9.140625" style="20" customWidth="1"/>
    <col min="4" max="4" width="9.5703125" style="20" customWidth="1"/>
    <col min="5" max="5" width="9.140625" style="20" customWidth="1"/>
    <col min="6" max="6" width="8.28515625" style="20" customWidth="1"/>
    <col min="7" max="7" width="30.85546875" style="20" customWidth="1"/>
    <col min="8" max="9" width="9.140625" style="20" customWidth="1"/>
    <col min="10" max="10" width="9.5703125" style="20" customWidth="1"/>
    <col min="11" max="11" width="9.140625" style="20" customWidth="1"/>
    <col min="12" max="14" width="8.5703125" style="20" customWidth="1"/>
    <col min="15" max="15" width="10.42578125" style="20" customWidth="1"/>
    <col min="16" max="16" width="8.42578125" style="20" customWidth="1"/>
    <col min="17" max="17" width="11.42578125" style="20" bestFit="1" customWidth="1"/>
    <col min="18" max="16384" width="9.140625" style="20"/>
  </cols>
  <sheetData>
    <row r="1" spans="1:18" ht="15.75" x14ac:dyDescent="0.25">
      <c r="A1" s="72" t="s">
        <v>199</v>
      </c>
      <c r="B1" s="42"/>
      <c r="C1" s="42"/>
      <c r="D1" s="42"/>
      <c r="E1" s="42"/>
      <c r="F1" s="42"/>
      <c r="G1" s="42"/>
      <c r="H1" s="42"/>
      <c r="I1" s="233"/>
      <c r="J1" s="42"/>
      <c r="K1" s="160" t="str">
        <f>'3'!N1</f>
        <v>IV. čtvrtletí 2021</v>
      </c>
      <c r="L1" s="232"/>
      <c r="M1" s="232"/>
    </row>
    <row r="2" spans="1:18" ht="6" customHeight="1" x14ac:dyDescent="0.2">
      <c r="A2" s="42"/>
      <c r="B2" s="42"/>
      <c r="C2" s="42"/>
      <c r="D2" s="42"/>
      <c r="E2" s="42"/>
      <c r="F2" s="42"/>
      <c r="G2" s="42"/>
      <c r="H2" s="42"/>
      <c r="I2" s="42"/>
      <c r="J2" s="42"/>
      <c r="K2" s="42"/>
      <c r="L2" s="42"/>
      <c r="M2" s="42"/>
      <c r="N2" s="42"/>
      <c r="O2" s="42"/>
    </row>
    <row r="3" spans="1:18" ht="24" x14ac:dyDescent="0.2">
      <c r="A3" s="155"/>
      <c r="B3" s="236" t="s">
        <v>291</v>
      </c>
      <c r="C3" s="236" t="s">
        <v>293</v>
      </c>
      <c r="D3" s="236" t="s">
        <v>285</v>
      </c>
      <c r="E3" s="236" t="s">
        <v>161</v>
      </c>
      <c r="F3" s="44"/>
      <c r="G3" s="155"/>
      <c r="H3" s="236" t="s">
        <v>291</v>
      </c>
      <c r="I3" s="236" t="s">
        <v>293</v>
      </c>
      <c r="J3" s="236" t="s">
        <v>285</v>
      </c>
      <c r="K3" s="236" t="s">
        <v>161</v>
      </c>
    </row>
    <row r="4" spans="1:18" s="216" customFormat="1" x14ac:dyDescent="0.2">
      <c r="A4" s="118" t="s">
        <v>50</v>
      </c>
      <c r="B4" s="112">
        <f>SUM(B5:B20)</f>
        <v>47965.736917999995</v>
      </c>
      <c r="C4" s="112">
        <f>SUM(C5:C20)</f>
        <v>47371.722850399994</v>
      </c>
      <c r="D4" s="112">
        <f t="shared" ref="D4:D20" si="0">+B4-C4</f>
        <v>594.014067600001</v>
      </c>
      <c r="E4" s="156">
        <f t="shared" ref="E4:E17" si="1">+B4/C4-1</f>
        <v>1.2539422926962196E-2</v>
      </c>
      <c r="G4" s="118" t="s">
        <v>111</v>
      </c>
      <c r="H4" s="112">
        <f>SUM(H5:H20)</f>
        <v>28990.229436273024</v>
      </c>
      <c r="I4" s="112">
        <f>SUM(I5:I20)</f>
        <v>28538.475790229299</v>
      </c>
      <c r="J4" s="112">
        <f t="shared" ref="J4:J20" si="2">+H4-I4</f>
        <v>451.75364604372589</v>
      </c>
      <c r="K4" s="156">
        <f t="shared" ref="K4:K17" si="3">+H4/I4-1</f>
        <v>1.5829634678611315E-2</v>
      </c>
    </row>
    <row r="5" spans="1:18" x14ac:dyDescent="0.2">
      <c r="A5" s="75" t="s">
        <v>41</v>
      </c>
      <c r="B5" s="62">
        <f>+'4.1'!K8+'4.1'!L8+'4.1'!M8</f>
        <v>6212.0423889999984</v>
      </c>
      <c r="C5" s="62">
        <v>6071.0009430000009</v>
      </c>
      <c r="D5" s="62">
        <f t="shared" si="0"/>
        <v>141.04144599999745</v>
      </c>
      <c r="E5" s="157">
        <f t="shared" si="1"/>
        <v>2.3231992108751154E-2</v>
      </c>
      <c r="G5" s="75" t="s">
        <v>41</v>
      </c>
      <c r="H5" s="62">
        <f>+'5.1'!K8+'5.1'!L8+'5.1'!M8</f>
        <v>2631.6576420000001</v>
      </c>
      <c r="I5" s="62">
        <v>2613.7821400000003</v>
      </c>
      <c r="J5" s="62">
        <f t="shared" si="2"/>
        <v>17.875501999999869</v>
      </c>
      <c r="K5" s="157">
        <f t="shared" si="3"/>
        <v>6.8389410603286738E-3</v>
      </c>
      <c r="O5" s="230"/>
      <c r="P5" s="230"/>
      <c r="Q5" s="230"/>
      <c r="R5" s="230"/>
    </row>
    <row r="6" spans="1:18" x14ac:dyDescent="0.2">
      <c r="A6" s="124" t="s">
        <v>40</v>
      </c>
      <c r="B6" s="62">
        <f>+'4.1'!K9+'4.1'!L9+'4.1'!M9</f>
        <v>1168.5348409999999</v>
      </c>
      <c r="C6" s="66">
        <v>1169.6019098000002</v>
      </c>
      <c r="D6" s="66">
        <f t="shared" si="0"/>
        <v>-1.0670688000002428</v>
      </c>
      <c r="E6" s="158">
        <f t="shared" si="1"/>
        <v>-9.123350355871862E-4</v>
      </c>
      <c r="G6" s="124" t="s">
        <v>40</v>
      </c>
      <c r="H6" s="66">
        <f>+'5.1'!K9+'5.1'!L9+'5.1'!M9</f>
        <v>171.41887</v>
      </c>
      <c r="I6" s="66">
        <v>167.69910299999998</v>
      </c>
      <c r="J6" s="66">
        <f t="shared" si="2"/>
        <v>3.7197670000000187</v>
      </c>
      <c r="K6" s="158">
        <f t="shared" si="3"/>
        <v>2.2181197951905762E-2</v>
      </c>
      <c r="R6" s="230"/>
    </row>
    <row r="7" spans="1:18" x14ac:dyDescent="0.2">
      <c r="A7" s="124" t="s">
        <v>39</v>
      </c>
      <c r="B7" s="66">
        <f>+'4.1'!K10+'4.1'!L10+'4.1'!M10</f>
        <v>4652.7136220000002</v>
      </c>
      <c r="C7" s="66">
        <v>4480.1479129999998</v>
      </c>
      <c r="D7" s="66">
        <f t="shared" si="0"/>
        <v>172.56570900000042</v>
      </c>
      <c r="E7" s="158">
        <f t="shared" si="1"/>
        <v>3.8517859756207695E-2</v>
      </c>
      <c r="G7" s="124" t="s">
        <v>39</v>
      </c>
      <c r="H7" s="66">
        <f>+'5.1'!K10+'5.1'!L10+'5.1'!M10</f>
        <v>3271.6022499999999</v>
      </c>
      <c r="I7" s="66">
        <v>3034.8470700000003</v>
      </c>
      <c r="J7" s="66">
        <f t="shared" si="2"/>
        <v>236.75517999999965</v>
      </c>
      <c r="K7" s="158">
        <f t="shared" si="3"/>
        <v>7.8012227482684882E-2</v>
      </c>
      <c r="O7" s="230"/>
      <c r="P7" s="230"/>
      <c r="Q7" s="230"/>
      <c r="R7" s="230"/>
    </row>
    <row r="8" spans="1:18" x14ac:dyDescent="0.2">
      <c r="A8" s="124" t="s">
        <v>51</v>
      </c>
      <c r="B8" s="66">
        <f>+'4.1'!K11+'4.1'!L11+'4.1'!M11</f>
        <v>9.1164500000000004</v>
      </c>
      <c r="C8" s="66">
        <v>2.6951999999999998</v>
      </c>
      <c r="D8" s="66">
        <f t="shared" si="0"/>
        <v>6.4212500000000006</v>
      </c>
      <c r="E8" s="158">
        <f t="shared" si="1"/>
        <v>2.3824762540813302</v>
      </c>
      <c r="G8" s="124" t="s">
        <v>51</v>
      </c>
      <c r="H8" s="66">
        <f>+'5.1'!K11+'5.1'!L11+'5.1'!M11</f>
        <v>8.1149899999999988</v>
      </c>
      <c r="I8" s="66">
        <v>1.8002200000000004</v>
      </c>
      <c r="J8" s="66">
        <f t="shared" si="2"/>
        <v>6.3147699999999984</v>
      </c>
      <c r="K8" s="158">
        <f t="shared" si="3"/>
        <v>3.5077768272766647</v>
      </c>
      <c r="R8" s="230"/>
    </row>
    <row r="9" spans="1:18" x14ac:dyDescent="0.2">
      <c r="A9" s="124" t="s">
        <v>52</v>
      </c>
      <c r="B9" s="66">
        <f>+'4.1'!K12+'4.1'!L12+'4.1'!M12</f>
        <v>31.568973970034904</v>
      </c>
      <c r="C9" s="66">
        <v>30.808387257155832</v>
      </c>
      <c r="D9" s="66">
        <f t="shared" si="0"/>
        <v>0.76058671287907131</v>
      </c>
      <c r="E9" s="158">
        <f t="shared" si="1"/>
        <v>2.4687651013034051E-2</v>
      </c>
      <c r="G9" s="124" t="s">
        <v>52</v>
      </c>
      <c r="H9" s="66">
        <f>+'5.1'!K12+'5.1'!L12+'5.1'!M12</f>
        <v>30.261973970034909</v>
      </c>
      <c r="I9" s="66">
        <v>29.285387257155833</v>
      </c>
      <c r="J9" s="66">
        <f t="shared" si="2"/>
        <v>0.97658671287907595</v>
      </c>
      <c r="K9" s="158">
        <f t="shared" si="3"/>
        <v>3.3347235749475956E-2</v>
      </c>
      <c r="R9" s="230"/>
    </row>
    <row r="10" spans="1:18" x14ac:dyDescent="0.2">
      <c r="A10" s="124" t="s">
        <v>53</v>
      </c>
      <c r="B10" s="66">
        <f>+'4.1'!K13+'4.1'!L13+'4.1'!M13</f>
        <v>7.9278999999999988E-2</v>
      </c>
      <c r="C10" s="66">
        <v>3.7407999999999997E-2</v>
      </c>
      <c r="D10" s="66">
        <f t="shared" si="0"/>
        <v>4.1870999999999992E-2</v>
      </c>
      <c r="E10" s="158">
        <f t="shared" si="1"/>
        <v>1.1193060307955518</v>
      </c>
      <c r="G10" s="124" t="s">
        <v>53</v>
      </c>
      <c r="H10" s="66">
        <f>+'5.1'!K13+'5.1'!L13+'5.1'!M13</f>
        <v>7.9278999999999988E-2</v>
      </c>
      <c r="I10" s="66">
        <v>3.7407999999999997E-2</v>
      </c>
      <c r="J10" s="66">
        <f t="shared" si="2"/>
        <v>4.1870999999999992E-2</v>
      </c>
      <c r="K10" s="158">
        <f t="shared" si="3"/>
        <v>1.1193060307955518</v>
      </c>
      <c r="R10" s="230"/>
    </row>
    <row r="11" spans="1:18" x14ac:dyDescent="0.2">
      <c r="A11" s="124" t="s">
        <v>38</v>
      </c>
      <c r="B11" s="66">
        <f>+'4.1'!K14+'4.1'!L14+'4.1'!M14</f>
        <v>18764.150705</v>
      </c>
      <c r="C11" s="66">
        <v>18724.597714</v>
      </c>
      <c r="D11" s="66">
        <f t="shared" si="0"/>
        <v>39.552991000000475</v>
      </c>
      <c r="E11" s="158">
        <f t="shared" si="1"/>
        <v>2.1123546473005295E-3</v>
      </c>
      <c r="G11" s="124" t="s">
        <v>38</v>
      </c>
      <c r="H11" s="66">
        <f>+'5.1'!K14+'5.1'!L14+'5.1'!M14</f>
        <v>12753.780123</v>
      </c>
      <c r="I11" s="66">
        <v>12525.513278999999</v>
      </c>
      <c r="J11" s="66">
        <f t="shared" si="2"/>
        <v>228.26684400000158</v>
      </c>
      <c r="K11" s="158">
        <f t="shared" si="3"/>
        <v>1.8224150892299784E-2</v>
      </c>
      <c r="O11" s="230"/>
      <c r="P11" s="230"/>
      <c r="Q11" s="230"/>
      <c r="R11" s="230"/>
    </row>
    <row r="12" spans="1:18" x14ac:dyDescent="0.2">
      <c r="A12" s="124" t="s">
        <v>63</v>
      </c>
      <c r="B12" s="66">
        <f>+'4.1'!K15+'4.1'!L15+'4.1'!M15</f>
        <v>315.40499999999997</v>
      </c>
      <c r="C12" s="66">
        <v>321.34699999999998</v>
      </c>
      <c r="D12" s="66">
        <f t="shared" si="0"/>
        <v>-5.9420000000000073</v>
      </c>
      <c r="E12" s="158">
        <f t="shared" si="1"/>
        <v>-1.8490914805490699E-2</v>
      </c>
      <c r="G12" s="124" t="s">
        <v>63</v>
      </c>
      <c r="H12" s="66">
        <f>+'5.1'!K15+'5.1'!L15+'5.1'!M15</f>
        <v>80.347910000000013</v>
      </c>
      <c r="I12" s="66">
        <v>79.032589999999999</v>
      </c>
      <c r="J12" s="66">
        <f t="shared" si="2"/>
        <v>1.315320000000014</v>
      </c>
      <c r="K12" s="158">
        <f t="shared" si="3"/>
        <v>1.6642754590226794E-2</v>
      </c>
      <c r="R12" s="230"/>
    </row>
    <row r="13" spans="1:18" x14ac:dyDescent="0.2">
      <c r="A13" s="124" t="s">
        <v>37</v>
      </c>
      <c r="B13" s="66">
        <f>+'4.1'!K16+'4.1'!L16+'4.1'!M16</f>
        <v>0</v>
      </c>
      <c r="C13" s="66">
        <v>0</v>
      </c>
      <c r="D13" s="66">
        <f t="shared" si="0"/>
        <v>0</v>
      </c>
      <c r="E13" s="158">
        <v>0</v>
      </c>
      <c r="G13" s="124" t="s">
        <v>37</v>
      </c>
      <c r="H13" s="66">
        <f>+'5.1'!K16+'5.1'!L16+'5.1'!M16</f>
        <v>0</v>
      </c>
      <c r="I13" s="66">
        <v>0</v>
      </c>
      <c r="J13" s="66">
        <f t="shared" si="2"/>
        <v>0</v>
      </c>
      <c r="K13" s="158">
        <v>0</v>
      </c>
      <c r="R13" s="230"/>
    </row>
    <row r="14" spans="1:18" x14ac:dyDescent="0.2">
      <c r="A14" s="124" t="s">
        <v>36</v>
      </c>
      <c r="B14" s="66">
        <f>+'4.1'!K17+'4.1'!L17+'4.1'!M17</f>
        <v>2071.2018079999998</v>
      </c>
      <c r="C14" s="66">
        <v>1824.1674419999999</v>
      </c>
      <c r="D14" s="66">
        <f t="shared" si="0"/>
        <v>247.03436599999986</v>
      </c>
      <c r="E14" s="158">
        <f t="shared" si="1"/>
        <v>0.13542307592616254</v>
      </c>
      <c r="G14" s="124" t="s">
        <v>36</v>
      </c>
      <c r="H14" s="66">
        <f>+'5.1'!K17+'5.1'!L17+'5.1'!M17</f>
        <v>207.75032199999998</v>
      </c>
      <c r="I14" s="66">
        <v>232.68503799999999</v>
      </c>
      <c r="J14" s="66">
        <f t="shared" si="2"/>
        <v>-24.934716000000009</v>
      </c>
      <c r="K14" s="158">
        <f t="shared" si="3"/>
        <v>-0.10716080507075842</v>
      </c>
      <c r="R14" s="230"/>
    </row>
    <row r="15" spans="1:18" x14ac:dyDescent="0.2">
      <c r="A15" s="124" t="s">
        <v>35</v>
      </c>
      <c r="B15" s="66">
        <f>+'4.1'!K18+'4.1'!L18+'4.1'!M18</f>
        <v>78.848089999999985</v>
      </c>
      <c r="C15" s="66">
        <v>155.65886499999999</v>
      </c>
      <c r="D15" s="66">
        <f t="shared" si="0"/>
        <v>-76.810775000000007</v>
      </c>
      <c r="E15" s="158">
        <f t="shared" si="1"/>
        <v>-0.49345583369119395</v>
      </c>
      <c r="G15" s="124" t="s">
        <v>35</v>
      </c>
      <c r="H15" s="66">
        <f>+'5.1'!K18+'5.1'!L18+'5.1'!M18</f>
        <v>26.518875999999999</v>
      </c>
      <c r="I15" s="66">
        <v>26.024430000000002</v>
      </c>
      <c r="J15" s="66">
        <f t="shared" si="2"/>
        <v>0.49444599999999639</v>
      </c>
      <c r="K15" s="158">
        <f t="shared" si="3"/>
        <v>1.899930180987619E-2</v>
      </c>
      <c r="R15" s="230"/>
    </row>
    <row r="16" spans="1:18" x14ac:dyDescent="0.2">
      <c r="A16" s="124" t="s">
        <v>34</v>
      </c>
      <c r="B16" s="66">
        <f>+'4.1'!K19+'4.1'!L19+'4.1'!M19</f>
        <v>1150.0815100811583</v>
      </c>
      <c r="C16" s="66">
        <v>1202.9819611749224</v>
      </c>
      <c r="D16" s="66">
        <f t="shared" si="0"/>
        <v>-52.900451093764104</v>
      </c>
      <c r="E16" s="158">
        <f t="shared" si="1"/>
        <v>-4.3974434198578938E-2</v>
      </c>
      <c r="G16" s="124" t="s">
        <v>34</v>
      </c>
      <c r="H16" s="66">
        <f>+'5.1'!K19+'5.1'!L19+'5.1'!M19</f>
        <v>722.42214841007831</v>
      </c>
      <c r="I16" s="66">
        <v>820.76253367846743</v>
      </c>
      <c r="J16" s="66">
        <f t="shared" si="2"/>
        <v>-98.340385268389127</v>
      </c>
      <c r="K16" s="158">
        <f t="shared" si="3"/>
        <v>-0.11981588003006216</v>
      </c>
      <c r="R16" s="230"/>
    </row>
    <row r="17" spans="1:20" x14ac:dyDescent="0.2">
      <c r="A17" s="124" t="s">
        <v>33</v>
      </c>
      <c r="B17" s="66">
        <f>+'4.1'!K20+'4.1'!L20+'4.1'!M20</f>
        <v>2330.8725780000004</v>
      </c>
      <c r="C17" s="66">
        <v>2263.7385120000004</v>
      </c>
      <c r="D17" s="66">
        <f t="shared" si="0"/>
        <v>67.134066000000075</v>
      </c>
      <c r="E17" s="158">
        <f t="shared" si="1"/>
        <v>2.9656281255155958E-2</v>
      </c>
      <c r="G17" s="124" t="s">
        <v>33</v>
      </c>
      <c r="H17" s="66">
        <f>+'5.1'!K20+'5.1'!L20+'5.1'!M20</f>
        <v>1120.669983</v>
      </c>
      <c r="I17" s="66">
        <v>999.54909299999986</v>
      </c>
      <c r="J17" s="66">
        <f t="shared" si="2"/>
        <v>121.12089000000014</v>
      </c>
      <c r="K17" s="158">
        <f t="shared" si="3"/>
        <v>0.12117552889420735</v>
      </c>
      <c r="Q17" s="230"/>
      <c r="R17" s="230"/>
    </row>
    <row r="18" spans="1:20" x14ac:dyDescent="0.2">
      <c r="A18" s="124" t="s">
        <v>3</v>
      </c>
      <c r="B18" s="66">
        <f>+'4.1'!K21+'4.1'!L21+'4.1'!M21</f>
        <v>0</v>
      </c>
      <c r="C18" s="66">
        <v>0</v>
      </c>
      <c r="D18" s="66">
        <f t="shared" si="0"/>
        <v>0</v>
      </c>
      <c r="E18" s="158">
        <v>0</v>
      </c>
      <c r="G18" s="124" t="s">
        <v>3</v>
      </c>
      <c r="H18" s="66">
        <f>+'5.1'!K21+'5.1'!L21+'5.1'!M21</f>
        <v>0</v>
      </c>
      <c r="I18" s="66">
        <v>0</v>
      </c>
      <c r="J18" s="66">
        <f t="shared" si="2"/>
        <v>0</v>
      </c>
      <c r="K18" s="158">
        <v>0</v>
      </c>
      <c r="R18" s="230"/>
    </row>
    <row r="19" spans="1:20" x14ac:dyDescent="0.2">
      <c r="A19" s="124" t="s">
        <v>32</v>
      </c>
      <c r="B19" s="66">
        <f>+'4.1'!K22+'4.1'!L22+'4.1'!M22</f>
        <v>115.63565700000004</v>
      </c>
      <c r="C19" s="66">
        <v>92.173491000000027</v>
      </c>
      <c r="D19" s="66">
        <f t="shared" si="0"/>
        <v>23.462166000000011</v>
      </c>
      <c r="E19" s="158">
        <f>+B19/C19-1</f>
        <v>0.25454353247833494</v>
      </c>
      <c r="G19" s="124" t="s">
        <v>32</v>
      </c>
      <c r="H19" s="66">
        <f>+'5.1'!K22+'5.1'!L22+'5.1'!M22</f>
        <v>96.197677000000013</v>
      </c>
      <c r="I19" s="66">
        <v>71.020937999999987</v>
      </c>
      <c r="J19" s="66">
        <f t="shared" si="2"/>
        <v>25.176739000000026</v>
      </c>
      <c r="K19" s="158">
        <f>+H19/I19-1</f>
        <v>0.35449741595922091</v>
      </c>
      <c r="R19" s="230"/>
    </row>
    <row r="20" spans="1:20" x14ac:dyDescent="0.2">
      <c r="A20" s="75" t="s">
        <v>31</v>
      </c>
      <c r="B20" s="62">
        <f>+'4.1'!K23+'4.1'!L23+'4.1'!M23</f>
        <v>11065.486014948805</v>
      </c>
      <c r="C20" s="62">
        <v>11032.76610416792</v>
      </c>
      <c r="D20" s="62">
        <f t="shared" si="0"/>
        <v>32.719910780884675</v>
      </c>
      <c r="E20" s="157">
        <f>+B20/C20-1</f>
        <v>2.9657032943464223E-3</v>
      </c>
      <c r="G20" s="75" t="s">
        <v>31</v>
      </c>
      <c r="H20" s="62">
        <f>+'5.1'!K23+'5.1'!L23+'5.1'!M23</f>
        <v>7869.4073918929116</v>
      </c>
      <c r="I20" s="62">
        <v>7936.4365602936723</v>
      </c>
      <c r="J20" s="62">
        <f t="shared" si="2"/>
        <v>-67.029168400760682</v>
      </c>
      <c r="K20" s="157">
        <f>+H20/I20-1</f>
        <v>-8.4457511745398284E-3</v>
      </c>
      <c r="O20" s="230"/>
      <c r="P20" s="230"/>
      <c r="Q20" s="230"/>
      <c r="R20" s="230"/>
    </row>
    <row r="21" spans="1:20" s="21" customFormat="1" x14ac:dyDescent="0.2">
      <c r="A21" s="18"/>
      <c r="B21" s="4"/>
      <c r="C21" s="4"/>
      <c r="D21" s="4"/>
      <c r="E21" s="3" t="s">
        <v>65</v>
      </c>
      <c r="F21" s="4"/>
      <c r="G21" s="18"/>
      <c r="H21" s="4"/>
      <c r="I21" s="4"/>
      <c r="J21" s="20"/>
      <c r="K21" s="3" t="s">
        <v>65</v>
      </c>
      <c r="L21" s="20"/>
      <c r="M21" s="20"/>
      <c r="N21" s="20"/>
      <c r="O21" s="20"/>
      <c r="P21" s="20"/>
      <c r="Q21" s="20"/>
      <c r="R21" s="20"/>
      <c r="S21" s="20"/>
      <c r="T21" s="20"/>
    </row>
    <row r="22" spans="1:20" s="21" customFormat="1" x14ac:dyDescent="0.2">
      <c r="A22" s="18"/>
      <c r="B22" s="4"/>
      <c r="C22" s="4"/>
      <c r="D22" s="4"/>
      <c r="E22" s="4"/>
      <c r="F22" s="4"/>
      <c r="G22" s="18"/>
      <c r="H22" s="4"/>
      <c r="I22" s="4"/>
      <c r="J22" s="20"/>
      <c r="K22" s="20"/>
      <c r="L22" s="20"/>
      <c r="M22" s="20"/>
      <c r="N22" s="20"/>
      <c r="O22" s="20"/>
      <c r="P22" s="20"/>
      <c r="Q22" s="20"/>
      <c r="R22" s="20"/>
      <c r="S22" s="20"/>
      <c r="T22" s="20"/>
    </row>
    <row r="23" spans="1:20" ht="24" x14ac:dyDescent="0.2">
      <c r="A23" s="155"/>
      <c r="B23" s="236" t="s">
        <v>291</v>
      </c>
      <c r="C23" s="236" t="s">
        <v>293</v>
      </c>
      <c r="D23" s="236" t="s">
        <v>285</v>
      </c>
      <c r="E23" s="236" t="s">
        <v>161</v>
      </c>
      <c r="G23" s="155"/>
      <c r="H23" s="236" t="s">
        <v>291</v>
      </c>
      <c r="I23" s="236" t="s">
        <v>293</v>
      </c>
      <c r="J23" s="236" t="s">
        <v>285</v>
      </c>
      <c r="K23" s="236" t="s">
        <v>161</v>
      </c>
      <c r="L23" s="22"/>
      <c r="M23" s="22"/>
      <c r="N23" s="22"/>
      <c r="O23" s="22"/>
    </row>
    <row r="24" spans="1:20" x14ac:dyDescent="0.2">
      <c r="A24" s="118" t="s">
        <v>50</v>
      </c>
      <c r="B24" s="112">
        <f>SUM(B25:B38)</f>
        <v>47965.736917999988</v>
      </c>
      <c r="C24" s="112">
        <f>SUM(C25:C38)</f>
        <v>47371.722850399994</v>
      </c>
      <c r="D24" s="112">
        <f t="shared" ref="D24:D38" si="4">+B24-C24</f>
        <v>594.01406759999372</v>
      </c>
      <c r="E24" s="156">
        <f t="shared" ref="E24:E38" si="5">+B24/C24-1</f>
        <v>1.2539422926961974E-2</v>
      </c>
      <c r="F24" s="216"/>
      <c r="G24" s="118" t="s">
        <v>111</v>
      </c>
      <c r="H24" s="112">
        <f>SUM(H25:H38)</f>
        <v>28990.229436273024</v>
      </c>
      <c r="I24" s="112">
        <f>SUM(I25:I38)</f>
        <v>28538.475790229299</v>
      </c>
      <c r="J24" s="112">
        <f t="shared" ref="J24:J38" si="6">+H24-I24</f>
        <v>451.75364604372589</v>
      </c>
      <c r="K24" s="156">
        <f t="shared" ref="K24:K38" si="7">+H24/I24-1</f>
        <v>1.5829634678611315E-2</v>
      </c>
      <c r="L24" s="22"/>
      <c r="M24" s="22"/>
      <c r="N24" s="22"/>
      <c r="O24" s="22"/>
    </row>
    <row r="25" spans="1:20" x14ac:dyDescent="0.2">
      <c r="A25" s="75" t="s">
        <v>121</v>
      </c>
      <c r="B25" s="62">
        <f>+'4.2'!K7+'4.2'!L7+'4.2'!M7</f>
        <v>1820.8606180000002</v>
      </c>
      <c r="C25" s="62">
        <v>1755.6421689999997</v>
      </c>
      <c r="D25" s="62">
        <f t="shared" si="4"/>
        <v>65.218449000000419</v>
      </c>
      <c r="E25" s="157">
        <f t="shared" si="5"/>
        <v>3.7147916672079173E-2</v>
      </c>
      <c r="G25" s="75" t="s">
        <v>121</v>
      </c>
      <c r="H25" s="62">
        <f>+'5.2'!K7+'5.2'!L7+'5.2'!M7</f>
        <v>1370.5682700000002</v>
      </c>
      <c r="I25" s="62">
        <v>1350.2957919999999</v>
      </c>
      <c r="J25" s="62">
        <f t="shared" si="6"/>
        <v>20.272478000000319</v>
      </c>
      <c r="K25" s="157">
        <f t="shared" si="7"/>
        <v>1.5013360865157921E-2</v>
      </c>
      <c r="R25" s="230"/>
    </row>
    <row r="26" spans="1:20" x14ac:dyDescent="0.2">
      <c r="A26" s="124" t="s">
        <v>91</v>
      </c>
      <c r="B26" s="62">
        <f>+'4.2'!K8+'4.2'!L8+'4.2'!M8</f>
        <v>2324.7621429999995</v>
      </c>
      <c r="C26" s="66">
        <v>2360.3644860000004</v>
      </c>
      <c r="D26" s="66">
        <f t="shared" si="4"/>
        <v>-35.602343000000928</v>
      </c>
      <c r="E26" s="158">
        <f t="shared" si="5"/>
        <v>-1.5083409029058248E-2</v>
      </c>
      <c r="G26" s="124" t="s">
        <v>91</v>
      </c>
      <c r="H26" s="66">
        <f>+'5.2'!K8+'5.2'!L8+'5.2'!M8</f>
        <v>1577.5397490000003</v>
      </c>
      <c r="I26" s="66">
        <v>1697.5479909999999</v>
      </c>
      <c r="J26" s="66">
        <f t="shared" si="6"/>
        <v>-120.00824199999965</v>
      </c>
      <c r="K26" s="158">
        <f t="shared" si="7"/>
        <v>-7.0695051118586982E-2</v>
      </c>
      <c r="R26" s="230"/>
    </row>
    <row r="27" spans="1:20" x14ac:dyDescent="0.2">
      <c r="A27" s="124" t="s">
        <v>92</v>
      </c>
      <c r="B27" s="62">
        <f>+'4.2'!K9+'4.2'!L9+'4.2'!M9</f>
        <v>2735.8240880000003</v>
      </c>
      <c r="C27" s="66">
        <v>2726.1170400000001</v>
      </c>
      <c r="D27" s="66">
        <f t="shared" si="4"/>
        <v>9.7070480000002135</v>
      </c>
      <c r="E27" s="158">
        <f t="shared" si="5"/>
        <v>3.5607598124254292E-3</v>
      </c>
      <c r="G27" s="124" t="s">
        <v>92</v>
      </c>
      <c r="H27" s="66">
        <f>+'5.2'!K9+'5.2'!L9+'5.2'!M9</f>
        <v>1873.7411730000003</v>
      </c>
      <c r="I27" s="66">
        <v>1862.9662499999999</v>
      </c>
      <c r="J27" s="66">
        <f t="shared" si="6"/>
        <v>10.774923000000399</v>
      </c>
      <c r="K27" s="158">
        <f t="shared" si="7"/>
        <v>5.7837456797729114E-3</v>
      </c>
      <c r="Q27" s="230"/>
      <c r="R27" s="230"/>
    </row>
    <row r="28" spans="1:20" x14ac:dyDescent="0.2">
      <c r="A28" s="124" t="s">
        <v>93</v>
      </c>
      <c r="B28" s="62">
        <f>+'4.2'!K10+'4.2'!L10+'4.2'!M10</f>
        <v>2459.3212569999996</v>
      </c>
      <c r="C28" s="66">
        <v>2343.4285509999995</v>
      </c>
      <c r="D28" s="66">
        <f t="shared" si="4"/>
        <v>115.89270600000009</v>
      </c>
      <c r="E28" s="158">
        <f t="shared" si="5"/>
        <v>4.9454337300169016E-2</v>
      </c>
      <c r="G28" s="124" t="s">
        <v>93</v>
      </c>
      <c r="H28" s="66">
        <f>+'5.2'!K10+'5.2'!L10+'5.2'!M10</f>
        <v>1134.4206989999998</v>
      </c>
      <c r="I28" s="66">
        <v>1020.9843795246533</v>
      </c>
      <c r="J28" s="66">
        <f t="shared" si="6"/>
        <v>113.43631947534652</v>
      </c>
      <c r="K28" s="158">
        <f t="shared" si="7"/>
        <v>0.111104853071464</v>
      </c>
      <c r="O28" s="230"/>
      <c r="P28" s="230"/>
      <c r="Q28" s="230"/>
      <c r="R28" s="230"/>
    </row>
    <row r="29" spans="1:20" x14ac:dyDescent="0.2">
      <c r="A29" s="124" t="s">
        <v>120</v>
      </c>
      <c r="B29" s="62">
        <f>+'4.2'!K11+'4.2'!L11+'4.2'!M11</f>
        <v>1163.6537449999996</v>
      </c>
      <c r="C29" s="66">
        <v>1126.2553998000001</v>
      </c>
      <c r="D29" s="66">
        <f t="shared" si="4"/>
        <v>37.39834519999954</v>
      </c>
      <c r="E29" s="158">
        <f t="shared" si="5"/>
        <v>3.3205918663422818E-2</v>
      </c>
      <c r="G29" s="124" t="s">
        <v>120</v>
      </c>
      <c r="H29" s="66">
        <f>+'5.2'!K11+'5.2'!L11+'5.2'!M11</f>
        <v>559.02861799999994</v>
      </c>
      <c r="I29" s="66">
        <v>551.66008580000005</v>
      </c>
      <c r="J29" s="66">
        <f t="shared" si="6"/>
        <v>7.3685321999998905</v>
      </c>
      <c r="K29" s="158">
        <f t="shared" si="7"/>
        <v>1.3357015288344209E-2</v>
      </c>
      <c r="R29" s="230"/>
    </row>
    <row r="30" spans="1:20" x14ac:dyDescent="0.2">
      <c r="A30" s="124" t="s">
        <v>94</v>
      </c>
      <c r="B30" s="62">
        <f>+'4.2'!K12+'4.2'!L12+'4.2'!M12</f>
        <v>1621.3197640000003</v>
      </c>
      <c r="C30" s="66">
        <v>1536.5052000000001</v>
      </c>
      <c r="D30" s="66">
        <f t="shared" si="4"/>
        <v>84.814564000000246</v>
      </c>
      <c r="E30" s="158">
        <f t="shared" si="5"/>
        <v>5.5199659591129491E-2</v>
      </c>
      <c r="G30" s="124" t="s">
        <v>94</v>
      </c>
      <c r="H30" s="66">
        <f>+'5.2'!K12+'5.2'!L12+'5.2'!M12</f>
        <v>943.90607</v>
      </c>
      <c r="I30" s="66">
        <v>898.88256100000012</v>
      </c>
      <c r="J30" s="66">
        <f t="shared" si="6"/>
        <v>45.023508999999876</v>
      </c>
      <c r="K30" s="158">
        <f t="shared" si="7"/>
        <v>5.0088310702024907E-2</v>
      </c>
      <c r="R30" s="230"/>
    </row>
    <row r="31" spans="1:20" x14ac:dyDescent="0.2">
      <c r="A31" s="124" t="s">
        <v>95</v>
      </c>
      <c r="B31" s="62">
        <f>+'4.2'!K13+'4.2'!L13+'4.2'!M13</f>
        <v>808.86224899999979</v>
      </c>
      <c r="C31" s="66">
        <v>769.88913700000012</v>
      </c>
      <c r="D31" s="66">
        <f t="shared" si="4"/>
        <v>38.973111999999674</v>
      </c>
      <c r="E31" s="158">
        <f t="shared" si="5"/>
        <v>5.0621719578827662E-2</v>
      </c>
      <c r="G31" s="124" t="s">
        <v>95</v>
      </c>
      <c r="H31" s="66">
        <f>+'5.2'!K13+'5.2'!L13+'5.2'!M13</f>
        <v>715.11651353501861</v>
      </c>
      <c r="I31" s="66">
        <v>672.04252711141021</v>
      </c>
      <c r="J31" s="66">
        <f t="shared" si="6"/>
        <v>43.073986423608403</v>
      </c>
      <c r="K31" s="158">
        <f t="shared" si="7"/>
        <v>6.4094137924202599E-2</v>
      </c>
      <c r="R31" s="230"/>
    </row>
    <row r="32" spans="1:20" x14ac:dyDescent="0.2">
      <c r="A32" s="124" t="s">
        <v>96</v>
      </c>
      <c r="B32" s="62">
        <f>+'4.2'!K14+'4.2'!L14+'4.2'!M14</f>
        <v>9159.2098679999981</v>
      </c>
      <c r="C32" s="66">
        <v>9096.9317838000024</v>
      </c>
      <c r="D32" s="66">
        <f t="shared" si="4"/>
        <v>62.278084199995646</v>
      </c>
      <c r="E32" s="158">
        <f t="shared" si="5"/>
        <v>6.846053777263883E-3</v>
      </c>
      <c r="G32" s="124" t="s">
        <v>96</v>
      </c>
      <c r="H32" s="66">
        <f>+'5.2'!K14+'5.2'!L14+'5.2'!M14</f>
        <v>5062.3836990000018</v>
      </c>
      <c r="I32" s="66">
        <v>4933.8268560000006</v>
      </c>
      <c r="J32" s="66">
        <f t="shared" si="6"/>
        <v>128.55684300000121</v>
      </c>
      <c r="K32" s="158">
        <f t="shared" si="7"/>
        <v>2.605621290574156E-2</v>
      </c>
      <c r="O32" s="230"/>
      <c r="P32" s="230"/>
      <c r="Q32" s="230"/>
      <c r="R32" s="230"/>
    </row>
    <row r="33" spans="1:18" x14ac:dyDescent="0.2">
      <c r="A33" s="124" t="s">
        <v>97</v>
      </c>
      <c r="B33" s="62">
        <f>+'4.2'!K15+'4.2'!L15+'4.2'!M15</f>
        <v>2250.2662970000001</v>
      </c>
      <c r="C33" s="66">
        <v>2228.0241109999997</v>
      </c>
      <c r="D33" s="66">
        <f t="shared" si="4"/>
        <v>22.242186000000402</v>
      </c>
      <c r="E33" s="158">
        <f t="shared" si="5"/>
        <v>9.9829197943541725E-3</v>
      </c>
      <c r="G33" s="124" t="s">
        <v>97</v>
      </c>
      <c r="H33" s="66">
        <f>+'5.2'!K15+'5.2'!L15+'5.2'!M15</f>
        <v>1147.7382960000002</v>
      </c>
      <c r="I33" s="66">
        <v>1138.7137870000001</v>
      </c>
      <c r="J33" s="66">
        <f t="shared" si="6"/>
        <v>9.0245090000000801</v>
      </c>
      <c r="K33" s="158">
        <f t="shared" si="7"/>
        <v>7.9251776021571629E-3</v>
      </c>
      <c r="R33" s="230"/>
    </row>
    <row r="34" spans="1:18" x14ac:dyDescent="0.2">
      <c r="A34" s="124" t="s">
        <v>98</v>
      </c>
      <c r="B34" s="62">
        <f>+'4.2'!K16+'4.2'!L16+'4.2'!M16</f>
        <v>2202.5428670000001</v>
      </c>
      <c r="C34" s="66">
        <v>2107.9628570000004</v>
      </c>
      <c r="D34" s="66">
        <f t="shared" si="4"/>
        <v>94.580009999999675</v>
      </c>
      <c r="E34" s="158">
        <f t="shared" si="5"/>
        <v>4.4867967993802216E-2</v>
      </c>
      <c r="G34" s="124" t="s">
        <v>98</v>
      </c>
      <c r="H34" s="66">
        <f>+'5.2'!K16+'5.2'!L16+'5.2'!M16</f>
        <v>1475.2112110000003</v>
      </c>
      <c r="I34" s="66">
        <v>1404.912421</v>
      </c>
      <c r="J34" s="66">
        <f t="shared" si="6"/>
        <v>70.298790000000281</v>
      </c>
      <c r="K34" s="158">
        <f t="shared" si="7"/>
        <v>5.0037845028064076E-2</v>
      </c>
      <c r="R34" s="230"/>
    </row>
    <row r="35" spans="1:18" x14ac:dyDescent="0.2">
      <c r="A35" s="124" t="s">
        <v>99</v>
      </c>
      <c r="B35" s="62">
        <f>+'4.2'!K17+'4.2'!L17+'4.2'!M17</f>
        <v>1951.7001009999997</v>
      </c>
      <c r="C35" s="66">
        <v>1872.8073749999999</v>
      </c>
      <c r="D35" s="66">
        <f t="shared" si="4"/>
        <v>78.892725999999811</v>
      </c>
      <c r="E35" s="158">
        <f t="shared" si="5"/>
        <v>4.2125381954991381E-2</v>
      </c>
      <c r="G35" s="124" t="s">
        <v>99</v>
      </c>
      <c r="H35" s="66">
        <f>+'5.2'!K17+'5.2'!L17+'5.2'!M17</f>
        <v>1444.8979859999999</v>
      </c>
      <c r="I35" s="66">
        <v>1377.1285560000001</v>
      </c>
      <c r="J35" s="66">
        <f t="shared" si="6"/>
        <v>67.769429999999829</v>
      </c>
      <c r="K35" s="158">
        <f t="shared" si="7"/>
        <v>4.921067804798307E-2</v>
      </c>
      <c r="R35" s="230"/>
    </row>
    <row r="36" spans="1:18" x14ac:dyDescent="0.2">
      <c r="A36" s="124" t="s">
        <v>100</v>
      </c>
      <c r="B36" s="62">
        <f>+'4.2'!K18+'4.2'!L18+'4.2'!M18</f>
        <v>8801.2196969999968</v>
      </c>
      <c r="C36" s="66">
        <v>8524.7233168000021</v>
      </c>
      <c r="D36" s="66">
        <f t="shared" si="4"/>
        <v>276.49638019999475</v>
      </c>
      <c r="E36" s="158">
        <f t="shared" si="5"/>
        <v>3.2434645668216966E-2</v>
      </c>
      <c r="G36" s="124" t="s">
        <v>100</v>
      </c>
      <c r="H36" s="66">
        <f>+'5.2'!K18+'5.2'!L18+'5.2'!M18</f>
        <v>6642.1807239999998</v>
      </c>
      <c r="I36" s="66">
        <v>6504.6861690000005</v>
      </c>
      <c r="J36" s="66">
        <f t="shared" si="6"/>
        <v>137.49455499999931</v>
      </c>
      <c r="K36" s="158">
        <f t="shared" si="7"/>
        <v>2.1137769206340806E-2</v>
      </c>
      <c r="O36" s="230"/>
      <c r="P36" s="230"/>
      <c r="Q36" s="230"/>
      <c r="R36" s="230"/>
    </row>
    <row r="37" spans="1:18" x14ac:dyDescent="0.2">
      <c r="A37" s="124" t="s">
        <v>101</v>
      </c>
      <c r="B37" s="62">
        <f>+'4.2'!K19+'4.2'!L19+'4.2'!M19</f>
        <v>8526.3221270000013</v>
      </c>
      <c r="C37" s="66">
        <v>8712.5935239999999</v>
      </c>
      <c r="D37" s="66">
        <f t="shared" si="4"/>
        <v>-186.27139699999861</v>
      </c>
      <c r="E37" s="158">
        <f t="shared" si="5"/>
        <v>-2.1379557819022454E-2</v>
      </c>
      <c r="G37" s="124" t="s">
        <v>101</v>
      </c>
      <c r="H37" s="66">
        <f>+'5.2'!K19+'5.2'!L19+'5.2'!M19</f>
        <v>3805.2195949999996</v>
      </c>
      <c r="I37" s="66">
        <v>3881.2210680000003</v>
      </c>
      <c r="J37" s="66">
        <f t="shared" si="6"/>
        <v>-76.001473000000715</v>
      </c>
      <c r="K37" s="158">
        <f t="shared" si="7"/>
        <v>-1.9581845936738729E-2</v>
      </c>
      <c r="O37" s="230"/>
      <c r="P37" s="230"/>
      <c r="Q37" s="230"/>
      <c r="R37" s="230"/>
    </row>
    <row r="38" spans="1:18" x14ac:dyDescent="0.2">
      <c r="A38" s="75" t="s">
        <v>102</v>
      </c>
      <c r="B38" s="62">
        <f>+'4.2'!K20+'4.2'!L20+'4.2'!M20</f>
        <v>2139.8720969999995</v>
      </c>
      <c r="C38" s="62">
        <v>2210.4778999999999</v>
      </c>
      <c r="D38" s="62">
        <f t="shared" si="4"/>
        <v>-70.605803000000378</v>
      </c>
      <c r="E38" s="157">
        <f t="shared" si="5"/>
        <v>-3.1941419997911003E-2</v>
      </c>
      <c r="G38" s="75" t="s">
        <v>102</v>
      </c>
      <c r="H38" s="62">
        <f>+'5.2'!K20+'5.2'!L20+'5.2'!M20</f>
        <v>1238.2768327380059</v>
      </c>
      <c r="I38" s="62">
        <v>1243.607346793232</v>
      </c>
      <c r="J38" s="62">
        <f t="shared" si="6"/>
        <v>-5.3305140552261037</v>
      </c>
      <c r="K38" s="157">
        <f t="shared" si="7"/>
        <v>-4.286332071751886E-3</v>
      </c>
      <c r="R38" s="230"/>
    </row>
    <row r="39" spans="1:18" x14ac:dyDescent="0.2">
      <c r="E39" s="3" t="s">
        <v>65</v>
      </c>
      <c r="K39" s="3" t="s">
        <v>65</v>
      </c>
    </row>
    <row r="40" spans="1:18" x14ac:dyDescent="0.2">
      <c r="I40" s="231"/>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S30"/>
  <sheetViews>
    <sheetView showGridLines="0" view="pageBreakPreview" zoomScaleNormal="85" zoomScaleSheetLayoutView="100" workbookViewId="0">
      <selection activeCell="Q17" sqref="Q17"/>
    </sheetView>
  </sheetViews>
  <sheetFormatPr defaultRowHeight="12" x14ac:dyDescent="0.2"/>
  <cols>
    <col min="1" max="1" width="29.7109375" style="81" customWidth="1"/>
    <col min="2" max="6" width="10.7109375" style="81" customWidth="1"/>
    <col min="7" max="7" width="11.42578125" style="81" bestFit="1" customWidth="1"/>
    <col min="8" max="10" width="9.140625" style="81"/>
    <col min="11" max="11" width="9.140625" style="81" customWidth="1"/>
    <col min="12" max="12" width="12.7109375" style="81" customWidth="1"/>
    <col min="13" max="16384" width="9.140625" style="81"/>
  </cols>
  <sheetData>
    <row r="1" spans="1:12" ht="15.75" x14ac:dyDescent="0.25">
      <c r="A1" s="161" t="s">
        <v>287</v>
      </c>
      <c r="B1" s="173"/>
      <c r="C1" s="173"/>
      <c r="D1" s="173"/>
      <c r="E1" s="173"/>
      <c r="L1" s="160" t="str">
        <f>'3'!N1</f>
        <v>IV. čtvrtletí 2021</v>
      </c>
    </row>
    <row r="2" spans="1:12" ht="6" customHeight="1" x14ac:dyDescent="0.2">
      <c r="A2" s="173"/>
      <c r="B2" s="173"/>
      <c r="C2" s="173"/>
      <c r="D2" s="173"/>
      <c r="E2" s="173"/>
    </row>
    <row r="3" spans="1:12" x14ac:dyDescent="0.2">
      <c r="A3" s="237" t="s">
        <v>26</v>
      </c>
      <c r="B3" s="235" t="s">
        <v>45</v>
      </c>
      <c r="C3" s="235" t="s">
        <v>46</v>
      </c>
      <c r="D3" s="235" t="s">
        <v>47</v>
      </c>
      <c r="E3" s="235" t="s">
        <v>48</v>
      </c>
      <c r="F3" s="235" t="s">
        <v>7</v>
      </c>
    </row>
    <row r="4" spans="1:12" x14ac:dyDescent="0.2">
      <c r="A4" s="164" t="s">
        <v>277</v>
      </c>
      <c r="B4" s="165">
        <v>7671.9</v>
      </c>
      <c r="C4" s="165">
        <v>4634</v>
      </c>
      <c r="D4" s="165">
        <v>3745.8</v>
      </c>
      <c r="E4" s="165">
        <v>6136.4</v>
      </c>
      <c r="F4" s="166">
        <f>SUM(B4:E4)</f>
        <v>22188.1</v>
      </c>
      <c r="H4" s="174">
        <v>2019</v>
      </c>
    </row>
    <row r="5" spans="1:12" x14ac:dyDescent="0.2">
      <c r="A5" s="167" t="s">
        <v>278</v>
      </c>
      <c r="B5" s="165">
        <v>7021.2371049999983</v>
      </c>
      <c r="C5" s="165">
        <v>3965.4027319999996</v>
      </c>
      <c r="D5" s="165">
        <v>3547.4660890000009</v>
      </c>
      <c r="E5" s="165">
        <v>6203.9500329999992</v>
      </c>
      <c r="F5" s="166">
        <f>SUM(B5:E5)</f>
        <v>20738.055958999998</v>
      </c>
      <c r="H5" s="174"/>
    </row>
    <row r="6" spans="1:12" x14ac:dyDescent="0.2">
      <c r="A6" s="167" t="s">
        <v>286</v>
      </c>
      <c r="B6" s="168">
        <f>+'7.1'!B8+'7.1'!C8+'7.1'!D8</f>
        <v>7667.158542966431</v>
      </c>
      <c r="C6" s="253">
        <f>+'7.1'!E8+'7.1'!F8+'7.1'!G8</f>
        <v>4620.2570787183504</v>
      </c>
      <c r="D6" s="168">
        <f>+'7.1'!H8+'7.1'!I8+'7.1'!J8</f>
        <v>3455.5727949999996</v>
      </c>
      <c r="E6" s="256">
        <f>+'7.1'!K8+'7.1'!L8+'7.1'!M8</f>
        <v>6277.3069250000008</v>
      </c>
      <c r="F6" s="169">
        <f>SUM(B6:E6)</f>
        <v>22020.295341684781</v>
      </c>
      <c r="H6" s="174"/>
    </row>
    <row r="7" spans="1:12" x14ac:dyDescent="0.2">
      <c r="A7" s="164" t="s">
        <v>279</v>
      </c>
      <c r="B7" s="166">
        <f>+B6-B5</f>
        <v>645.92143796643268</v>
      </c>
      <c r="C7" s="166">
        <f t="shared" ref="C7:F7" si="0">+C6-C5</f>
        <v>654.85434671835083</v>
      </c>
      <c r="D7" s="166">
        <f t="shared" si="0"/>
        <v>-91.893294000001333</v>
      </c>
      <c r="E7" s="166">
        <f t="shared" si="0"/>
        <v>73.356892000001608</v>
      </c>
      <c r="F7" s="166">
        <f t="shared" si="0"/>
        <v>1282.2393826847838</v>
      </c>
    </row>
    <row r="8" spans="1:12" x14ac:dyDescent="0.2">
      <c r="A8" s="178" t="s">
        <v>279</v>
      </c>
      <c r="B8" s="179">
        <f>+(B6-B5)/B5</f>
        <v>9.1995388890435834E-2</v>
      </c>
      <c r="C8" s="179">
        <f t="shared" ref="C8:F8" si="1">+(C6-C5)/C5</f>
        <v>0.16514195177044905</v>
      </c>
      <c r="D8" s="179">
        <f t="shared" si="1"/>
        <v>-2.5903924574485569E-2</v>
      </c>
      <c r="E8" s="179">
        <f t="shared" si="1"/>
        <v>1.1824223536585923E-2</v>
      </c>
      <c r="F8" s="179">
        <f t="shared" si="1"/>
        <v>6.1830259558553827E-2</v>
      </c>
    </row>
    <row r="9" spans="1:12" x14ac:dyDescent="0.2">
      <c r="F9" s="3" t="s">
        <v>65</v>
      </c>
    </row>
    <row r="10" spans="1:12" ht="3.75" customHeight="1" x14ac:dyDescent="0.2">
      <c r="F10" s="3"/>
    </row>
    <row r="11" spans="1:12" x14ac:dyDescent="0.2">
      <c r="A11" s="237" t="s">
        <v>25</v>
      </c>
      <c r="B11" s="235" t="s">
        <v>45</v>
      </c>
      <c r="C11" s="235" t="s">
        <v>46</v>
      </c>
      <c r="D11" s="235" t="s">
        <v>47</v>
      </c>
      <c r="E11" s="235" t="s">
        <v>48</v>
      </c>
      <c r="F11" s="235" t="s">
        <v>7</v>
      </c>
    </row>
    <row r="12" spans="1:12" x14ac:dyDescent="0.2">
      <c r="A12" s="164" t="s">
        <v>277</v>
      </c>
      <c r="B12" s="165">
        <v>14014.6</v>
      </c>
      <c r="C12" s="165">
        <v>5662.6</v>
      </c>
      <c r="D12" s="165">
        <v>3089.8</v>
      </c>
      <c r="E12" s="165">
        <v>11079.3</v>
      </c>
      <c r="F12" s="166">
        <f>SUM(B12:E12)</f>
        <v>33846.300000000003</v>
      </c>
    </row>
    <row r="13" spans="1:12" x14ac:dyDescent="0.2">
      <c r="A13" s="167" t="s">
        <v>278</v>
      </c>
      <c r="B13" s="165">
        <v>13365.702517027044</v>
      </c>
      <c r="C13" s="165">
        <v>5557.4149748755744</v>
      </c>
      <c r="D13" s="165">
        <v>2881.1293208541133</v>
      </c>
      <c r="E13" s="165">
        <v>11704.285397282179</v>
      </c>
      <c r="F13" s="166">
        <f>SUM(B13:E13)</f>
        <v>33508.532210038917</v>
      </c>
    </row>
    <row r="14" spans="1:12" x14ac:dyDescent="0.2">
      <c r="A14" s="167" t="s">
        <v>286</v>
      </c>
      <c r="B14" s="168">
        <f>+'7.1'!B13+'7.1'!C13+'7.1'!D13</f>
        <v>14439.681739260617</v>
      </c>
      <c r="C14" s="253">
        <f>+'7.1'!E13+'7.1'!F13+'7.1'!G13</f>
        <v>6865.9046893141913</v>
      </c>
      <c r="D14" s="168">
        <f>+'7.1'!H13+'7.1'!I13+'7.1'!J13</f>
        <v>3095.2289209853743</v>
      </c>
      <c r="E14" s="256">
        <f>+'7.1'!K13+'7.1'!L13+'7.1'!M13</f>
        <v>12253.042173999998</v>
      </c>
      <c r="F14" s="169">
        <f>SUM(B14:E14)</f>
        <v>36653.857523560182</v>
      </c>
    </row>
    <row r="15" spans="1:12" x14ac:dyDescent="0.2">
      <c r="A15" s="164" t="s">
        <v>279</v>
      </c>
      <c r="B15" s="166">
        <f>+B14-B13</f>
        <v>1073.9792222335727</v>
      </c>
      <c r="C15" s="166">
        <f t="shared" ref="C15:F15" si="2">+C14-C13</f>
        <v>1308.4897144386168</v>
      </c>
      <c r="D15" s="166">
        <f t="shared" si="2"/>
        <v>214.09960013126101</v>
      </c>
      <c r="E15" s="166">
        <f t="shared" si="2"/>
        <v>548.75677671781887</v>
      </c>
      <c r="F15" s="166">
        <f t="shared" si="2"/>
        <v>3145.3253135212653</v>
      </c>
    </row>
    <row r="16" spans="1:12" ht="11.25" customHeight="1" x14ac:dyDescent="0.2">
      <c r="A16" s="178" t="s">
        <v>279</v>
      </c>
      <c r="B16" s="179">
        <f>+(B14-B13)/B13</f>
        <v>8.035336869613792E-2</v>
      </c>
      <c r="C16" s="179">
        <f t="shared" ref="C16:F16" si="3">+(C14-C13)/C13</f>
        <v>0.23544934476805249</v>
      </c>
      <c r="D16" s="179">
        <f t="shared" si="3"/>
        <v>7.4310999711665493E-2</v>
      </c>
      <c r="E16" s="179">
        <f t="shared" si="3"/>
        <v>4.6885115843573348E-2</v>
      </c>
      <c r="F16" s="179">
        <f t="shared" si="3"/>
        <v>9.3866400766397892E-2</v>
      </c>
    </row>
    <row r="17" spans="1:19" x14ac:dyDescent="0.2">
      <c r="F17" s="3" t="s">
        <v>65</v>
      </c>
    </row>
    <row r="18" spans="1:19" ht="3.75" customHeight="1" x14ac:dyDescent="0.2">
      <c r="F18" s="3"/>
    </row>
    <row r="19" spans="1:19" x14ac:dyDescent="0.2">
      <c r="A19" s="237" t="s">
        <v>5</v>
      </c>
      <c r="B19" s="235" t="s">
        <v>45</v>
      </c>
      <c r="C19" s="235" t="s">
        <v>46</v>
      </c>
      <c r="D19" s="235" t="s">
        <v>47</v>
      </c>
      <c r="E19" s="235" t="s">
        <v>48</v>
      </c>
      <c r="F19" s="235" t="s">
        <v>7</v>
      </c>
    </row>
    <row r="20" spans="1:19" x14ac:dyDescent="0.2">
      <c r="A20" s="164" t="s">
        <v>277</v>
      </c>
      <c r="B20" s="165">
        <v>8000.2</v>
      </c>
      <c r="C20" s="165">
        <v>2947.7</v>
      </c>
      <c r="D20" s="165">
        <v>1374.9</v>
      </c>
      <c r="E20" s="165">
        <v>6345.3</v>
      </c>
      <c r="F20" s="166">
        <f>SUM(B20:E20)</f>
        <v>18668.099999999999</v>
      </c>
    </row>
    <row r="21" spans="1:19" x14ac:dyDescent="0.2">
      <c r="A21" s="167" t="s">
        <v>278</v>
      </c>
      <c r="B21" s="165">
        <v>7761.4412209729589</v>
      </c>
      <c r="C21" s="165">
        <v>2666.4454051244275</v>
      </c>
      <c r="D21" s="165">
        <v>1502.5578261458868</v>
      </c>
      <c r="E21" s="165">
        <v>6727.5190452424795</v>
      </c>
      <c r="F21" s="166">
        <f>SUM(B21:E21)</f>
        <v>18657.963497485754</v>
      </c>
    </row>
    <row r="22" spans="1:19" x14ac:dyDescent="0.2">
      <c r="A22" s="167" t="s">
        <v>286</v>
      </c>
      <c r="B22" s="168">
        <f>+'7.1'!B14+'7.1'!C14+'7.1'!D14</f>
        <v>8864.5183219999981</v>
      </c>
      <c r="C22" s="253">
        <f>+'7.1'!E14+'7.1'!F14+'7.1'!G14</f>
        <v>3327.153464999999</v>
      </c>
      <c r="D22" s="168">
        <f>+'7.1'!H14+'7.1'!I14+'7.1'!J14</f>
        <v>1323.849168</v>
      </c>
      <c r="E22" s="256">
        <f>+'7.1'!K14+'7.1'!L14+'7.1'!M14</f>
        <v>6422.4332939999967</v>
      </c>
      <c r="F22" s="169">
        <f>SUM(B22:E22)</f>
        <v>19937.954248999995</v>
      </c>
    </row>
    <row r="23" spans="1:19" x14ac:dyDescent="0.2">
      <c r="A23" s="164" t="s">
        <v>279</v>
      </c>
      <c r="B23" s="166">
        <f>+B22-B21</f>
        <v>1103.0771010270391</v>
      </c>
      <c r="C23" s="166">
        <f t="shared" ref="C23:F23" si="4">+C22-C21</f>
        <v>660.70805987557151</v>
      </c>
      <c r="D23" s="166">
        <f t="shared" si="4"/>
        <v>-178.70865814588683</v>
      </c>
      <c r="E23" s="166">
        <f t="shared" si="4"/>
        <v>-305.08575124248273</v>
      </c>
      <c r="F23" s="166">
        <f t="shared" si="4"/>
        <v>1279.9907515142404</v>
      </c>
    </row>
    <row r="24" spans="1:19" x14ac:dyDescent="0.2">
      <c r="A24" s="178" t="s">
        <v>279</v>
      </c>
      <c r="B24" s="179">
        <f>+(B22-B21)/B21</f>
        <v>0.14212271530786127</v>
      </c>
      <c r="C24" s="179">
        <f t="shared" ref="C24:F24" si="5">+(C22-C21)/C21</f>
        <v>0.24778608202733485</v>
      </c>
      <c r="D24" s="179">
        <f t="shared" si="5"/>
        <v>-0.11893629319031319</v>
      </c>
      <c r="E24" s="179">
        <f t="shared" si="5"/>
        <v>-4.5348924200851008E-2</v>
      </c>
      <c r="F24" s="179">
        <f t="shared" si="5"/>
        <v>6.8602918624357107E-2</v>
      </c>
    </row>
    <row r="25" spans="1:19" x14ac:dyDescent="0.2">
      <c r="F25" s="3" t="s">
        <v>65</v>
      </c>
    </row>
    <row r="28" spans="1:19" x14ac:dyDescent="0.2">
      <c r="P28" s="227"/>
      <c r="Q28" s="227"/>
      <c r="R28" s="227"/>
      <c r="S28" s="227"/>
    </row>
    <row r="29" spans="1:19" x14ac:dyDescent="0.2">
      <c r="Q29" s="228"/>
      <c r="R29" s="228"/>
      <c r="S29" s="228"/>
    </row>
    <row r="30" spans="1:19" x14ac:dyDescent="0.2">
      <c r="Q30" s="228"/>
      <c r="R30" s="228"/>
      <c r="S30" s="228"/>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M22"/>
  <sheetViews>
    <sheetView showGridLines="0" zoomScaleNormal="100" workbookViewId="0">
      <selection activeCell="B17" sqref="B17"/>
    </sheetView>
  </sheetViews>
  <sheetFormatPr defaultRowHeight="12" x14ac:dyDescent="0.2"/>
  <cols>
    <col min="1" max="1" width="30.85546875" style="234" customWidth="1"/>
    <col min="2" max="3" width="9.140625" style="234" customWidth="1"/>
    <col min="4" max="4" width="9.5703125" style="234" customWidth="1"/>
    <col min="5" max="5" width="9.140625" style="234" customWidth="1"/>
    <col min="6" max="12" width="9.140625" style="234"/>
    <col min="13" max="13" width="12" style="234" customWidth="1"/>
    <col min="14" max="16384" width="9.140625" style="234"/>
  </cols>
  <sheetData>
    <row r="1" spans="1:13" ht="15.75" x14ac:dyDescent="0.25">
      <c r="A1" s="72" t="s">
        <v>288</v>
      </c>
      <c r="B1" s="42"/>
      <c r="C1" s="42"/>
      <c r="D1" s="42"/>
      <c r="M1" s="159" t="str">
        <f>'3'!N1</f>
        <v>IV. čtvrtletí 2021</v>
      </c>
    </row>
    <row r="2" spans="1:13" ht="6" customHeight="1" x14ac:dyDescent="0.2">
      <c r="A2" s="42"/>
      <c r="B2" s="42"/>
      <c r="C2" s="42"/>
      <c r="D2" s="42"/>
      <c r="E2" s="42"/>
    </row>
    <row r="3" spans="1:13" ht="24" x14ac:dyDescent="0.2">
      <c r="A3" s="225"/>
      <c r="B3" s="236" t="s">
        <v>291</v>
      </c>
      <c r="C3" s="236" t="s">
        <v>293</v>
      </c>
      <c r="D3" s="236" t="s">
        <v>285</v>
      </c>
      <c r="E3" s="236" t="s">
        <v>161</v>
      </c>
    </row>
    <row r="4" spans="1:13" x14ac:dyDescent="0.2">
      <c r="A4" s="118" t="s">
        <v>276</v>
      </c>
      <c r="B4" s="112">
        <f>SUM(B5:B20)</f>
        <v>30695.122240999997</v>
      </c>
      <c r="C4" s="112">
        <f>SUM(C5:C20)</f>
        <v>30598.075780059997</v>
      </c>
      <c r="D4" s="112">
        <f t="shared" ref="D4:D20" si="0">+B4-C4</f>
        <v>97.046460940000543</v>
      </c>
      <c r="E4" s="156">
        <f>+B4/C4-1</f>
        <v>3.1716524149287828E-3</v>
      </c>
    </row>
    <row r="5" spans="1:13" x14ac:dyDescent="0.2">
      <c r="A5" s="75" t="s">
        <v>41</v>
      </c>
      <c r="B5" s="62">
        <f>+'9'!L6</f>
        <v>4086.3502530000001</v>
      </c>
      <c r="C5" s="62">
        <v>4390.8464805331296</v>
      </c>
      <c r="D5" s="62">
        <f t="shared" si="0"/>
        <v>-304.49622753312951</v>
      </c>
      <c r="E5" s="157">
        <f>+B5/C5-1</f>
        <v>-6.9347955771880687E-2</v>
      </c>
    </row>
    <row r="6" spans="1:13" x14ac:dyDescent="0.2">
      <c r="A6" s="124" t="s">
        <v>40</v>
      </c>
      <c r="B6" s="62">
        <f>+'9'!L7</f>
        <v>595.31330500000013</v>
      </c>
      <c r="C6" s="66">
        <v>594.71935680000001</v>
      </c>
      <c r="D6" s="66">
        <f t="shared" si="0"/>
        <v>0.5939482000001135</v>
      </c>
      <c r="E6" s="158">
        <f>+B6/C6-1</f>
        <v>9.9870332655038752E-4</v>
      </c>
    </row>
    <row r="7" spans="1:13" x14ac:dyDescent="0.2">
      <c r="A7" s="124" t="s">
        <v>39</v>
      </c>
      <c r="B7" s="62">
        <f>+'9'!L8</f>
        <v>3899.4439390000007</v>
      </c>
      <c r="C7" s="66">
        <v>3548.017836</v>
      </c>
      <c r="D7" s="66">
        <f t="shared" si="0"/>
        <v>351.42610300000069</v>
      </c>
      <c r="E7" s="158">
        <f>+B7/C7-1</f>
        <v>9.9048572821210712E-2</v>
      </c>
    </row>
    <row r="8" spans="1:13" x14ac:dyDescent="0.2">
      <c r="A8" s="124" t="s">
        <v>51</v>
      </c>
      <c r="B8" s="62">
        <f>+'9'!L9</f>
        <v>0</v>
      </c>
      <c r="C8" s="66">
        <v>0</v>
      </c>
      <c r="D8" s="66">
        <f t="shared" si="0"/>
        <v>0</v>
      </c>
      <c r="E8" s="158">
        <v>0</v>
      </c>
    </row>
    <row r="9" spans="1:13" x14ac:dyDescent="0.2">
      <c r="A9" s="124" t="s">
        <v>52</v>
      </c>
      <c r="B9" s="62">
        <f>+'9'!L10</f>
        <v>0</v>
      </c>
      <c r="C9" s="66">
        <v>0</v>
      </c>
      <c r="D9" s="66">
        <f t="shared" si="0"/>
        <v>0</v>
      </c>
      <c r="E9" s="158">
        <v>0</v>
      </c>
    </row>
    <row r="10" spans="1:13" x14ac:dyDescent="0.2">
      <c r="A10" s="124" t="s">
        <v>53</v>
      </c>
      <c r="B10" s="62">
        <f>+'9'!L11</f>
        <v>0</v>
      </c>
      <c r="C10" s="66">
        <v>0</v>
      </c>
      <c r="D10" s="66">
        <f t="shared" si="0"/>
        <v>0</v>
      </c>
      <c r="E10" s="158">
        <v>0</v>
      </c>
    </row>
    <row r="11" spans="1:13" x14ac:dyDescent="0.2">
      <c r="A11" s="124" t="s">
        <v>38</v>
      </c>
      <c r="B11" s="62">
        <f>+'9'!L12</f>
        <v>15441.491141</v>
      </c>
      <c r="C11" s="66">
        <v>15488.229837766867</v>
      </c>
      <c r="D11" s="66">
        <f t="shared" si="0"/>
        <v>-46.738696766866269</v>
      </c>
      <c r="E11" s="158">
        <f>+B11/C11-1</f>
        <v>-3.0176913215025358E-3</v>
      </c>
    </row>
    <row r="12" spans="1:13" x14ac:dyDescent="0.2">
      <c r="A12" s="124" t="s">
        <v>63</v>
      </c>
      <c r="B12" s="62">
        <f>+'9'!L13</f>
        <v>0</v>
      </c>
      <c r="C12" s="66">
        <v>0</v>
      </c>
      <c r="D12" s="66">
        <f t="shared" si="0"/>
        <v>0</v>
      </c>
      <c r="E12" s="158">
        <v>0</v>
      </c>
    </row>
    <row r="13" spans="1:13" x14ac:dyDescent="0.2">
      <c r="A13" s="124" t="s">
        <v>37</v>
      </c>
      <c r="B13" s="62">
        <f>+'9'!L14</f>
        <v>0</v>
      </c>
      <c r="C13" s="66">
        <v>0</v>
      </c>
      <c r="D13" s="66">
        <f t="shared" si="0"/>
        <v>0</v>
      </c>
      <c r="E13" s="158">
        <v>0</v>
      </c>
    </row>
    <row r="14" spans="1:13" x14ac:dyDescent="0.2">
      <c r="A14" s="124" t="s">
        <v>36</v>
      </c>
      <c r="B14" s="62">
        <f>+'9'!L15</f>
        <v>147.90947</v>
      </c>
      <c r="C14" s="66">
        <v>224.49606999999997</v>
      </c>
      <c r="D14" s="66">
        <f t="shared" si="0"/>
        <v>-76.586599999999976</v>
      </c>
      <c r="E14" s="158">
        <f>+B14/C14-1</f>
        <v>-0.34114895641602982</v>
      </c>
    </row>
    <row r="15" spans="1:13" x14ac:dyDescent="0.2">
      <c r="A15" s="124" t="s">
        <v>35</v>
      </c>
      <c r="B15" s="62">
        <f>+'9'!L16</f>
        <v>44.451968000000001</v>
      </c>
      <c r="C15" s="66">
        <v>115.37001000000001</v>
      </c>
      <c r="D15" s="66">
        <f t="shared" si="0"/>
        <v>-70.918042000000014</v>
      </c>
      <c r="E15" s="158">
        <f>+B15/C15-1</f>
        <v>-0.6147008394989304</v>
      </c>
    </row>
    <row r="16" spans="1:13" x14ac:dyDescent="0.2">
      <c r="A16" s="124" t="s">
        <v>34</v>
      </c>
      <c r="B16" s="62">
        <f>+'9'!L17</f>
        <v>484.21022399999998</v>
      </c>
      <c r="C16" s="66">
        <v>607.58750799999996</v>
      </c>
      <c r="D16" s="66">
        <f t="shared" si="0"/>
        <v>-123.37728399999997</v>
      </c>
      <c r="E16" s="158">
        <f>+B16/C16-1</f>
        <v>-0.2030609292908635</v>
      </c>
    </row>
    <row r="17" spans="1:5" x14ac:dyDescent="0.2">
      <c r="A17" s="124" t="s">
        <v>33</v>
      </c>
      <c r="B17" s="62">
        <f>+'9'!L18</f>
        <v>1362.1172689999999</v>
      </c>
      <c r="C17" s="66">
        <v>1230.022997</v>
      </c>
      <c r="D17" s="66">
        <f t="shared" si="0"/>
        <v>132.09427199999982</v>
      </c>
      <c r="E17" s="158">
        <f>+B17/C17-1</f>
        <v>0.10739170919744989</v>
      </c>
    </row>
    <row r="18" spans="1:5" x14ac:dyDescent="0.2">
      <c r="A18" s="124" t="s">
        <v>3</v>
      </c>
      <c r="B18" s="62">
        <f>+'9'!L19</f>
        <v>0</v>
      </c>
      <c r="C18" s="66">
        <v>0</v>
      </c>
      <c r="D18" s="66">
        <f t="shared" si="0"/>
        <v>0</v>
      </c>
      <c r="E18" s="158">
        <v>0</v>
      </c>
    </row>
    <row r="19" spans="1:5" x14ac:dyDescent="0.2">
      <c r="A19" s="124" t="s">
        <v>32</v>
      </c>
      <c r="B19" s="62">
        <f>+'9'!L20</f>
        <v>5.5315919999999998</v>
      </c>
      <c r="C19" s="66">
        <v>6.8046360000000004</v>
      </c>
      <c r="D19" s="66">
        <f t="shared" si="0"/>
        <v>-1.2730440000000005</v>
      </c>
      <c r="E19" s="158">
        <f>+B19/C19-1</f>
        <v>-0.18708480512403614</v>
      </c>
    </row>
    <row r="20" spans="1:5" x14ac:dyDescent="0.2">
      <c r="A20" s="75" t="s">
        <v>31</v>
      </c>
      <c r="B20" s="62">
        <f>+'9'!L21</f>
        <v>4628.3030799999988</v>
      </c>
      <c r="C20" s="62">
        <v>4391.9810479600001</v>
      </c>
      <c r="D20" s="62">
        <f t="shared" si="0"/>
        <v>236.3220320399987</v>
      </c>
      <c r="E20" s="157">
        <f>+B20/C20-1</f>
        <v>5.3807616530987978E-2</v>
      </c>
    </row>
    <row r="21" spans="1:5" x14ac:dyDescent="0.2">
      <c r="E21" s="3" t="s">
        <v>65</v>
      </c>
    </row>
    <row r="22" spans="1:5" x14ac:dyDescent="0.2">
      <c r="C22" s="20"/>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40"/>
  <sheetViews>
    <sheetView showGridLines="0" zoomScaleNormal="100" zoomScaleSheetLayoutView="100" workbookViewId="0">
      <selection activeCell="D10" sqref="D10"/>
    </sheetView>
  </sheetViews>
  <sheetFormatPr defaultRowHeight="12" x14ac:dyDescent="0.2"/>
  <cols>
    <col min="1" max="1" width="9" style="81" customWidth="1"/>
    <col min="2" max="2" width="90.42578125" style="81" customWidth="1"/>
    <col min="3" max="5" width="9.140625" style="81" customWidth="1"/>
    <col min="6" max="16384" width="9.140625" style="81"/>
  </cols>
  <sheetData>
    <row r="1" spans="1:2" s="82" customFormat="1" ht="18.75" x14ac:dyDescent="0.3">
      <c r="A1" s="221" t="s">
        <v>42</v>
      </c>
    </row>
    <row r="2" spans="1:2" ht="6" customHeight="1" x14ac:dyDescent="0.2"/>
    <row r="3" spans="1:2" ht="23.85" customHeight="1" x14ac:dyDescent="0.2">
      <c r="A3" s="92" t="s">
        <v>106</v>
      </c>
      <c r="B3" s="86" t="s">
        <v>107</v>
      </c>
    </row>
    <row r="4" spans="1:2" ht="23.85" customHeight="1" x14ac:dyDescent="0.2">
      <c r="A4" s="92" t="s">
        <v>116</v>
      </c>
      <c r="B4" s="86" t="s">
        <v>117</v>
      </c>
    </row>
    <row r="5" spans="1:2" ht="23.85" customHeight="1" x14ac:dyDescent="0.2">
      <c r="A5" s="92" t="s">
        <v>85</v>
      </c>
      <c r="B5" s="86" t="s">
        <v>86</v>
      </c>
    </row>
    <row r="6" spans="1:2" ht="7.5" customHeight="1" x14ac:dyDescent="0.2">
      <c r="A6" s="92"/>
      <c r="B6" s="86"/>
    </row>
    <row r="7" spans="1:2" ht="23.85" customHeight="1" x14ac:dyDescent="0.2">
      <c r="A7" s="92" t="s">
        <v>192</v>
      </c>
      <c r="B7" s="86" t="s">
        <v>152</v>
      </c>
    </row>
    <row r="8" spans="1:2" ht="23.85" customHeight="1" x14ac:dyDescent="0.2">
      <c r="A8" s="92" t="s">
        <v>193</v>
      </c>
      <c r="B8" s="86" t="s">
        <v>154</v>
      </c>
    </row>
    <row r="9" spans="1:2" ht="7.5" customHeight="1" x14ac:dyDescent="0.2">
      <c r="A9" s="92"/>
      <c r="B9" s="86"/>
    </row>
    <row r="10" spans="1:2" ht="23.85" customHeight="1" x14ac:dyDescent="0.2">
      <c r="A10" s="92" t="s">
        <v>78</v>
      </c>
      <c r="B10" s="86" t="s">
        <v>121</v>
      </c>
    </row>
    <row r="11" spans="1:2" ht="23.85" customHeight="1" x14ac:dyDescent="0.2">
      <c r="A11" s="92" t="s">
        <v>69</v>
      </c>
      <c r="B11" s="86" t="s">
        <v>91</v>
      </c>
    </row>
    <row r="12" spans="1:2" ht="23.85" customHeight="1" x14ac:dyDescent="0.2">
      <c r="A12" s="92" t="s">
        <v>70</v>
      </c>
      <c r="B12" s="86" t="s">
        <v>92</v>
      </c>
    </row>
    <row r="13" spans="1:2" ht="23.85" customHeight="1" x14ac:dyDescent="0.2">
      <c r="A13" s="92" t="s">
        <v>71</v>
      </c>
      <c r="B13" s="86" t="s">
        <v>93</v>
      </c>
    </row>
    <row r="14" spans="1:2" ht="23.85" customHeight="1" x14ac:dyDescent="0.2">
      <c r="A14" s="92" t="s">
        <v>81</v>
      </c>
      <c r="B14" s="86" t="s">
        <v>120</v>
      </c>
    </row>
    <row r="15" spans="1:2" ht="23.85" customHeight="1" x14ac:dyDescent="0.2">
      <c r="A15" s="92" t="s">
        <v>72</v>
      </c>
      <c r="B15" s="86" t="s">
        <v>94</v>
      </c>
    </row>
    <row r="16" spans="1:2" ht="23.85" customHeight="1" x14ac:dyDescent="0.2">
      <c r="A16" s="92" t="s">
        <v>73</v>
      </c>
      <c r="B16" s="86" t="s">
        <v>95</v>
      </c>
    </row>
    <row r="17" spans="1:2" ht="23.85" customHeight="1" x14ac:dyDescent="0.2">
      <c r="A17" s="92" t="s">
        <v>74</v>
      </c>
      <c r="B17" s="86" t="s">
        <v>96</v>
      </c>
    </row>
    <row r="18" spans="1:2" ht="23.85" customHeight="1" x14ac:dyDescent="0.2">
      <c r="A18" s="92" t="s">
        <v>75</v>
      </c>
      <c r="B18" s="86" t="s">
        <v>97</v>
      </c>
    </row>
    <row r="19" spans="1:2" ht="23.85" customHeight="1" x14ac:dyDescent="0.2">
      <c r="A19" s="92" t="s">
        <v>76</v>
      </c>
      <c r="B19" s="86" t="s">
        <v>98</v>
      </c>
    </row>
    <row r="20" spans="1:2" ht="23.85" customHeight="1" x14ac:dyDescent="0.2">
      <c r="A20" s="92" t="s">
        <v>77</v>
      </c>
      <c r="B20" s="86" t="s">
        <v>99</v>
      </c>
    </row>
    <row r="21" spans="1:2" ht="23.85" customHeight="1" x14ac:dyDescent="0.2">
      <c r="A21" s="92" t="s">
        <v>79</v>
      </c>
      <c r="B21" s="86" t="s">
        <v>100</v>
      </c>
    </row>
    <row r="22" spans="1:2" ht="23.85" customHeight="1" x14ac:dyDescent="0.2">
      <c r="A22" s="92" t="s">
        <v>80</v>
      </c>
      <c r="B22" s="86" t="s">
        <v>101</v>
      </c>
    </row>
    <row r="23" spans="1:2" ht="23.85" customHeight="1" x14ac:dyDescent="0.2">
      <c r="A23" s="92" t="s">
        <v>82</v>
      </c>
      <c r="B23" s="86" t="s">
        <v>102</v>
      </c>
    </row>
    <row r="24" spans="1:2" s="83" customFormat="1" ht="7.5" customHeight="1" x14ac:dyDescent="0.25"/>
    <row r="25" spans="1:2" s="83" customFormat="1" ht="15" x14ac:dyDescent="0.25">
      <c r="A25" s="90" t="s">
        <v>87</v>
      </c>
    </row>
    <row r="26" spans="1:2" s="86" customFormat="1" ht="23.85" customHeight="1" x14ac:dyDescent="0.2">
      <c r="A26" s="86" t="s">
        <v>151</v>
      </c>
    </row>
    <row r="27" spans="1:2" s="87" customFormat="1" ht="15" x14ac:dyDescent="0.25">
      <c r="A27" s="90" t="s">
        <v>160</v>
      </c>
    </row>
    <row r="28" spans="1:2" s="86" customFormat="1" ht="23.85" customHeight="1" x14ac:dyDescent="0.2">
      <c r="A28" s="86" t="s">
        <v>265</v>
      </c>
    </row>
    <row r="29" spans="1:2" s="87" customFormat="1" ht="15" x14ac:dyDescent="0.25">
      <c r="A29" s="90" t="s">
        <v>264</v>
      </c>
    </row>
    <row r="30" spans="1:2" s="86" customFormat="1" ht="37.5" customHeight="1" x14ac:dyDescent="0.2">
      <c r="A30" s="262" t="s">
        <v>268</v>
      </c>
      <c r="B30" s="262"/>
    </row>
    <row r="31" spans="1:2" s="87" customFormat="1" ht="15" x14ac:dyDescent="0.25">
      <c r="A31" s="90" t="s">
        <v>88</v>
      </c>
    </row>
    <row r="32" spans="1:2" s="86" customFormat="1" ht="23.85" customHeight="1" x14ac:dyDescent="0.2">
      <c r="A32" s="86" t="s">
        <v>90</v>
      </c>
    </row>
    <row r="33" spans="1:2" s="87" customFormat="1" ht="15" x14ac:dyDescent="0.25">
      <c r="A33" s="90" t="s">
        <v>164</v>
      </c>
    </row>
    <row r="34" spans="1:2" s="86" customFormat="1" ht="23.85" customHeight="1" x14ac:dyDescent="0.2">
      <c r="A34" s="86" t="s">
        <v>266</v>
      </c>
      <c r="B34" s="91"/>
    </row>
    <row r="35" spans="1:2" s="87" customFormat="1" ht="15" x14ac:dyDescent="0.25">
      <c r="A35" s="84" t="s">
        <v>163</v>
      </c>
    </row>
    <row r="36" spans="1:2" s="83" customFormat="1" ht="23.85" customHeight="1" x14ac:dyDescent="0.25">
      <c r="A36" s="86" t="s">
        <v>162</v>
      </c>
      <c r="B36" s="91"/>
    </row>
    <row r="37" spans="1:2" s="87" customFormat="1" ht="15" x14ac:dyDescent="0.25">
      <c r="A37" s="84" t="s">
        <v>89</v>
      </c>
    </row>
    <row r="38" spans="1:2" s="86" customFormat="1" ht="22.5" customHeight="1" x14ac:dyDescent="0.2">
      <c r="A38" s="263" t="s">
        <v>267</v>
      </c>
      <c r="B38" s="263"/>
    </row>
    <row r="39" spans="1:2" s="87" customFormat="1" ht="15" x14ac:dyDescent="0.25">
      <c r="A39" s="84" t="s">
        <v>114</v>
      </c>
    </row>
    <row r="40" spans="1:2" s="86" customFormat="1" ht="15" x14ac:dyDescent="0.2">
      <c r="A40" s="86" t="s">
        <v>115</v>
      </c>
    </row>
  </sheetData>
  <mergeCells count="2">
    <mergeCell ref="A30:B30"/>
    <mergeCell ref="A38:B38"/>
  </mergeCells>
  <pageMargins left="0.31496062992125984" right="0.31496062992125984" top="0.35433070866141736" bottom="0.35433070866141736" header="0.31496062992125984" footer="0.19685039370078741"/>
  <pageSetup paperSize="9" orientation="portrait" r:id="rId1"/>
  <headerFooter differentFirst="1" scaleWithDoc="0">
    <oddFooter>&amp;C&amp;"Calibri,Obyčejné"&amp;9&amp;P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67"/>
  <sheetViews>
    <sheetView showGridLines="0" topLeftCell="A3" zoomScaleNormal="100" zoomScaleSheetLayoutView="100" workbookViewId="0">
      <selection activeCell="L42" sqref="L42"/>
    </sheetView>
  </sheetViews>
  <sheetFormatPr defaultRowHeight="12" x14ac:dyDescent="0.2"/>
  <cols>
    <col min="1" max="8" width="11" style="81" customWidth="1"/>
    <col min="9" max="9" width="11.42578125" style="81" customWidth="1"/>
    <col min="10" max="16384" width="9.140625" style="81"/>
  </cols>
  <sheetData>
    <row r="1" spans="1:9" s="82" customFormat="1" ht="18.75" x14ac:dyDescent="0.3">
      <c r="A1" s="221" t="s">
        <v>194</v>
      </c>
    </row>
    <row r="2" spans="1:9" ht="6" customHeight="1" x14ac:dyDescent="0.2"/>
    <row r="3" spans="1:9" x14ac:dyDescent="0.2">
      <c r="A3" s="261" t="s">
        <v>294</v>
      </c>
      <c r="B3" s="261"/>
      <c r="C3" s="261"/>
      <c r="D3" s="261"/>
      <c r="E3" s="261"/>
      <c r="F3" s="261"/>
      <c r="G3" s="261"/>
      <c r="H3" s="261"/>
      <c r="I3" s="261"/>
    </row>
    <row r="4" spans="1:9" x14ac:dyDescent="0.2">
      <c r="A4" s="261"/>
      <c r="B4" s="261"/>
      <c r="C4" s="261"/>
      <c r="D4" s="261"/>
      <c r="E4" s="261"/>
      <c r="F4" s="261"/>
      <c r="G4" s="261"/>
      <c r="H4" s="261"/>
      <c r="I4" s="261"/>
    </row>
    <row r="5" spans="1:9" x14ac:dyDescent="0.2">
      <c r="A5" s="261"/>
      <c r="B5" s="261"/>
      <c r="C5" s="261"/>
      <c r="D5" s="261"/>
      <c r="E5" s="261"/>
      <c r="F5" s="261"/>
      <c r="G5" s="261"/>
      <c r="H5" s="261"/>
      <c r="I5" s="261"/>
    </row>
    <row r="6" spans="1:9" x14ac:dyDescent="0.2">
      <c r="A6" s="261"/>
      <c r="B6" s="261"/>
      <c r="C6" s="261"/>
      <c r="D6" s="261"/>
      <c r="E6" s="261"/>
      <c r="F6" s="261"/>
      <c r="G6" s="261"/>
      <c r="H6" s="261"/>
      <c r="I6" s="261"/>
    </row>
    <row r="7" spans="1:9" x14ac:dyDescent="0.2">
      <c r="A7" s="261"/>
      <c r="B7" s="261"/>
      <c r="C7" s="261"/>
      <c r="D7" s="261"/>
      <c r="E7" s="261"/>
      <c r="F7" s="261"/>
      <c r="G7" s="261"/>
      <c r="H7" s="261"/>
      <c r="I7" s="261"/>
    </row>
    <row r="8" spans="1:9" x14ac:dyDescent="0.2">
      <c r="A8" s="261"/>
      <c r="B8" s="261"/>
      <c r="C8" s="261"/>
      <c r="D8" s="261"/>
      <c r="E8" s="261"/>
      <c r="F8" s="261"/>
      <c r="G8" s="261"/>
      <c r="H8" s="261"/>
      <c r="I8" s="261"/>
    </row>
    <row r="9" spans="1:9" x14ac:dyDescent="0.2">
      <c r="A9" s="261"/>
      <c r="B9" s="261"/>
      <c r="C9" s="261"/>
      <c r="D9" s="261"/>
      <c r="E9" s="261"/>
      <c r="F9" s="261"/>
      <c r="G9" s="261"/>
      <c r="H9" s="261"/>
      <c r="I9" s="261"/>
    </row>
    <row r="10" spans="1:9" x14ac:dyDescent="0.2">
      <c r="A10" s="261"/>
      <c r="B10" s="261"/>
      <c r="C10" s="261"/>
      <c r="D10" s="261"/>
      <c r="E10" s="261"/>
      <c r="F10" s="261"/>
      <c r="G10" s="261"/>
      <c r="H10" s="261"/>
      <c r="I10" s="261"/>
    </row>
    <row r="11" spans="1:9" x14ac:dyDescent="0.2">
      <c r="A11" s="261"/>
      <c r="B11" s="261"/>
      <c r="C11" s="261"/>
      <c r="D11" s="261"/>
      <c r="E11" s="261"/>
      <c r="F11" s="261"/>
      <c r="G11" s="261"/>
      <c r="H11" s="261"/>
      <c r="I11" s="261"/>
    </row>
    <row r="12" spans="1:9" x14ac:dyDescent="0.2">
      <c r="A12" s="261"/>
      <c r="B12" s="261"/>
      <c r="C12" s="261"/>
      <c r="D12" s="261"/>
      <c r="E12" s="261"/>
      <c r="F12" s="261"/>
      <c r="G12" s="261"/>
      <c r="H12" s="261"/>
      <c r="I12" s="261"/>
    </row>
    <row r="13" spans="1:9" x14ac:dyDescent="0.2">
      <c r="A13" s="261"/>
      <c r="B13" s="261"/>
      <c r="C13" s="261"/>
      <c r="D13" s="261"/>
      <c r="E13" s="261"/>
      <c r="F13" s="261"/>
      <c r="G13" s="261"/>
      <c r="H13" s="261"/>
      <c r="I13" s="261"/>
    </row>
    <row r="14" spans="1:9" x14ac:dyDescent="0.2">
      <c r="A14" s="261"/>
      <c r="B14" s="261"/>
      <c r="C14" s="261"/>
      <c r="D14" s="261"/>
      <c r="E14" s="261"/>
      <c r="F14" s="261"/>
      <c r="G14" s="261"/>
      <c r="H14" s="261"/>
      <c r="I14" s="261"/>
    </row>
    <row r="15" spans="1:9" x14ac:dyDescent="0.2">
      <c r="A15" s="261"/>
      <c r="B15" s="261"/>
      <c r="C15" s="261"/>
      <c r="D15" s="261"/>
      <c r="E15" s="261"/>
      <c r="F15" s="261"/>
      <c r="G15" s="261"/>
      <c r="H15" s="261"/>
      <c r="I15" s="261"/>
    </row>
    <row r="16" spans="1:9" x14ac:dyDescent="0.2">
      <c r="A16" s="261"/>
      <c r="B16" s="261"/>
      <c r="C16" s="261"/>
      <c r="D16" s="261"/>
      <c r="E16" s="261"/>
      <c r="F16" s="261"/>
      <c r="G16" s="261"/>
      <c r="H16" s="261"/>
      <c r="I16" s="261"/>
    </row>
    <row r="17" spans="1:9" x14ac:dyDescent="0.2">
      <c r="A17" s="261"/>
      <c r="B17" s="261"/>
      <c r="C17" s="261"/>
      <c r="D17" s="261"/>
      <c r="E17" s="261"/>
      <c r="F17" s="261"/>
      <c r="G17" s="261"/>
      <c r="H17" s="261"/>
      <c r="I17" s="261"/>
    </row>
    <row r="18" spans="1:9" x14ac:dyDescent="0.2">
      <c r="A18" s="261"/>
      <c r="B18" s="261"/>
      <c r="C18" s="261"/>
      <c r="D18" s="261"/>
      <c r="E18" s="261"/>
      <c r="F18" s="261"/>
      <c r="G18" s="261"/>
      <c r="H18" s="261"/>
      <c r="I18" s="261"/>
    </row>
    <row r="19" spans="1:9" x14ac:dyDescent="0.2">
      <c r="A19" s="261"/>
      <c r="B19" s="261"/>
      <c r="C19" s="261"/>
      <c r="D19" s="261"/>
      <c r="E19" s="261"/>
      <c r="F19" s="261"/>
      <c r="G19" s="261"/>
      <c r="H19" s="261"/>
      <c r="I19" s="261"/>
    </row>
    <row r="20" spans="1:9" x14ac:dyDescent="0.2">
      <c r="A20" s="261"/>
      <c r="B20" s="261"/>
      <c r="C20" s="261"/>
      <c r="D20" s="261"/>
      <c r="E20" s="261"/>
      <c r="F20" s="261"/>
      <c r="G20" s="261"/>
      <c r="H20" s="261"/>
      <c r="I20" s="261"/>
    </row>
    <row r="21" spans="1:9" x14ac:dyDescent="0.2">
      <c r="A21" s="261"/>
      <c r="B21" s="261"/>
      <c r="C21" s="261"/>
      <c r="D21" s="261"/>
      <c r="E21" s="261"/>
      <c r="F21" s="261"/>
      <c r="G21" s="261"/>
      <c r="H21" s="261"/>
      <c r="I21" s="261"/>
    </row>
    <row r="22" spans="1:9" x14ac:dyDescent="0.2">
      <c r="A22" s="261"/>
      <c r="B22" s="261"/>
      <c r="C22" s="261"/>
      <c r="D22" s="261"/>
      <c r="E22" s="261"/>
      <c r="F22" s="261"/>
      <c r="G22" s="261"/>
      <c r="H22" s="261"/>
      <c r="I22" s="261"/>
    </row>
    <row r="23" spans="1:9" x14ac:dyDescent="0.2">
      <c r="A23" s="261"/>
      <c r="B23" s="261"/>
      <c r="C23" s="261"/>
      <c r="D23" s="261"/>
      <c r="E23" s="261"/>
      <c r="F23" s="261"/>
      <c r="G23" s="261"/>
      <c r="H23" s="261"/>
      <c r="I23" s="261"/>
    </row>
    <row r="24" spans="1:9" x14ac:dyDescent="0.2">
      <c r="A24" s="261"/>
      <c r="B24" s="261"/>
      <c r="C24" s="261"/>
      <c r="D24" s="261"/>
      <c r="E24" s="261"/>
      <c r="F24" s="261"/>
      <c r="G24" s="261"/>
      <c r="H24" s="261"/>
      <c r="I24" s="261"/>
    </row>
    <row r="25" spans="1:9" x14ac:dyDescent="0.2">
      <c r="A25" s="261"/>
      <c r="B25" s="261"/>
      <c r="C25" s="261"/>
      <c r="D25" s="261"/>
      <c r="E25" s="261"/>
      <c r="F25" s="261"/>
      <c r="G25" s="261"/>
      <c r="H25" s="261"/>
      <c r="I25" s="261"/>
    </row>
    <row r="26" spans="1:9" x14ac:dyDescent="0.2">
      <c r="A26" s="261"/>
      <c r="B26" s="261"/>
      <c r="C26" s="261"/>
      <c r="D26" s="261"/>
      <c r="E26" s="261"/>
      <c r="F26" s="261"/>
      <c r="G26" s="261"/>
      <c r="H26" s="261"/>
      <c r="I26" s="261"/>
    </row>
    <row r="27" spans="1:9" x14ac:dyDescent="0.2">
      <c r="A27" s="261"/>
      <c r="B27" s="261"/>
      <c r="C27" s="261"/>
      <c r="D27" s="261"/>
      <c r="E27" s="261"/>
      <c r="F27" s="261"/>
      <c r="G27" s="261"/>
      <c r="H27" s="261"/>
      <c r="I27" s="261"/>
    </row>
    <row r="28" spans="1:9" x14ac:dyDescent="0.2">
      <c r="A28" s="261"/>
      <c r="B28" s="261"/>
      <c r="C28" s="261"/>
      <c r="D28" s="261"/>
      <c r="E28" s="261"/>
      <c r="F28" s="261"/>
      <c r="G28" s="261"/>
      <c r="H28" s="261"/>
      <c r="I28" s="261"/>
    </row>
    <row r="29" spans="1:9" x14ac:dyDescent="0.2">
      <c r="A29" s="261"/>
      <c r="B29" s="261"/>
      <c r="C29" s="261"/>
      <c r="D29" s="261"/>
      <c r="E29" s="261"/>
      <c r="F29" s="261"/>
      <c r="G29" s="261"/>
      <c r="H29" s="261"/>
      <c r="I29" s="261"/>
    </row>
    <row r="30" spans="1:9" x14ac:dyDescent="0.2">
      <c r="A30" s="261"/>
      <c r="B30" s="261"/>
      <c r="C30" s="261"/>
      <c r="D30" s="261"/>
      <c r="E30" s="261"/>
      <c r="F30" s="261"/>
      <c r="G30" s="261"/>
      <c r="H30" s="261"/>
      <c r="I30" s="261"/>
    </row>
    <row r="31" spans="1:9" x14ac:dyDescent="0.2">
      <c r="A31" s="261"/>
      <c r="B31" s="261"/>
      <c r="C31" s="261"/>
      <c r="D31" s="261"/>
      <c r="E31" s="261"/>
      <c r="F31" s="261"/>
      <c r="G31" s="261"/>
      <c r="H31" s="261"/>
      <c r="I31" s="261"/>
    </row>
    <row r="32" spans="1:9" x14ac:dyDescent="0.2">
      <c r="A32" s="261"/>
      <c r="B32" s="261"/>
      <c r="C32" s="261"/>
      <c r="D32" s="261"/>
      <c r="E32" s="261"/>
      <c r="F32" s="261"/>
      <c r="G32" s="261"/>
      <c r="H32" s="261"/>
      <c r="I32" s="261"/>
    </row>
    <row r="33" spans="1:9" x14ac:dyDescent="0.2">
      <c r="A33" s="261"/>
      <c r="B33" s="261"/>
      <c r="C33" s="261"/>
      <c r="D33" s="261"/>
      <c r="E33" s="261"/>
      <c r="F33" s="261"/>
      <c r="G33" s="261"/>
      <c r="H33" s="261"/>
      <c r="I33" s="261"/>
    </row>
    <row r="34" spans="1:9" x14ac:dyDescent="0.2">
      <c r="A34" s="261"/>
      <c r="B34" s="261"/>
      <c r="C34" s="261"/>
      <c r="D34" s="261"/>
      <c r="E34" s="261"/>
      <c r="F34" s="261"/>
      <c r="G34" s="261"/>
      <c r="H34" s="261"/>
      <c r="I34" s="261"/>
    </row>
    <row r="35" spans="1:9" x14ac:dyDescent="0.2">
      <c r="A35" s="261"/>
      <c r="B35" s="261"/>
      <c r="C35" s="261"/>
      <c r="D35" s="261"/>
      <c r="E35" s="261"/>
      <c r="F35" s="261"/>
      <c r="G35" s="261"/>
      <c r="H35" s="261"/>
      <c r="I35" s="261"/>
    </row>
    <row r="36" spans="1:9" x14ac:dyDescent="0.2">
      <c r="A36" s="261"/>
      <c r="B36" s="261"/>
      <c r="C36" s="261"/>
      <c r="D36" s="261"/>
      <c r="E36" s="261"/>
      <c r="F36" s="261"/>
      <c r="G36" s="261"/>
      <c r="H36" s="261"/>
      <c r="I36" s="261"/>
    </row>
    <row r="37" spans="1:9" x14ac:dyDescent="0.2">
      <c r="A37" s="261"/>
      <c r="B37" s="261"/>
      <c r="C37" s="261"/>
      <c r="D37" s="261"/>
      <c r="E37" s="261"/>
      <c r="F37" s="261"/>
      <c r="G37" s="261"/>
      <c r="H37" s="261"/>
      <c r="I37" s="261"/>
    </row>
    <row r="38" spans="1:9" x14ac:dyDescent="0.2">
      <c r="A38" s="261"/>
      <c r="B38" s="261"/>
      <c r="C38" s="261"/>
      <c r="D38" s="261"/>
      <c r="E38" s="261"/>
      <c r="F38" s="261"/>
      <c r="G38" s="261"/>
      <c r="H38" s="261"/>
      <c r="I38" s="261"/>
    </row>
    <row r="39" spans="1:9" x14ac:dyDescent="0.2">
      <c r="A39" s="261"/>
      <c r="B39" s="261"/>
      <c r="C39" s="261"/>
      <c r="D39" s="261"/>
      <c r="E39" s="261"/>
      <c r="F39" s="261"/>
      <c r="G39" s="261"/>
      <c r="H39" s="261"/>
      <c r="I39" s="261"/>
    </row>
    <row r="40" spans="1:9" x14ac:dyDescent="0.2">
      <c r="A40" s="261"/>
      <c r="B40" s="261"/>
      <c r="C40" s="261"/>
      <c r="D40" s="261"/>
      <c r="E40" s="261"/>
      <c r="F40" s="261"/>
      <c r="G40" s="261"/>
      <c r="H40" s="261"/>
      <c r="I40" s="261"/>
    </row>
    <row r="41" spans="1:9" x14ac:dyDescent="0.2">
      <c r="A41" s="261"/>
      <c r="B41" s="261"/>
      <c r="C41" s="261"/>
      <c r="D41" s="261"/>
      <c r="E41" s="261"/>
      <c r="F41" s="261"/>
      <c r="G41" s="261"/>
      <c r="H41" s="261"/>
      <c r="I41" s="261"/>
    </row>
    <row r="42" spans="1:9" x14ac:dyDescent="0.2">
      <c r="A42" s="261"/>
      <c r="B42" s="261"/>
      <c r="C42" s="261"/>
      <c r="D42" s="261"/>
      <c r="E42" s="261"/>
      <c r="F42" s="261"/>
      <c r="G42" s="261"/>
      <c r="H42" s="261"/>
      <c r="I42" s="261"/>
    </row>
    <row r="43" spans="1:9" x14ac:dyDescent="0.2">
      <c r="A43" s="261"/>
      <c r="B43" s="261"/>
      <c r="C43" s="261"/>
      <c r="D43" s="261"/>
      <c r="E43" s="261"/>
      <c r="F43" s="261"/>
      <c r="G43" s="261"/>
      <c r="H43" s="261"/>
      <c r="I43" s="261"/>
    </row>
    <row r="44" spans="1:9" x14ac:dyDescent="0.2">
      <c r="A44" s="261"/>
      <c r="B44" s="261"/>
      <c r="C44" s="261"/>
      <c r="D44" s="261"/>
      <c r="E44" s="261"/>
      <c r="F44" s="261"/>
      <c r="G44" s="261"/>
      <c r="H44" s="261"/>
      <c r="I44" s="261"/>
    </row>
    <row r="45" spans="1:9" x14ac:dyDescent="0.2">
      <c r="A45" s="261"/>
      <c r="B45" s="261"/>
      <c r="C45" s="261"/>
      <c r="D45" s="261"/>
      <c r="E45" s="261"/>
      <c r="F45" s="261"/>
      <c r="G45" s="261"/>
      <c r="H45" s="261"/>
      <c r="I45" s="261"/>
    </row>
    <row r="46" spans="1:9" x14ac:dyDescent="0.2">
      <c r="A46" s="261"/>
      <c r="B46" s="261"/>
      <c r="C46" s="261"/>
      <c r="D46" s="261"/>
      <c r="E46" s="261"/>
      <c r="F46" s="261"/>
      <c r="G46" s="261"/>
      <c r="H46" s="261"/>
      <c r="I46" s="261"/>
    </row>
    <row r="47" spans="1:9" x14ac:dyDescent="0.2">
      <c r="A47" s="261"/>
      <c r="B47" s="261"/>
      <c r="C47" s="261"/>
      <c r="D47" s="261"/>
      <c r="E47" s="261"/>
      <c r="F47" s="261"/>
      <c r="G47" s="261"/>
      <c r="H47" s="261"/>
      <c r="I47" s="261"/>
    </row>
    <row r="48" spans="1:9" x14ac:dyDescent="0.2">
      <c r="A48" s="261"/>
      <c r="B48" s="261"/>
      <c r="C48" s="261"/>
      <c r="D48" s="261"/>
      <c r="E48" s="261"/>
      <c r="F48" s="261"/>
      <c r="G48" s="261"/>
      <c r="H48" s="261"/>
      <c r="I48" s="261"/>
    </row>
    <row r="49" spans="1:9" x14ac:dyDescent="0.2">
      <c r="A49" s="261"/>
      <c r="B49" s="261"/>
      <c r="C49" s="261"/>
      <c r="D49" s="261"/>
      <c r="E49" s="261"/>
      <c r="F49" s="261"/>
      <c r="G49" s="261"/>
      <c r="H49" s="261"/>
      <c r="I49" s="261"/>
    </row>
    <row r="50" spans="1:9" x14ac:dyDescent="0.2">
      <c r="A50" s="261"/>
      <c r="B50" s="261"/>
      <c r="C50" s="261"/>
      <c r="D50" s="261"/>
      <c r="E50" s="261"/>
      <c r="F50" s="261"/>
      <c r="G50" s="261"/>
      <c r="H50" s="261"/>
      <c r="I50" s="261"/>
    </row>
    <row r="51" spans="1:9" x14ac:dyDescent="0.2">
      <c r="A51" s="261"/>
      <c r="B51" s="261"/>
      <c r="C51" s="261"/>
      <c r="D51" s="261"/>
      <c r="E51" s="261"/>
      <c r="F51" s="261"/>
      <c r="G51" s="261"/>
      <c r="H51" s="261"/>
      <c r="I51" s="261"/>
    </row>
    <row r="52" spans="1:9" x14ac:dyDescent="0.2">
      <c r="A52" s="261"/>
      <c r="B52" s="261"/>
      <c r="C52" s="261"/>
      <c r="D52" s="261"/>
      <c r="E52" s="261"/>
      <c r="F52" s="261"/>
      <c r="G52" s="261"/>
      <c r="H52" s="261"/>
      <c r="I52" s="261"/>
    </row>
    <row r="53" spans="1:9" x14ac:dyDescent="0.2">
      <c r="A53" s="261"/>
      <c r="B53" s="261"/>
      <c r="C53" s="261"/>
      <c r="D53" s="261"/>
      <c r="E53" s="261"/>
      <c r="F53" s="261"/>
      <c r="G53" s="261"/>
      <c r="H53" s="261"/>
      <c r="I53" s="261"/>
    </row>
    <row r="54" spans="1:9" x14ac:dyDescent="0.2">
      <c r="A54" s="261"/>
      <c r="B54" s="261"/>
      <c r="C54" s="261"/>
      <c r="D54" s="261"/>
      <c r="E54" s="261"/>
      <c r="F54" s="261"/>
      <c r="G54" s="261"/>
      <c r="H54" s="261"/>
      <c r="I54" s="261"/>
    </row>
    <row r="55" spans="1:9" x14ac:dyDescent="0.2">
      <c r="A55" s="261"/>
      <c r="B55" s="261"/>
      <c r="C55" s="261"/>
      <c r="D55" s="261"/>
      <c r="E55" s="261"/>
      <c r="F55" s="261"/>
      <c r="G55" s="261"/>
      <c r="H55" s="261"/>
      <c r="I55" s="261"/>
    </row>
    <row r="56" spans="1:9" x14ac:dyDescent="0.2">
      <c r="A56" s="261"/>
      <c r="B56" s="261"/>
      <c r="C56" s="261"/>
      <c r="D56" s="261"/>
      <c r="E56" s="261"/>
      <c r="F56" s="261"/>
      <c r="G56" s="261"/>
      <c r="H56" s="261"/>
      <c r="I56" s="261"/>
    </row>
    <row r="57" spans="1:9" x14ac:dyDescent="0.2">
      <c r="A57" s="261"/>
      <c r="B57" s="261"/>
      <c r="C57" s="261"/>
      <c r="D57" s="261"/>
      <c r="E57" s="261"/>
      <c r="F57" s="261"/>
      <c r="G57" s="261"/>
      <c r="H57" s="261"/>
      <c r="I57" s="261"/>
    </row>
    <row r="58" spans="1:9" x14ac:dyDescent="0.2">
      <c r="A58" s="261"/>
      <c r="B58" s="261"/>
      <c r="C58" s="261"/>
      <c r="D58" s="261"/>
      <c r="E58" s="261"/>
      <c r="F58" s="261"/>
      <c r="G58" s="261"/>
      <c r="H58" s="261"/>
      <c r="I58" s="261"/>
    </row>
    <row r="59" spans="1:9" x14ac:dyDescent="0.2">
      <c r="A59" s="261"/>
      <c r="B59" s="261"/>
      <c r="C59" s="261"/>
      <c r="D59" s="261"/>
      <c r="E59" s="261"/>
      <c r="F59" s="261"/>
      <c r="G59" s="261"/>
      <c r="H59" s="261"/>
      <c r="I59" s="261"/>
    </row>
    <row r="60" spans="1:9" x14ac:dyDescent="0.2">
      <c r="A60" s="261"/>
      <c r="B60" s="261"/>
      <c r="C60" s="261"/>
      <c r="D60" s="261"/>
      <c r="E60" s="261"/>
      <c r="F60" s="261"/>
      <c r="G60" s="261"/>
      <c r="H60" s="261"/>
      <c r="I60" s="261"/>
    </row>
    <row r="61" spans="1:9" x14ac:dyDescent="0.2">
      <c r="A61" s="261"/>
      <c r="B61" s="261"/>
      <c r="C61" s="261"/>
      <c r="D61" s="261"/>
      <c r="E61" s="261"/>
      <c r="F61" s="261"/>
      <c r="G61" s="261"/>
      <c r="H61" s="261"/>
      <c r="I61" s="261"/>
    </row>
    <row r="62" spans="1:9" x14ac:dyDescent="0.2">
      <c r="A62" s="261"/>
      <c r="B62" s="261"/>
      <c r="C62" s="261"/>
      <c r="D62" s="261"/>
      <c r="E62" s="261"/>
      <c r="F62" s="261"/>
      <c r="G62" s="261"/>
      <c r="H62" s="261"/>
      <c r="I62" s="261"/>
    </row>
    <row r="63" spans="1:9" x14ac:dyDescent="0.2">
      <c r="A63" s="261"/>
      <c r="B63" s="261"/>
      <c r="C63" s="261"/>
      <c r="D63" s="261"/>
      <c r="E63" s="261"/>
      <c r="F63" s="261"/>
      <c r="G63" s="261"/>
      <c r="H63" s="261"/>
      <c r="I63" s="261"/>
    </row>
    <row r="64" spans="1:9" x14ac:dyDescent="0.2">
      <c r="A64" s="261"/>
      <c r="B64" s="261"/>
      <c r="C64" s="261"/>
      <c r="D64" s="261"/>
      <c r="E64" s="261"/>
      <c r="F64" s="261"/>
      <c r="G64" s="261"/>
      <c r="H64" s="261"/>
      <c r="I64" s="261"/>
    </row>
    <row r="65" spans="1:9" x14ac:dyDescent="0.2">
      <c r="A65" s="261"/>
      <c r="B65" s="261"/>
      <c r="C65" s="261"/>
      <c r="D65" s="261"/>
      <c r="E65" s="261"/>
      <c r="F65" s="261"/>
      <c r="G65" s="261"/>
      <c r="H65" s="261"/>
      <c r="I65" s="261"/>
    </row>
    <row r="66" spans="1:9" x14ac:dyDescent="0.2">
      <c r="A66" s="261"/>
      <c r="B66" s="261"/>
      <c r="C66" s="261"/>
      <c r="D66" s="261"/>
      <c r="E66" s="261"/>
      <c r="F66" s="261"/>
      <c r="G66" s="261"/>
      <c r="H66" s="261"/>
      <c r="I66" s="261"/>
    </row>
    <row r="67" spans="1:9" x14ac:dyDescent="0.2">
      <c r="A67" s="261"/>
      <c r="B67" s="261"/>
      <c r="C67" s="261"/>
      <c r="D67" s="261"/>
      <c r="E67" s="261"/>
      <c r="F67" s="261"/>
      <c r="G67" s="261"/>
      <c r="H67" s="261"/>
      <c r="I67" s="261"/>
    </row>
  </sheetData>
  <mergeCells count="1">
    <mergeCell ref="A3:I67"/>
  </mergeCells>
  <pageMargins left="0.31496062992125984" right="0.31496062992125984" top="0.35433070866141736" bottom="0.35433070866141736" header="0.31496062992125984" footer="0.19685039370078741"/>
  <pageSetup paperSize="9" fitToHeight="0" orientation="portrait" r:id="rId1"/>
  <headerFooter differentFirst="1" scaleWithDoc="0">
    <oddFooter>&amp;C&amp;"Calibri,Obyčejné"&amp;9&amp;P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4"/>
  <dimension ref="A1:W44"/>
  <sheetViews>
    <sheetView showGridLines="0" tabSelected="1" zoomScaleNormal="100" zoomScaleSheetLayoutView="100" workbookViewId="0">
      <selection activeCell="K11" sqref="K11:M11"/>
    </sheetView>
  </sheetViews>
  <sheetFormatPr defaultRowHeight="12" x14ac:dyDescent="0.2"/>
  <cols>
    <col min="1" max="1" width="31.140625" style="20" customWidth="1"/>
    <col min="2" max="13" width="8.5703125" style="20" customWidth="1"/>
    <col min="14" max="14" width="10.140625" style="20" customWidth="1"/>
    <col min="15" max="15" width="8.42578125" style="20" customWidth="1"/>
    <col min="16" max="16" width="11.42578125" style="20" bestFit="1" customWidth="1"/>
    <col min="17" max="17" width="9.5703125" style="20" bestFit="1" customWidth="1"/>
    <col min="18" max="16384" width="9.140625" style="20"/>
  </cols>
  <sheetData>
    <row r="1" spans="1:23" ht="18.75" x14ac:dyDescent="0.3">
      <c r="A1" s="43" t="s">
        <v>64</v>
      </c>
      <c r="B1" s="42"/>
      <c r="C1" s="42"/>
      <c r="D1" s="42"/>
      <c r="E1" s="42"/>
      <c r="F1" s="42"/>
      <c r="G1" s="42"/>
      <c r="H1" s="42"/>
      <c r="I1" s="42"/>
      <c r="J1" s="42"/>
      <c r="K1" s="42"/>
      <c r="L1" s="42"/>
      <c r="M1" s="42"/>
      <c r="N1" s="57" t="s">
        <v>291</v>
      </c>
      <c r="O1" s="57"/>
      <c r="P1" s="57"/>
      <c r="Q1" s="57"/>
      <c r="R1" s="57"/>
      <c r="S1" s="57"/>
      <c r="T1" s="57"/>
      <c r="U1" s="57"/>
      <c r="V1" s="57"/>
      <c r="W1" s="57"/>
    </row>
    <row r="2" spans="1:23" ht="6" customHeight="1" x14ac:dyDescent="0.2">
      <c r="A2" s="42"/>
      <c r="B2" s="42"/>
      <c r="C2" s="42"/>
      <c r="D2" s="42"/>
      <c r="E2" s="42"/>
      <c r="F2" s="42"/>
      <c r="G2" s="42"/>
      <c r="H2" s="42"/>
      <c r="I2" s="42"/>
      <c r="J2" s="42"/>
      <c r="K2" s="42"/>
      <c r="L2" s="42"/>
      <c r="M2" s="42"/>
      <c r="N2" s="42"/>
    </row>
    <row r="3" spans="1:23" x14ac:dyDescent="0.2">
      <c r="A3" s="273"/>
      <c r="B3" s="275" t="s">
        <v>45</v>
      </c>
      <c r="C3" s="276"/>
      <c r="D3" s="277"/>
      <c r="E3" s="276" t="s">
        <v>46</v>
      </c>
      <c r="F3" s="276"/>
      <c r="G3" s="276"/>
      <c r="H3" s="275" t="s">
        <v>47</v>
      </c>
      <c r="I3" s="276"/>
      <c r="J3" s="277"/>
      <c r="K3" s="275" t="s">
        <v>48</v>
      </c>
      <c r="L3" s="276"/>
      <c r="M3" s="277"/>
      <c r="N3" s="273" t="s">
        <v>7</v>
      </c>
      <c r="Q3" s="215"/>
      <c r="R3" s="215"/>
    </row>
    <row r="4" spans="1:23" x14ac:dyDescent="0.2">
      <c r="A4" s="274"/>
      <c r="B4" s="80" t="s">
        <v>8</v>
      </c>
      <c r="C4" s="207" t="s">
        <v>9</v>
      </c>
      <c r="D4" s="211" t="s">
        <v>10</v>
      </c>
      <c r="E4" s="207" t="s">
        <v>11</v>
      </c>
      <c r="F4" s="207" t="s">
        <v>12</v>
      </c>
      <c r="G4" s="207" t="s">
        <v>13</v>
      </c>
      <c r="H4" s="80" t="s">
        <v>14</v>
      </c>
      <c r="I4" s="207" t="s">
        <v>15</v>
      </c>
      <c r="J4" s="211" t="s">
        <v>16</v>
      </c>
      <c r="K4" s="80" t="s">
        <v>17</v>
      </c>
      <c r="L4" s="207" t="s">
        <v>18</v>
      </c>
      <c r="M4" s="211" t="s">
        <v>19</v>
      </c>
      <c r="N4" s="274"/>
    </row>
    <row r="5" spans="1:23" s="216" customFormat="1" x14ac:dyDescent="0.2">
      <c r="A5" s="268" t="s">
        <v>50</v>
      </c>
      <c r="B5" s="270">
        <f>SUM(B6:D6)</f>
        <v>55479.32602232822</v>
      </c>
      <c r="C5" s="271"/>
      <c r="D5" s="272"/>
      <c r="E5" s="271">
        <f>SUM(E6:G6)</f>
        <v>33743.824402509992</v>
      </c>
      <c r="F5" s="271"/>
      <c r="G5" s="271"/>
      <c r="H5" s="270">
        <f>SUM(H6:J6)</f>
        <v>24362.526112447431</v>
      </c>
      <c r="I5" s="271"/>
      <c r="J5" s="272"/>
      <c r="K5" s="270">
        <f>SUM(K6:M6)</f>
        <v>47965.736917999995</v>
      </c>
      <c r="L5" s="271"/>
      <c r="M5" s="272"/>
      <c r="N5" s="278">
        <f>SUM(B6:M6)</f>
        <v>161551.41345528563</v>
      </c>
      <c r="Q5" s="217"/>
      <c r="R5" s="217"/>
    </row>
    <row r="6" spans="1:23" s="216" customFormat="1" x14ac:dyDescent="0.2">
      <c r="A6" s="269"/>
      <c r="B6" s="74">
        <v>20151.162209291451</v>
      </c>
      <c r="C6" s="62">
        <v>18144.450646579116</v>
      </c>
      <c r="D6" s="73">
        <v>17183.713166457652</v>
      </c>
      <c r="E6" s="62">
        <v>14269.84807145893</v>
      </c>
      <c r="F6" s="62">
        <v>11518.008474390024</v>
      </c>
      <c r="G6" s="62">
        <v>7955.9678566610364</v>
      </c>
      <c r="H6" s="74">
        <v>7520.7734668681242</v>
      </c>
      <c r="I6" s="62">
        <v>7894.6717845583225</v>
      </c>
      <c r="J6" s="73">
        <v>8947.0808610209842</v>
      </c>
      <c r="K6" s="74">
        <v>12877.305350999999</v>
      </c>
      <c r="L6" s="62">
        <v>16109.481421000002</v>
      </c>
      <c r="M6" s="73">
        <v>18978.950145999996</v>
      </c>
      <c r="N6" s="279"/>
    </row>
    <row r="7" spans="1:23" ht="12.75" customHeight="1" x14ac:dyDescent="0.2">
      <c r="A7" s="266" t="s">
        <v>62</v>
      </c>
      <c r="B7" s="270">
        <f>SUM(B8:D8)</f>
        <v>2755.2491590000004</v>
      </c>
      <c r="C7" s="271"/>
      <c r="D7" s="272"/>
      <c r="E7" s="271">
        <f>SUM(E8:G8)</f>
        <v>2427.2216090000002</v>
      </c>
      <c r="F7" s="271"/>
      <c r="G7" s="271"/>
      <c r="H7" s="270">
        <f>SUM(H8:J8)</f>
        <v>2274.3598840000009</v>
      </c>
      <c r="I7" s="271"/>
      <c r="J7" s="272"/>
      <c r="K7" s="270">
        <f>SUM(K8:M8)</f>
        <v>2605.9920510000006</v>
      </c>
      <c r="L7" s="271"/>
      <c r="M7" s="272"/>
      <c r="N7" s="264">
        <f>SUM(B8:M8)</f>
        <v>10062.822703000002</v>
      </c>
      <c r="P7" s="219"/>
      <c r="R7" s="219"/>
    </row>
    <row r="8" spans="1:23" s="216" customFormat="1" ht="12.75" customHeight="1" x14ac:dyDescent="0.2">
      <c r="A8" s="267"/>
      <c r="B8" s="74">
        <v>1002.4229210000001</v>
      </c>
      <c r="C8" s="62">
        <v>914.01528399999984</v>
      </c>
      <c r="D8" s="73">
        <v>838.81095400000038</v>
      </c>
      <c r="E8" s="62">
        <v>819.737166</v>
      </c>
      <c r="F8" s="62">
        <v>827.54668799999945</v>
      </c>
      <c r="G8" s="62">
        <v>779.93775500000061</v>
      </c>
      <c r="H8" s="74">
        <v>733.51268400000038</v>
      </c>
      <c r="I8" s="62">
        <v>755.29843100000028</v>
      </c>
      <c r="J8" s="73">
        <v>785.54876900000033</v>
      </c>
      <c r="K8" s="74">
        <v>804.91143900000009</v>
      </c>
      <c r="L8" s="62">
        <v>864.87694100000078</v>
      </c>
      <c r="M8" s="73">
        <v>936.20367099999964</v>
      </c>
      <c r="N8" s="265"/>
      <c r="P8" s="41"/>
    </row>
    <row r="9" spans="1:23" s="29" customFormat="1" ht="12" customHeight="1" x14ac:dyDescent="0.2">
      <c r="A9" s="280" t="s">
        <v>84</v>
      </c>
      <c r="B9" s="270">
        <f>SUM(B10:D10)</f>
        <v>3963.4434541011733</v>
      </c>
      <c r="C9" s="271"/>
      <c r="D9" s="272"/>
      <c r="E9" s="271">
        <f>SUM(E10:G10)</f>
        <v>2973.9712077846561</v>
      </c>
      <c r="F9" s="271"/>
      <c r="G9" s="271"/>
      <c r="H9" s="270">
        <f>SUM(H10:J10)</f>
        <v>2352.108422639847</v>
      </c>
      <c r="I9" s="271"/>
      <c r="J9" s="272"/>
      <c r="K9" s="270">
        <f>SUM(K10:M10)</f>
        <v>3483.3387111130219</v>
      </c>
      <c r="L9" s="271"/>
      <c r="M9" s="272"/>
      <c r="N9" s="264">
        <f>SUM(B10:M10)</f>
        <v>12772.861795638701</v>
      </c>
      <c r="P9" s="219"/>
      <c r="R9" s="219"/>
    </row>
    <row r="10" spans="1:23" s="29" customFormat="1" ht="12" customHeight="1" x14ac:dyDescent="0.2">
      <c r="A10" s="281"/>
      <c r="B10" s="74">
        <v>1390.4255286151365</v>
      </c>
      <c r="C10" s="62">
        <v>1219.2833664885659</v>
      </c>
      <c r="D10" s="73">
        <v>1353.7345589974709</v>
      </c>
      <c r="E10" s="62">
        <v>1181.6655480676618</v>
      </c>
      <c r="F10" s="62">
        <v>1016.7804661310765</v>
      </c>
      <c r="G10" s="62">
        <v>775.5251935859178</v>
      </c>
      <c r="H10" s="74">
        <v>740.36274885741466</v>
      </c>
      <c r="I10" s="62">
        <v>787.9492894106736</v>
      </c>
      <c r="J10" s="73">
        <v>823.79638437175868</v>
      </c>
      <c r="K10" s="74">
        <v>1036.5007558219725</v>
      </c>
      <c r="L10" s="62">
        <v>1119.7401895861763</v>
      </c>
      <c r="M10" s="73">
        <v>1327.0977657048729</v>
      </c>
      <c r="N10" s="265"/>
      <c r="P10" s="41"/>
    </row>
    <row r="11" spans="1:23" s="42" customFormat="1" ht="12" customHeight="1" x14ac:dyDescent="0.2">
      <c r="A11" s="280" t="s">
        <v>165</v>
      </c>
      <c r="B11" s="270">
        <f>SUM(B12:D12)</f>
        <v>12883.999879999992</v>
      </c>
      <c r="C11" s="271"/>
      <c r="D11" s="272"/>
      <c r="E11" s="271">
        <f>SUM(E12:G12)</f>
        <v>10540.423240042561</v>
      </c>
      <c r="F11" s="271"/>
      <c r="G11" s="271"/>
      <c r="H11" s="270">
        <f>SUM(H12:J12)</f>
        <v>9924.6973930167605</v>
      </c>
      <c r="I11" s="271"/>
      <c r="J11" s="272"/>
      <c r="K11" s="270">
        <f>SUM(K12:M12)</f>
        <v>12824.018183613955</v>
      </c>
      <c r="L11" s="271"/>
      <c r="M11" s="272"/>
      <c r="N11" s="264">
        <f>SUM(B12:M12)</f>
        <v>46173.138696673268</v>
      </c>
      <c r="P11" s="219"/>
      <c r="Q11" s="36"/>
      <c r="R11" s="219"/>
    </row>
    <row r="12" spans="1:23" s="29" customFormat="1" ht="12" customHeight="1" x14ac:dyDescent="0.2">
      <c r="A12" s="281"/>
      <c r="B12" s="74">
        <v>4724.2549639999961</v>
      </c>
      <c r="C12" s="62">
        <v>4012.0510529999942</v>
      </c>
      <c r="D12" s="73">
        <v>4147.6938630000022</v>
      </c>
      <c r="E12" s="62">
        <v>3660.7673606516314</v>
      </c>
      <c r="F12" s="62">
        <v>3666.4204505421822</v>
      </c>
      <c r="G12" s="62">
        <v>3213.2354288487472</v>
      </c>
      <c r="H12" s="74">
        <v>3248.3973658521641</v>
      </c>
      <c r="I12" s="62">
        <v>3289.1642936012995</v>
      </c>
      <c r="J12" s="73">
        <v>3387.1357335632961</v>
      </c>
      <c r="K12" s="74">
        <v>3808.4888195243998</v>
      </c>
      <c r="L12" s="62">
        <v>4444.9614845904653</v>
      </c>
      <c r="M12" s="73">
        <v>4570.567879499089</v>
      </c>
      <c r="N12" s="265"/>
      <c r="P12" s="41"/>
    </row>
    <row r="13" spans="1:23" s="42" customFormat="1" ht="12" customHeight="1" x14ac:dyDescent="0.2">
      <c r="A13" s="280" t="s">
        <v>111</v>
      </c>
      <c r="B13" s="270">
        <f>SUM(B14:D14)</f>
        <v>35799.545010227048</v>
      </c>
      <c r="C13" s="271"/>
      <c r="D13" s="272"/>
      <c r="E13" s="271">
        <f>SUM(E14:G14)</f>
        <v>17725.733590682772</v>
      </c>
      <c r="F13" s="271"/>
      <c r="G13" s="271"/>
      <c r="H13" s="270">
        <f>SUM(H14:J14)</f>
        <v>9748.892956790829</v>
      </c>
      <c r="I13" s="271"/>
      <c r="J13" s="272"/>
      <c r="K13" s="270">
        <f>SUM(K14:M14)</f>
        <v>28990.229436273024</v>
      </c>
      <c r="L13" s="271"/>
      <c r="M13" s="272"/>
      <c r="N13" s="264">
        <f>SUM(B14:M14)</f>
        <v>92264.400993973672</v>
      </c>
      <c r="P13" s="219"/>
      <c r="Q13" s="36"/>
      <c r="R13" s="219"/>
    </row>
    <row r="14" spans="1:23" s="29" customFormat="1" ht="12" customHeight="1" x14ac:dyDescent="0.2">
      <c r="A14" s="281"/>
      <c r="B14" s="74">
        <v>13006.739779676316</v>
      </c>
      <c r="C14" s="62">
        <v>11973.910377090548</v>
      </c>
      <c r="D14" s="73">
        <v>10818.894853460184</v>
      </c>
      <c r="E14" s="62">
        <v>8581.5549387396386</v>
      </c>
      <c r="F14" s="62">
        <v>5977.6657797167645</v>
      </c>
      <c r="G14" s="62">
        <v>3166.5128722263698</v>
      </c>
      <c r="H14" s="74">
        <v>2779.3995241585499</v>
      </c>
      <c r="I14" s="62">
        <v>3040.9773345463491</v>
      </c>
      <c r="J14" s="73">
        <v>3928.5160980859296</v>
      </c>
      <c r="K14" s="74">
        <v>7212.5126236536244</v>
      </c>
      <c r="L14" s="62">
        <v>9668.1970688233578</v>
      </c>
      <c r="M14" s="73">
        <v>12109.519743796043</v>
      </c>
      <c r="N14" s="265"/>
      <c r="P14" s="41"/>
    </row>
    <row r="15" spans="1:23" s="29" customFormat="1" ht="12" customHeight="1" x14ac:dyDescent="0.2">
      <c r="A15" s="280" t="s">
        <v>83</v>
      </c>
      <c r="B15" s="270">
        <f>SUM(B16:D16)</f>
        <v>77.088519000002634</v>
      </c>
      <c r="C15" s="271"/>
      <c r="D15" s="272"/>
      <c r="E15" s="271">
        <f>SUM(E16:G16)</f>
        <v>76.474754999998822</v>
      </c>
      <c r="F15" s="271"/>
      <c r="G15" s="271"/>
      <c r="H15" s="270">
        <f>SUM(H16:J16)</f>
        <v>62.467455999995309</v>
      </c>
      <c r="I15" s="271"/>
      <c r="J15" s="272"/>
      <c r="K15" s="270">
        <f>SUM(K16:M16)</f>
        <v>62.158535999996275</v>
      </c>
      <c r="L15" s="271"/>
      <c r="M15" s="272"/>
      <c r="N15" s="264">
        <f>SUM(B16:M16)</f>
        <v>278.18926599999304</v>
      </c>
      <c r="P15" s="219"/>
    </row>
    <row r="16" spans="1:23" s="29" customFormat="1" ht="12" customHeight="1" x14ac:dyDescent="0.2">
      <c r="A16" s="281"/>
      <c r="B16" s="74">
        <v>27.319015999999465</v>
      </c>
      <c r="C16" s="62">
        <v>25.190566000008403</v>
      </c>
      <c r="D16" s="73">
        <v>24.578936999994767</v>
      </c>
      <c r="E16" s="62">
        <v>26.1230579999974</v>
      </c>
      <c r="F16" s="62">
        <v>29.59509000000071</v>
      </c>
      <c r="G16" s="62">
        <v>20.756607000000713</v>
      </c>
      <c r="H16" s="74">
        <v>19.101143999995202</v>
      </c>
      <c r="I16" s="62">
        <v>21.282436000000416</v>
      </c>
      <c r="J16" s="73">
        <v>22.083875999999691</v>
      </c>
      <c r="K16" s="74">
        <v>14.891713000001801</v>
      </c>
      <c r="L16" s="62">
        <v>11.705737000002046</v>
      </c>
      <c r="M16" s="73">
        <v>35.561085999992429</v>
      </c>
      <c r="N16" s="265"/>
      <c r="P16" s="41"/>
    </row>
    <row r="17" spans="1:14" s="21" customFormat="1" ht="11.25" x14ac:dyDescent="0.2">
      <c r="A17" s="18"/>
      <c r="B17" s="4"/>
      <c r="C17" s="4"/>
      <c r="D17" s="4"/>
      <c r="E17" s="4"/>
      <c r="F17" s="4"/>
      <c r="G17" s="4"/>
      <c r="H17" s="4"/>
      <c r="I17" s="4"/>
      <c r="J17" s="4"/>
      <c r="K17" s="4"/>
      <c r="L17" s="4"/>
      <c r="M17" s="4"/>
      <c r="N17" s="3" t="s">
        <v>65</v>
      </c>
    </row>
    <row r="18" spans="1:14" x14ac:dyDescent="0.2">
      <c r="A18" s="26" t="str">
        <f>A5</f>
        <v>Výroba tepla brutto</v>
      </c>
      <c r="B18" s="23">
        <f t="shared" ref="B18:M18" si="0">B6</f>
        <v>20151.162209291451</v>
      </c>
      <c r="C18" s="23">
        <f t="shared" si="0"/>
        <v>18144.450646579116</v>
      </c>
      <c r="D18" s="23">
        <f t="shared" si="0"/>
        <v>17183.713166457652</v>
      </c>
      <c r="E18" s="23">
        <f t="shared" si="0"/>
        <v>14269.84807145893</v>
      </c>
      <c r="F18" s="23">
        <f t="shared" si="0"/>
        <v>11518.008474390024</v>
      </c>
      <c r="G18" s="23">
        <f t="shared" si="0"/>
        <v>7955.9678566610364</v>
      </c>
      <c r="H18" s="23">
        <f t="shared" si="0"/>
        <v>7520.7734668681242</v>
      </c>
      <c r="I18" s="23">
        <f t="shared" si="0"/>
        <v>7894.6717845583225</v>
      </c>
      <c r="J18" s="23">
        <f t="shared" si="0"/>
        <v>8947.0808610209842</v>
      </c>
      <c r="K18" s="23">
        <f t="shared" si="0"/>
        <v>12877.305350999999</v>
      </c>
      <c r="L18" s="23">
        <f t="shared" si="0"/>
        <v>16109.481421000002</v>
      </c>
      <c r="M18" s="23">
        <f t="shared" si="0"/>
        <v>18978.950145999996</v>
      </c>
    </row>
    <row r="19" spans="1:14" x14ac:dyDescent="0.2">
      <c r="A19" s="7" t="str">
        <f>A7</f>
        <v xml:space="preserve">Technologická vlastní spotřeba tepla </v>
      </c>
      <c r="B19" s="10">
        <f t="shared" ref="B19:M19" si="1">-B8</f>
        <v>-1002.4229210000001</v>
      </c>
      <c r="C19" s="10">
        <f t="shared" si="1"/>
        <v>-914.01528399999984</v>
      </c>
      <c r="D19" s="10">
        <f t="shared" si="1"/>
        <v>-838.81095400000038</v>
      </c>
      <c r="E19" s="10">
        <f t="shared" si="1"/>
        <v>-819.737166</v>
      </c>
      <c r="F19" s="10">
        <f t="shared" si="1"/>
        <v>-827.54668799999945</v>
      </c>
      <c r="G19" s="10">
        <f t="shared" si="1"/>
        <v>-779.93775500000061</v>
      </c>
      <c r="H19" s="10">
        <f t="shared" si="1"/>
        <v>-733.51268400000038</v>
      </c>
      <c r="I19" s="10">
        <f t="shared" si="1"/>
        <v>-755.29843100000028</v>
      </c>
      <c r="J19" s="10">
        <f t="shared" si="1"/>
        <v>-785.54876900000033</v>
      </c>
      <c r="K19" s="10">
        <f t="shared" si="1"/>
        <v>-804.91143900000009</v>
      </c>
      <c r="L19" s="10">
        <f t="shared" si="1"/>
        <v>-864.87694100000078</v>
      </c>
      <c r="M19" s="10">
        <f t="shared" si="1"/>
        <v>-936.20367099999964</v>
      </c>
    </row>
    <row r="20" spans="1:14" x14ac:dyDescent="0.2">
      <c r="A20" s="7" t="str">
        <f>A9</f>
        <v>Ztráty</v>
      </c>
      <c r="B20" s="23">
        <f t="shared" ref="B20:M20" si="2">-B10</f>
        <v>-1390.4255286151365</v>
      </c>
      <c r="C20" s="23">
        <f t="shared" si="2"/>
        <v>-1219.2833664885659</v>
      </c>
      <c r="D20" s="23">
        <f t="shared" si="2"/>
        <v>-1353.7345589974709</v>
      </c>
      <c r="E20" s="23">
        <f t="shared" si="2"/>
        <v>-1181.6655480676618</v>
      </c>
      <c r="F20" s="23">
        <f t="shared" si="2"/>
        <v>-1016.7804661310765</v>
      </c>
      <c r="G20" s="23">
        <f t="shared" si="2"/>
        <v>-775.5251935859178</v>
      </c>
      <c r="H20" s="23">
        <f t="shared" si="2"/>
        <v>-740.36274885741466</v>
      </c>
      <c r="I20" s="23">
        <f t="shared" si="2"/>
        <v>-787.9492894106736</v>
      </c>
      <c r="J20" s="23">
        <f t="shared" si="2"/>
        <v>-823.79638437175868</v>
      </c>
      <c r="K20" s="23">
        <f t="shared" si="2"/>
        <v>-1036.5007558219725</v>
      </c>
      <c r="L20" s="23">
        <f t="shared" si="2"/>
        <v>-1119.7401895861763</v>
      </c>
      <c r="M20" s="23">
        <f t="shared" si="2"/>
        <v>-1327.0977657048729</v>
      </c>
      <c r="N20" s="22"/>
    </row>
    <row r="21" spans="1:14" x14ac:dyDescent="0.2">
      <c r="A21" s="26" t="str">
        <f>A11</f>
        <v>Vlastní spotřeba tepla</v>
      </c>
      <c r="B21" s="23">
        <f>-B12</f>
        <v>-4724.2549639999961</v>
      </c>
      <c r="C21" s="23">
        <f t="shared" ref="C21:M21" si="3">-C12</f>
        <v>-4012.0510529999942</v>
      </c>
      <c r="D21" s="23">
        <f t="shared" si="3"/>
        <v>-4147.6938630000022</v>
      </c>
      <c r="E21" s="23">
        <f t="shared" si="3"/>
        <v>-3660.7673606516314</v>
      </c>
      <c r="F21" s="23">
        <f t="shared" si="3"/>
        <v>-3666.4204505421822</v>
      </c>
      <c r="G21" s="23">
        <f t="shared" si="3"/>
        <v>-3213.2354288487472</v>
      </c>
      <c r="H21" s="23">
        <f t="shared" si="3"/>
        <v>-3248.3973658521641</v>
      </c>
      <c r="I21" s="23">
        <f t="shared" si="3"/>
        <v>-3289.1642936012995</v>
      </c>
      <c r="J21" s="23">
        <f t="shared" si="3"/>
        <v>-3387.1357335632961</v>
      </c>
      <c r="K21" s="23">
        <f t="shared" si="3"/>
        <v>-3808.4888195243998</v>
      </c>
      <c r="L21" s="23">
        <f t="shared" si="3"/>
        <v>-4444.9614845904653</v>
      </c>
      <c r="M21" s="23">
        <f t="shared" si="3"/>
        <v>-4570.567879499089</v>
      </c>
      <c r="N21" s="22"/>
    </row>
    <row r="22" spans="1:14" x14ac:dyDescent="0.2">
      <c r="A22" s="26" t="str">
        <f>A13</f>
        <v>Dodávky tepla</v>
      </c>
      <c r="B22" s="23">
        <f t="shared" ref="B22:M22" si="4">-B14</f>
        <v>-13006.739779676316</v>
      </c>
      <c r="C22" s="23">
        <f t="shared" si="4"/>
        <v>-11973.910377090548</v>
      </c>
      <c r="D22" s="23">
        <f t="shared" si="4"/>
        <v>-10818.894853460184</v>
      </c>
      <c r="E22" s="23">
        <f t="shared" si="4"/>
        <v>-8581.5549387396386</v>
      </c>
      <c r="F22" s="23">
        <f t="shared" si="4"/>
        <v>-5977.6657797167645</v>
      </c>
      <c r="G22" s="23">
        <f t="shared" si="4"/>
        <v>-3166.5128722263698</v>
      </c>
      <c r="H22" s="23">
        <f t="shared" si="4"/>
        <v>-2779.3995241585499</v>
      </c>
      <c r="I22" s="23">
        <f t="shared" si="4"/>
        <v>-3040.9773345463491</v>
      </c>
      <c r="J22" s="23">
        <f t="shared" si="4"/>
        <v>-3928.5160980859296</v>
      </c>
      <c r="K22" s="23">
        <f t="shared" si="4"/>
        <v>-7212.5126236536244</v>
      </c>
      <c r="L22" s="23">
        <f t="shared" si="4"/>
        <v>-9668.1970688233578</v>
      </c>
      <c r="M22" s="23">
        <f t="shared" si="4"/>
        <v>-12109.519743796043</v>
      </c>
    </row>
    <row r="23" spans="1:14" x14ac:dyDescent="0.2">
      <c r="A23" s="26" t="str">
        <f>A15</f>
        <v>Bilanční rozdíl</v>
      </c>
      <c r="B23" s="23">
        <f t="shared" ref="B23:M23" si="5">-B16</f>
        <v>-27.319015999999465</v>
      </c>
      <c r="C23" s="23">
        <f t="shared" si="5"/>
        <v>-25.190566000008403</v>
      </c>
      <c r="D23" s="23">
        <f t="shared" si="5"/>
        <v>-24.578936999994767</v>
      </c>
      <c r="E23" s="23">
        <f t="shared" si="5"/>
        <v>-26.1230579999974</v>
      </c>
      <c r="F23" s="23">
        <f t="shared" si="5"/>
        <v>-29.59509000000071</v>
      </c>
      <c r="G23" s="23">
        <f t="shared" si="5"/>
        <v>-20.756607000000713</v>
      </c>
      <c r="H23" s="23">
        <f t="shared" si="5"/>
        <v>-19.101143999995202</v>
      </c>
      <c r="I23" s="23">
        <f t="shared" si="5"/>
        <v>-21.282436000000416</v>
      </c>
      <c r="J23" s="23">
        <f t="shared" si="5"/>
        <v>-22.083875999999691</v>
      </c>
      <c r="K23" s="23">
        <f t="shared" si="5"/>
        <v>-14.891713000001801</v>
      </c>
      <c r="L23" s="23">
        <f t="shared" si="5"/>
        <v>-11.705737000002046</v>
      </c>
      <c r="M23" s="23">
        <f t="shared" si="5"/>
        <v>-35.561085999992429</v>
      </c>
    </row>
    <row r="42" spans="1:4" x14ac:dyDescent="0.2">
      <c r="A42" s="218"/>
      <c r="B42" s="40"/>
      <c r="C42" s="219"/>
      <c r="D42" s="219"/>
    </row>
    <row r="43" spans="1:4" x14ac:dyDescent="0.2">
      <c r="B43" s="219"/>
      <c r="C43" s="219"/>
      <c r="D43" s="219"/>
    </row>
    <row r="44" spans="1:4" x14ac:dyDescent="0.2">
      <c r="B44" s="219"/>
      <c r="C44" s="219"/>
      <c r="D44" s="219"/>
    </row>
  </sheetData>
  <mergeCells count="42">
    <mergeCell ref="N15:N16"/>
    <mergeCell ref="A15:A16"/>
    <mergeCell ref="B15:D15"/>
    <mergeCell ref="E15:G15"/>
    <mergeCell ref="H15:J15"/>
    <mergeCell ref="K15:M15"/>
    <mergeCell ref="N9:N10"/>
    <mergeCell ref="N13:N14"/>
    <mergeCell ref="A11:A12"/>
    <mergeCell ref="B11:D11"/>
    <mergeCell ref="E11:G11"/>
    <mergeCell ref="H11:J11"/>
    <mergeCell ref="K11:M11"/>
    <mergeCell ref="H13:J13"/>
    <mergeCell ref="K13:M13"/>
    <mergeCell ref="N11:N12"/>
    <mergeCell ref="H7:J7"/>
    <mergeCell ref="K7:M7"/>
    <mergeCell ref="A13:A14"/>
    <mergeCell ref="B13:D13"/>
    <mergeCell ref="E13:G13"/>
    <mergeCell ref="E9:G9"/>
    <mergeCell ref="H9:J9"/>
    <mergeCell ref="K9:M9"/>
    <mergeCell ref="A9:A10"/>
    <mergeCell ref="B9:D9"/>
    <mergeCell ref="N7:N8"/>
    <mergeCell ref="A7:A8"/>
    <mergeCell ref="A5:A6"/>
    <mergeCell ref="B5:D5"/>
    <mergeCell ref="A3:A4"/>
    <mergeCell ref="B3:D3"/>
    <mergeCell ref="E3:G3"/>
    <mergeCell ref="K5:M5"/>
    <mergeCell ref="N3:N4"/>
    <mergeCell ref="E5:G5"/>
    <mergeCell ref="H5:J5"/>
    <mergeCell ref="N5:N6"/>
    <mergeCell ref="H3:J3"/>
    <mergeCell ref="K3:M3"/>
    <mergeCell ref="B7:D7"/>
    <mergeCell ref="E7:G7"/>
  </mergeCells>
  <phoneticPr fontId="5" type="noConversion"/>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ignoredErrors>
    <ignoredError sqref="B7:M7 B9:M9 B11:M11 B13:M13"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4"/>
  <dimension ref="A1:Q40"/>
  <sheetViews>
    <sheetView showGridLines="0" zoomScaleNormal="100" zoomScaleSheetLayoutView="100" workbookViewId="0">
      <selection activeCell="P8" sqref="P8:P23"/>
    </sheetView>
  </sheetViews>
  <sheetFormatPr defaultRowHeight="12" x14ac:dyDescent="0.2"/>
  <cols>
    <col min="1" max="1" width="30.85546875" style="20" customWidth="1"/>
    <col min="2" max="13" width="8.5703125" style="20" customWidth="1"/>
    <col min="14" max="14" width="10.42578125" style="20" customWidth="1"/>
    <col min="15" max="15" width="8.42578125" style="20" customWidth="1"/>
    <col min="16" max="16" width="11.42578125" style="20" bestFit="1" customWidth="1"/>
    <col min="17" max="16384" width="9.140625" style="20"/>
  </cols>
  <sheetData>
    <row r="1" spans="1:17" ht="18.75" x14ac:dyDescent="0.3">
      <c r="A1" s="89" t="s">
        <v>195</v>
      </c>
      <c r="N1" s="57" t="str">
        <f>'3'!N1</f>
        <v>IV. čtvrtletí 2021</v>
      </c>
    </row>
    <row r="2" spans="1:17" ht="15.75" x14ac:dyDescent="0.25">
      <c r="A2" s="72" t="s">
        <v>104</v>
      </c>
      <c r="B2" s="42"/>
      <c r="C2" s="42"/>
      <c r="D2" s="42"/>
      <c r="E2" s="42"/>
      <c r="F2" s="42"/>
      <c r="G2" s="42"/>
      <c r="H2" s="42"/>
      <c r="I2" s="42"/>
      <c r="J2" s="42"/>
      <c r="K2" s="42"/>
      <c r="L2" s="42"/>
      <c r="M2" s="42"/>
    </row>
    <row r="3" spans="1:17" ht="6" customHeight="1" x14ac:dyDescent="0.2">
      <c r="A3" s="42"/>
      <c r="B3" s="42"/>
      <c r="C3" s="42"/>
      <c r="D3" s="42"/>
      <c r="E3" s="42"/>
      <c r="F3" s="42"/>
      <c r="G3" s="42"/>
      <c r="H3" s="42"/>
      <c r="I3" s="42"/>
      <c r="J3" s="42"/>
      <c r="K3" s="42"/>
      <c r="L3" s="42"/>
      <c r="M3" s="42"/>
      <c r="N3" s="42"/>
    </row>
    <row r="4" spans="1:17" x14ac:dyDescent="0.2">
      <c r="A4" s="277"/>
      <c r="B4" s="282" t="s">
        <v>45</v>
      </c>
      <c r="C4" s="283"/>
      <c r="D4" s="284"/>
      <c r="E4" s="282" t="s">
        <v>46</v>
      </c>
      <c r="F4" s="283"/>
      <c r="G4" s="284"/>
      <c r="H4" s="282" t="s">
        <v>47</v>
      </c>
      <c r="I4" s="283"/>
      <c r="J4" s="284"/>
      <c r="K4" s="282" t="s">
        <v>48</v>
      </c>
      <c r="L4" s="283"/>
      <c r="M4" s="284"/>
      <c r="N4" s="276" t="s">
        <v>7</v>
      </c>
    </row>
    <row r="5" spans="1:17" x14ac:dyDescent="0.2">
      <c r="A5" s="277"/>
      <c r="B5" s="208" t="s">
        <v>8</v>
      </c>
      <c r="C5" s="209" t="s">
        <v>9</v>
      </c>
      <c r="D5" s="210" t="s">
        <v>10</v>
      </c>
      <c r="E5" s="208" t="s">
        <v>11</v>
      </c>
      <c r="F5" s="209" t="s">
        <v>12</v>
      </c>
      <c r="G5" s="210" t="s">
        <v>13</v>
      </c>
      <c r="H5" s="208" t="s">
        <v>14</v>
      </c>
      <c r="I5" s="209" t="s">
        <v>15</v>
      </c>
      <c r="J5" s="210" t="s">
        <v>16</v>
      </c>
      <c r="K5" s="208" t="s">
        <v>17</v>
      </c>
      <c r="L5" s="209" t="s">
        <v>18</v>
      </c>
      <c r="M5" s="210" t="s">
        <v>19</v>
      </c>
      <c r="N5" s="276"/>
    </row>
    <row r="6" spans="1:17" s="216" customFormat="1" x14ac:dyDescent="0.2">
      <c r="A6" s="286" t="s">
        <v>50</v>
      </c>
      <c r="B6" s="287">
        <f>SUM(B7:D7)</f>
        <v>55479.32602232822</v>
      </c>
      <c r="C6" s="288"/>
      <c r="D6" s="289"/>
      <c r="E6" s="287">
        <f>SUM(E7:G7)</f>
        <v>33743.824402509992</v>
      </c>
      <c r="F6" s="288"/>
      <c r="G6" s="289"/>
      <c r="H6" s="287">
        <f>SUM(H7:J7)</f>
        <v>24362.526112447431</v>
      </c>
      <c r="I6" s="288"/>
      <c r="J6" s="289"/>
      <c r="K6" s="287">
        <f>SUM(K7:M7)</f>
        <v>47965.736917999995</v>
      </c>
      <c r="L6" s="288"/>
      <c r="M6" s="289"/>
      <c r="N6" s="285">
        <f>SUM(N8:N23)</f>
        <v>161551.41345528563</v>
      </c>
    </row>
    <row r="7" spans="1:17" s="216" customFormat="1" x14ac:dyDescent="0.2">
      <c r="A7" s="286"/>
      <c r="B7" s="111">
        <f t="shared" ref="B7:M7" si="0">SUM(B8:B23)</f>
        <v>20151.162209291451</v>
      </c>
      <c r="C7" s="112">
        <f t="shared" si="0"/>
        <v>18144.450646579116</v>
      </c>
      <c r="D7" s="113">
        <f t="shared" si="0"/>
        <v>17183.713166457652</v>
      </c>
      <c r="E7" s="111">
        <f t="shared" si="0"/>
        <v>14269.84807145893</v>
      </c>
      <c r="F7" s="112">
        <f t="shared" si="0"/>
        <v>11518.008474390024</v>
      </c>
      <c r="G7" s="113">
        <f t="shared" si="0"/>
        <v>7955.9678566610364</v>
      </c>
      <c r="H7" s="111">
        <f t="shared" si="0"/>
        <v>7520.7734668681242</v>
      </c>
      <c r="I7" s="112">
        <f t="shared" si="0"/>
        <v>7894.6717845583225</v>
      </c>
      <c r="J7" s="113">
        <f t="shared" si="0"/>
        <v>8947.0808610209842</v>
      </c>
      <c r="K7" s="111">
        <f t="shared" si="0"/>
        <v>12877.305350999999</v>
      </c>
      <c r="L7" s="112">
        <f t="shared" si="0"/>
        <v>16109.481421000002</v>
      </c>
      <c r="M7" s="113">
        <f t="shared" si="0"/>
        <v>18978.950145999996</v>
      </c>
      <c r="N7" s="285"/>
    </row>
    <row r="8" spans="1:17" x14ac:dyDescent="0.2">
      <c r="A8" s="68" t="s">
        <v>41</v>
      </c>
      <c r="B8" s="74">
        <v>2426.0100400000001</v>
      </c>
      <c r="C8" s="62">
        <v>2161.4525600000006</v>
      </c>
      <c r="D8" s="73">
        <v>2323.5840459999995</v>
      </c>
      <c r="E8" s="74">
        <v>2118.4713069999993</v>
      </c>
      <c r="F8" s="62">
        <v>2029.51196</v>
      </c>
      <c r="G8" s="73">
        <v>1543.0001229999998</v>
      </c>
      <c r="H8" s="74">
        <v>1508.634624</v>
      </c>
      <c r="I8" s="62">
        <v>1635.5478230000006</v>
      </c>
      <c r="J8" s="73">
        <v>1660.8178039999998</v>
      </c>
      <c r="K8" s="74">
        <v>1617.524185</v>
      </c>
      <c r="L8" s="62">
        <v>2253.271017999999</v>
      </c>
      <c r="M8" s="73">
        <v>2341.2471859999991</v>
      </c>
      <c r="N8" s="114">
        <f t="shared" ref="N8:N23" si="1">SUM(B8:M8)</f>
        <v>23619.072676</v>
      </c>
      <c r="P8" s="40"/>
    </row>
    <row r="9" spans="1:17" x14ac:dyDescent="0.2">
      <c r="A9" s="68" t="s">
        <v>40</v>
      </c>
      <c r="B9" s="67">
        <v>419.77037100000013</v>
      </c>
      <c r="C9" s="66">
        <v>374.01020599999981</v>
      </c>
      <c r="D9" s="65">
        <v>400.39917300000042</v>
      </c>
      <c r="E9" s="67">
        <v>369.90306899999979</v>
      </c>
      <c r="F9" s="66">
        <v>349.32751200000001</v>
      </c>
      <c r="G9" s="65">
        <v>291.27126199999992</v>
      </c>
      <c r="H9" s="67">
        <v>287.89430399999986</v>
      </c>
      <c r="I9" s="66">
        <v>299.04482100000001</v>
      </c>
      <c r="J9" s="65">
        <v>312.40575800000011</v>
      </c>
      <c r="K9" s="67">
        <v>363.16351799999984</v>
      </c>
      <c r="L9" s="66">
        <v>387.18906700000008</v>
      </c>
      <c r="M9" s="65">
        <v>418.18225600000011</v>
      </c>
      <c r="N9" s="114">
        <f t="shared" si="1"/>
        <v>4272.5613170000006</v>
      </c>
      <c r="P9" s="40"/>
    </row>
    <row r="10" spans="1:17" x14ac:dyDescent="0.2">
      <c r="A10" s="68" t="s">
        <v>39</v>
      </c>
      <c r="B10" s="67">
        <v>2146.6621289999998</v>
      </c>
      <c r="C10" s="66">
        <v>1902.2954259999997</v>
      </c>
      <c r="D10" s="65">
        <v>1622.3598930000001</v>
      </c>
      <c r="E10" s="67">
        <v>1294.2479320000002</v>
      </c>
      <c r="F10" s="66">
        <v>829.40105299999982</v>
      </c>
      <c r="G10" s="65">
        <v>502.45863300000002</v>
      </c>
      <c r="H10" s="67">
        <v>534.23479500000008</v>
      </c>
      <c r="I10" s="66">
        <v>478.20120099999997</v>
      </c>
      <c r="J10" s="65">
        <v>630.53975400000013</v>
      </c>
      <c r="K10" s="67">
        <v>1237.4683910000001</v>
      </c>
      <c r="L10" s="66">
        <v>1469.092083</v>
      </c>
      <c r="M10" s="65">
        <v>1946.1531480000001</v>
      </c>
      <c r="N10" s="114">
        <f t="shared" si="1"/>
        <v>14593.114437999999</v>
      </c>
      <c r="P10" s="40"/>
    </row>
    <row r="11" spans="1:17" x14ac:dyDescent="0.2">
      <c r="A11" s="68" t="s">
        <v>51</v>
      </c>
      <c r="B11" s="67">
        <v>2.22417</v>
      </c>
      <c r="C11" s="66">
        <v>2.50345</v>
      </c>
      <c r="D11" s="65">
        <v>2.6713300000000002</v>
      </c>
      <c r="E11" s="67">
        <v>3.2674300000000005</v>
      </c>
      <c r="F11" s="66">
        <v>2.7971709999999996</v>
      </c>
      <c r="G11" s="65">
        <v>3.3154819999999998</v>
      </c>
      <c r="H11" s="67">
        <v>4.3547579999999995</v>
      </c>
      <c r="I11" s="66">
        <v>3.99437</v>
      </c>
      <c r="J11" s="65">
        <v>3.8039420000000006</v>
      </c>
      <c r="K11" s="67">
        <v>3.6593400000000003</v>
      </c>
      <c r="L11" s="66">
        <v>2.56596</v>
      </c>
      <c r="M11" s="65">
        <v>2.8911500000000001</v>
      </c>
      <c r="N11" s="114">
        <f t="shared" si="1"/>
        <v>38.048552999999998</v>
      </c>
      <c r="P11" s="40"/>
    </row>
    <row r="12" spans="1:17" x14ac:dyDescent="0.2">
      <c r="A12" s="68" t="s">
        <v>52</v>
      </c>
      <c r="B12" s="67">
        <v>14.387577303656199</v>
      </c>
      <c r="C12" s="66">
        <v>13.035797786244411</v>
      </c>
      <c r="D12" s="65">
        <v>10.789857737050102</v>
      </c>
      <c r="E12" s="67">
        <v>9.4383836134619852</v>
      </c>
      <c r="F12" s="66">
        <v>7.191943472109716</v>
      </c>
      <c r="G12" s="65">
        <v>3.5024906402360187</v>
      </c>
      <c r="H12" s="67">
        <v>3.0570131166255332</v>
      </c>
      <c r="I12" s="66">
        <v>2.9801046669147877</v>
      </c>
      <c r="J12" s="65">
        <v>4.7103776936663362</v>
      </c>
      <c r="K12" s="67">
        <v>8.583945093569179</v>
      </c>
      <c r="L12" s="66">
        <v>10.404916030468042</v>
      </c>
      <c r="M12" s="65">
        <v>12.580112845997682</v>
      </c>
      <c r="N12" s="114">
        <f t="shared" si="1"/>
        <v>100.66252</v>
      </c>
      <c r="P12" s="40"/>
      <c r="Q12" s="220"/>
    </row>
    <row r="13" spans="1:17" x14ac:dyDescent="0.2">
      <c r="A13" s="68" t="s">
        <v>53</v>
      </c>
      <c r="B13" s="67">
        <v>1.0129000000000001E-2</v>
      </c>
      <c r="C13" s="66">
        <v>2.0753999999999998E-2</v>
      </c>
      <c r="D13" s="65">
        <v>3.7942999999999998E-2</v>
      </c>
      <c r="E13" s="67">
        <v>5.2948000000000002E-2</v>
      </c>
      <c r="F13" s="66">
        <v>6.1956999999999998E-2</v>
      </c>
      <c r="G13" s="65">
        <v>0.100568</v>
      </c>
      <c r="H13" s="67">
        <v>8.5294999999999996E-2</v>
      </c>
      <c r="I13" s="66">
        <v>6.8782999999999997E-2</v>
      </c>
      <c r="J13" s="65">
        <v>5.7896000000000003E-2</v>
      </c>
      <c r="K13" s="67">
        <v>5.5410999999999995E-2</v>
      </c>
      <c r="L13" s="66">
        <v>1.4919999999999999E-2</v>
      </c>
      <c r="M13" s="65">
        <v>8.9479999999999994E-3</v>
      </c>
      <c r="N13" s="114">
        <f t="shared" si="1"/>
        <v>0.57555199999999995</v>
      </c>
      <c r="P13" s="40"/>
    </row>
    <row r="14" spans="1:17" x14ac:dyDescent="0.2">
      <c r="A14" s="68" t="s">
        <v>38</v>
      </c>
      <c r="B14" s="67">
        <v>8185.3564940000024</v>
      </c>
      <c r="C14" s="66">
        <v>7434.5443430000014</v>
      </c>
      <c r="D14" s="65">
        <v>6983.2510879999991</v>
      </c>
      <c r="E14" s="67">
        <v>5497.4912740000009</v>
      </c>
      <c r="F14" s="66">
        <v>4036.8607000000006</v>
      </c>
      <c r="G14" s="65">
        <v>2444.6739029999999</v>
      </c>
      <c r="H14" s="67">
        <v>2071.434937</v>
      </c>
      <c r="I14" s="66">
        <v>2291.8511639999997</v>
      </c>
      <c r="J14" s="65">
        <v>2952.2805219999991</v>
      </c>
      <c r="K14" s="67">
        <v>4794.6676789999983</v>
      </c>
      <c r="L14" s="66">
        <v>6295.7762480000029</v>
      </c>
      <c r="M14" s="65">
        <v>7673.7067779999979</v>
      </c>
      <c r="N14" s="114">
        <f t="shared" si="1"/>
        <v>60661.895130000004</v>
      </c>
      <c r="P14" s="40"/>
    </row>
    <row r="15" spans="1:17" x14ac:dyDescent="0.2">
      <c r="A15" s="68" t="s">
        <v>63</v>
      </c>
      <c r="B15" s="67">
        <v>145.821</v>
      </c>
      <c r="C15" s="66">
        <v>124.426</v>
      </c>
      <c r="D15" s="65">
        <v>107.92100000000001</v>
      </c>
      <c r="E15" s="67">
        <v>41.33</v>
      </c>
      <c r="F15" s="66">
        <v>31.606000000000002</v>
      </c>
      <c r="G15" s="65">
        <v>23.568000000000001</v>
      </c>
      <c r="H15" s="67">
        <v>18.123000000000001</v>
      </c>
      <c r="I15" s="66">
        <v>21.844999999999999</v>
      </c>
      <c r="J15" s="65">
        <v>33.447000000000003</v>
      </c>
      <c r="K15" s="67">
        <v>74.795000000000002</v>
      </c>
      <c r="L15" s="66">
        <v>106.02800000000001</v>
      </c>
      <c r="M15" s="65">
        <v>134.58199999999999</v>
      </c>
      <c r="N15" s="114">
        <f>SUM(B15:M15)</f>
        <v>863.49199999999996</v>
      </c>
      <c r="P15" s="40"/>
    </row>
    <row r="16" spans="1:17" x14ac:dyDescent="0.2">
      <c r="A16" s="68" t="s">
        <v>37</v>
      </c>
      <c r="B16" s="67">
        <v>9.0999999999999998E-2</v>
      </c>
      <c r="C16" s="66">
        <v>0</v>
      </c>
      <c r="D16" s="65">
        <v>0</v>
      </c>
      <c r="E16" s="67">
        <v>0</v>
      </c>
      <c r="F16" s="66">
        <v>0</v>
      </c>
      <c r="G16" s="65">
        <v>0</v>
      </c>
      <c r="H16" s="67">
        <v>0</v>
      </c>
      <c r="I16" s="66">
        <v>0</v>
      </c>
      <c r="J16" s="65">
        <v>0</v>
      </c>
      <c r="K16" s="67">
        <v>0</v>
      </c>
      <c r="L16" s="66">
        <v>0</v>
      </c>
      <c r="M16" s="65">
        <v>0</v>
      </c>
      <c r="N16" s="114">
        <f t="shared" si="1"/>
        <v>9.0999999999999998E-2</v>
      </c>
      <c r="P16" s="40"/>
    </row>
    <row r="17" spans="1:16" x14ac:dyDescent="0.2">
      <c r="A17" s="68" t="s">
        <v>36</v>
      </c>
      <c r="B17" s="67">
        <v>722.40689799999996</v>
      </c>
      <c r="C17" s="66">
        <v>659.61819300000002</v>
      </c>
      <c r="D17" s="65">
        <v>713.81485699999996</v>
      </c>
      <c r="E17" s="67">
        <v>696.00254200000006</v>
      </c>
      <c r="F17" s="66">
        <v>774.62432699999988</v>
      </c>
      <c r="G17" s="65">
        <v>710.84160099999997</v>
      </c>
      <c r="H17" s="67">
        <v>723.82544300000006</v>
      </c>
      <c r="I17" s="66">
        <v>684.09874900000011</v>
      </c>
      <c r="J17" s="65">
        <v>587.18746499999997</v>
      </c>
      <c r="K17" s="67">
        <v>713.02282699999989</v>
      </c>
      <c r="L17" s="66">
        <v>664.93484999999998</v>
      </c>
      <c r="M17" s="65">
        <v>693.24413099999992</v>
      </c>
      <c r="N17" s="114">
        <f t="shared" si="1"/>
        <v>8343.621882999998</v>
      </c>
      <c r="P17" s="40"/>
    </row>
    <row r="18" spans="1:16" x14ac:dyDescent="0.2">
      <c r="A18" s="68" t="s">
        <v>35</v>
      </c>
      <c r="B18" s="67">
        <v>86.679901000000001</v>
      </c>
      <c r="C18" s="66">
        <v>75.319725999999989</v>
      </c>
      <c r="D18" s="65">
        <v>30.274146999999999</v>
      </c>
      <c r="E18" s="67">
        <v>11.13574</v>
      </c>
      <c r="F18" s="66">
        <v>11.456417</v>
      </c>
      <c r="G18" s="65">
        <v>19.769055000000002</v>
      </c>
      <c r="H18" s="67">
        <v>11.597678999999999</v>
      </c>
      <c r="I18" s="66">
        <v>13.522640000000001</v>
      </c>
      <c r="J18" s="65">
        <v>10.967124999999999</v>
      </c>
      <c r="K18" s="67">
        <v>18.422122999999999</v>
      </c>
      <c r="L18" s="66">
        <v>32.881297999999994</v>
      </c>
      <c r="M18" s="65">
        <v>27.544668999999999</v>
      </c>
      <c r="N18" s="114">
        <f t="shared" si="1"/>
        <v>349.57051999999999</v>
      </c>
      <c r="P18" s="40"/>
    </row>
    <row r="19" spans="1:16" x14ac:dyDescent="0.2">
      <c r="A19" s="68" t="s">
        <v>34</v>
      </c>
      <c r="B19" s="67">
        <v>438.15081300000003</v>
      </c>
      <c r="C19" s="66">
        <v>386.83621699999998</v>
      </c>
      <c r="D19" s="65">
        <v>368.30192699999998</v>
      </c>
      <c r="E19" s="67">
        <v>398.33321599999999</v>
      </c>
      <c r="F19" s="66">
        <v>413.9325187255306</v>
      </c>
      <c r="G19" s="65">
        <v>371.77817351341832</v>
      </c>
      <c r="H19" s="67">
        <v>330.72302127788583</v>
      </c>
      <c r="I19" s="66">
        <v>320.56962247550695</v>
      </c>
      <c r="J19" s="65">
        <v>337.07969546793811</v>
      </c>
      <c r="K19" s="67">
        <v>348.33393632295559</v>
      </c>
      <c r="L19" s="66">
        <v>460.43776176174424</v>
      </c>
      <c r="M19" s="65">
        <v>341.30981199645839</v>
      </c>
      <c r="N19" s="114">
        <f t="shared" si="1"/>
        <v>4515.7867145414384</v>
      </c>
      <c r="P19" s="40"/>
    </row>
    <row r="20" spans="1:16" x14ac:dyDescent="0.2">
      <c r="A20" s="68" t="s">
        <v>33</v>
      </c>
      <c r="B20" s="67">
        <v>902.6514709999999</v>
      </c>
      <c r="C20" s="66">
        <v>768.42518599999983</v>
      </c>
      <c r="D20" s="65">
        <v>864.10889000000009</v>
      </c>
      <c r="E20" s="67">
        <v>776.93415300000015</v>
      </c>
      <c r="F20" s="66">
        <v>795.23396300000013</v>
      </c>
      <c r="G20" s="65">
        <v>713.9596929999999</v>
      </c>
      <c r="H20" s="67">
        <v>731.223705</v>
      </c>
      <c r="I20" s="66">
        <v>801.32841399999984</v>
      </c>
      <c r="J20" s="65">
        <v>736.41453699999988</v>
      </c>
      <c r="K20" s="67">
        <v>724.23557500000004</v>
      </c>
      <c r="L20" s="66">
        <v>808.9988000000003</v>
      </c>
      <c r="M20" s="65">
        <v>797.63820299999986</v>
      </c>
      <c r="N20" s="114">
        <f t="shared" si="1"/>
        <v>9421.1525899999997</v>
      </c>
      <c r="P20" s="40"/>
    </row>
    <row r="21" spans="1:16" x14ac:dyDescent="0.2">
      <c r="A21" s="68" t="s">
        <v>3</v>
      </c>
      <c r="B21" s="67">
        <v>0</v>
      </c>
      <c r="C21" s="66">
        <v>0</v>
      </c>
      <c r="D21" s="65">
        <v>0</v>
      </c>
      <c r="E21" s="67">
        <v>0</v>
      </c>
      <c r="F21" s="66">
        <v>0</v>
      </c>
      <c r="G21" s="65">
        <v>0</v>
      </c>
      <c r="H21" s="67">
        <v>0</v>
      </c>
      <c r="I21" s="66">
        <v>0</v>
      </c>
      <c r="J21" s="65">
        <v>0</v>
      </c>
      <c r="K21" s="67">
        <v>0</v>
      </c>
      <c r="L21" s="66">
        <v>0</v>
      </c>
      <c r="M21" s="65">
        <v>0</v>
      </c>
      <c r="N21" s="114">
        <f t="shared" si="1"/>
        <v>0</v>
      </c>
      <c r="P21" s="40"/>
    </row>
    <row r="22" spans="1:16" x14ac:dyDescent="0.2">
      <c r="A22" s="68" t="s">
        <v>32</v>
      </c>
      <c r="B22" s="67">
        <v>59.051746999999999</v>
      </c>
      <c r="C22" s="66">
        <v>64.647801999999984</v>
      </c>
      <c r="D22" s="65">
        <v>25.354794999999996</v>
      </c>
      <c r="E22" s="67">
        <v>5.6568429999999985</v>
      </c>
      <c r="F22" s="66">
        <v>3.4719709999999995</v>
      </c>
      <c r="G22" s="65">
        <v>47.218466000000014</v>
      </c>
      <c r="H22" s="67">
        <v>27.228177999999993</v>
      </c>
      <c r="I22" s="66">
        <v>9.0056609999999981</v>
      </c>
      <c r="J22" s="65">
        <v>6.7155569999999987</v>
      </c>
      <c r="K22" s="67">
        <v>13.381261</v>
      </c>
      <c r="L22" s="66">
        <v>28.751766000000003</v>
      </c>
      <c r="M22" s="65">
        <v>73.502630000000039</v>
      </c>
      <c r="N22" s="114">
        <f t="shared" si="1"/>
        <v>363.9866770000001</v>
      </c>
      <c r="P22" s="40"/>
    </row>
    <row r="23" spans="1:16" x14ac:dyDescent="0.2">
      <c r="A23" s="68" t="s">
        <v>31</v>
      </c>
      <c r="B23" s="74">
        <v>4601.888468987795</v>
      </c>
      <c r="C23" s="62">
        <v>4177.3149857928711</v>
      </c>
      <c r="D23" s="73">
        <v>3730.844219720605</v>
      </c>
      <c r="E23" s="74">
        <v>3047.5832338454675</v>
      </c>
      <c r="F23" s="62">
        <v>2232.5309811923821</v>
      </c>
      <c r="G23" s="73">
        <v>1280.5104065073831</v>
      </c>
      <c r="H23" s="74">
        <v>1268.3567144736128</v>
      </c>
      <c r="I23" s="62">
        <v>1332.6134314159005</v>
      </c>
      <c r="J23" s="73">
        <v>1670.6534278593806</v>
      </c>
      <c r="K23" s="74">
        <v>2959.9921595834744</v>
      </c>
      <c r="L23" s="62">
        <v>3589.1347332077889</v>
      </c>
      <c r="M23" s="73">
        <v>4516.3591221575425</v>
      </c>
      <c r="N23" s="114">
        <f t="shared" si="1"/>
        <v>34407.781884744203</v>
      </c>
      <c r="P23" s="40"/>
    </row>
    <row r="24" spans="1:16" s="21" customFormat="1" ht="11.25" x14ac:dyDescent="0.2">
      <c r="A24" s="18"/>
      <c r="B24" s="4"/>
      <c r="C24" s="4"/>
      <c r="D24" s="4"/>
      <c r="E24" s="4"/>
      <c r="F24" s="4"/>
      <c r="G24" s="4"/>
      <c r="H24" s="4"/>
      <c r="I24" s="4"/>
      <c r="J24" s="4"/>
      <c r="K24" s="4"/>
      <c r="L24" s="4"/>
      <c r="M24" s="4"/>
      <c r="N24" s="3" t="s">
        <v>65</v>
      </c>
    </row>
    <row r="25" spans="1:16" x14ac:dyDescent="0.2">
      <c r="A25" s="33" t="s">
        <v>41</v>
      </c>
      <c r="B25" s="10">
        <v>6212.0423889999984</v>
      </c>
      <c r="C25" s="42"/>
      <c r="D25" s="42"/>
      <c r="E25" s="42"/>
      <c r="F25" s="42"/>
      <c r="G25" s="42"/>
      <c r="H25" s="42"/>
      <c r="I25" s="42"/>
      <c r="J25" s="42"/>
      <c r="K25" s="42"/>
      <c r="L25" s="42"/>
      <c r="M25" s="42"/>
    </row>
    <row r="26" spans="1:16" x14ac:dyDescent="0.2">
      <c r="A26" s="33" t="s">
        <v>40</v>
      </c>
      <c r="B26" s="10">
        <v>1168.5348409999999</v>
      </c>
    </row>
    <row r="27" spans="1:16" x14ac:dyDescent="0.2">
      <c r="A27" s="33" t="s">
        <v>39</v>
      </c>
      <c r="B27" s="10">
        <v>4652.7136220000002</v>
      </c>
      <c r="C27" s="22"/>
      <c r="D27" s="22"/>
      <c r="E27" s="22"/>
      <c r="F27" s="22"/>
      <c r="G27" s="22"/>
      <c r="H27" s="22"/>
      <c r="I27" s="22"/>
      <c r="J27" s="22"/>
      <c r="K27" s="22"/>
      <c r="L27" s="22"/>
      <c r="M27" s="22"/>
      <c r="N27" s="22"/>
    </row>
    <row r="28" spans="1:16" x14ac:dyDescent="0.2">
      <c r="A28" s="33" t="s">
        <v>51</v>
      </c>
      <c r="B28" s="10">
        <v>9.1164500000000004</v>
      </c>
      <c r="C28" s="22"/>
      <c r="D28" s="22"/>
      <c r="E28" s="22"/>
      <c r="F28" s="22"/>
      <c r="G28" s="22"/>
      <c r="H28" s="22"/>
      <c r="I28" s="22"/>
      <c r="J28" s="22"/>
      <c r="K28" s="22"/>
      <c r="L28" s="22"/>
      <c r="M28" s="22"/>
      <c r="N28" s="22"/>
    </row>
    <row r="29" spans="1:16" x14ac:dyDescent="0.2">
      <c r="A29" s="33" t="s">
        <v>52</v>
      </c>
      <c r="B29" s="10">
        <v>31.568973970034904</v>
      </c>
    </row>
    <row r="30" spans="1:16" x14ac:dyDescent="0.2">
      <c r="A30" s="33" t="s">
        <v>53</v>
      </c>
      <c r="B30" s="10">
        <v>7.9278999999999988E-2</v>
      </c>
    </row>
    <row r="31" spans="1:16" x14ac:dyDescent="0.2">
      <c r="A31" s="33" t="s">
        <v>38</v>
      </c>
      <c r="B31" s="10">
        <v>18764.150705</v>
      </c>
    </row>
    <row r="32" spans="1:16" x14ac:dyDescent="0.2">
      <c r="A32" s="33" t="s">
        <v>63</v>
      </c>
      <c r="B32" s="10">
        <v>315.40499999999997</v>
      </c>
    </row>
    <row r="33" spans="1:2" x14ac:dyDescent="0.2">
      <c r="A33" s="33" t="s">
        <v>37</v>
      </c>
      <c r="B33" s="10">
        <v>0</v>
      </c>
    </row>
    <row r="34" spans="1:2" x14ac:dyDescent="0.2">
      <c r="A34" s="33" t="s">
        <v>36</v>
      </c>
      <c r="B34" s="10">
        <v>2071.2018079999998</v>
      </c>
    </row>
    <row r="35" spans="1:2" x14ac:dyDescent="0.2">
      <c r="A35" s="33" t="s">
        <v>35</v>
      </c>
      <c r="B35" s="10">
        <v>78.848089999999985</v>
      </c>
    </row>
    <row r="36" spans="1:2" x14ac:dyDescent="0.2">
      <c r="A36" s="33" t="s">
        <v>34</v>
      </c>
      <c r="B36" s="10">
        <v>1150.0815100811583</v>
      </c>
    </row>
    <row r="37" spans="1:2" x14ac:dyDescent="0.2">
      <c r="A37" s="33" t="s">
        <v>33</v>
      </c>
      <c r="B37" s="10">
        <v>2330.8725780000004</v>
      </c>
    </row>
    <row r="38" spans="1:2" x14ac:dyDescent="0.2">
      <c r="A38" s="33" t="s">
        <v>3</v>
      </c>
      <c r="B38" s="10">
        <v>0</v>
      </c>
    </row>
    <row r="39" spans="1:2" x14ac:dyDescent="0.2">
      <c r="A39" s="33" t="s">
        <v>32</v>
      </c>
      <c r="B39" s="10">
        <v>115.63565700000004</v>
      </c>
    </row>
    <row r="40" spans="1:2" x14ac:dyDescent="0.2">
      <c r="A40" s="33" t="s">
        <v>31</v>
      </c>
      <c r="B40" s="10">
        <v>11065.486014948805</v>
      </c>
    </row>
  </sheetData>
  <mergeCells count="12">
    <mergeCell ref="N6:N7"/>
    <mergeCell ref="A6:A7"/>
    <mergeCell ref="B6:D6"/>
    <mergeCell ref="E6:G6"/>
    <mergeCell ref="H6:J6"/>
    <mergeCell ref="K6:M6"/>
    <mergeCell ref="N4:N5"/>
    <mergeCell ref="A4:A5"/>
    <mergeCell ref="B4:D4"/>
    <mergeCell ref="E4:G4"/>
    <mergeCell ref="H4:J4"/>
    <mergeCell ref="K4:M4"/>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5"/>
  <dimension ref="A1:P35"/>
  <sheetViews>
    <sheetView showGridLines="0" zoomScaleNormal="100" zoomScaleSheetLayoutView="100" workbookViewId="0">
      <selection activeCell="P7" sqref="P7:P20"/>
    </sheetView>
  </sheetViews>
  <sheetFormatPr defaultRowHeight="12" x14ac:dyDescent="0.2"/>
  <cols>
    <col min="1" max="1" width="18.85546875" style="5" customWidth="1"/>
    <col min="2" max="13" width="9.5703125" style="5" customWidth="1"/>
    <col min="14" max="14" width="10.42578125" style="5" customWidth="1"/>
    <col min="15" max="16384" width="9.140625" style="5"/>
  </cols>
  <sheetData>
    <row r="1" spans="1:16" ht="15.75" x14ac:dyDescent="0.25">
      <c r="A1" s="72" t="s">
        <v>105</v>
      </c>
      <c r="B1" s="42"/>
      <c r="C1" s="42"/>
      <c r="D1" s="42"/>
      <c r="E1" s="42"/>
      <c r="F1" s="42"/>
      <c r="G1" s="42"/>
      <c r="H1" s="42"/>
      <c r="I1" s="42"/>
      <c r="J1" s="42"/>
      <c r="K1" s="42"/>
      <c r="L1" s="42"/>
      <c r="M1" s="42"/>
      <c r="N1" s="57" t="str">
        <f>'3'!N1</f>
        <v>IV. čtvrtletí 2021</v>
      </c>
    </row>
    <row r="2" spans="1:16" ht="6" customHeight="1" x14ac:dyDescent="0.2">
      <c r="A2" s="42"/>
      <c r="B2" s="42"/>
      <c r="C2" s="42"/>
      <c r="D2" s="42"/>
      <c r="E2" s="42"/>
      <c r="F2" s="42"/>
      <c r="G2" s="42"/>
      <c r="H2" s="42"/>
      <c r="I2" s="42"/>
      <c r="J2" s="42"/>
      <c r="K2" s="42"/>
      <c r="L2" s="42"/>
      <c r="M2" s="42"/>
      <c r="N2" s="42"/>
    </row>
    <row r="3" spans="1:16" x14ac:dyDescent="0.2">
      <c r="A3" s="277"/>
      <c r="B3" s="282" t="s">
        <v>45</v>
      </c>
      <c r="C3" s="283"/>
      <c r="D3" s="284"/>
      <c r="E3" s="282" t="s">
        <v>46</v>
      </c>
      <c r="F3" s="283"/>
      <c r="G3" s="284"/>
      <c r="H3" s="282" t="s">
        <v>47</v>
      </c>
      <c r="I3" s="283"/>
      <c r="J3" s="284"/>
      <c r="K3" s="282" t="s">
        <v>48</v>
      </c>
      <c r="L3" s="283"/>
      <c r="M3" s="284"/>
      <c r="N3" s="276" t="s">
        <v>7</v>
      </c>
    </row>
    <row r="4" spans="1:16" x14ac:dyDescent="0.2">
      <c r="A4" s="292"/>
      <c r="B4" s="71" t="s">
        <v>8</v>
      </c>
      <c r="C4" s="70" t="s">
        <v>9</v>
      </c>
      <c r="D4" s="69" t="s">
        <v>10</v>
      </c>
      <c r="E4" s="71" t="s">
        <v>11</v>
      </c>
      <c r="F4" s="70" t="s">
        <v>12</v>
      </c>
      <c r="G4" s="69" t="s">
        <v>13</v>
      </c>
      <c r="H4" s="71" t="s">
        <v>14</v>
      </c>
      <c r="I4" s="70" t="s">
        <v>15</v>
      </c>
      <c r="J4" s="69" t="s">
        <v>16</v>
      </c>
      <c r="K4" s="71" t="s">
        <v>17</v>
      </c>
      <c r="L4" s="70" t="s">
        <v>18</v>
      </c>
      <c r="M4" s="69" t="s">
        <v>19</v>
      </c>
      <c r="N4" s="273"/>
    </row>
    <row r="5" spans="1:16" x14ac:dyDescent="0.2">
      <c r="A5" s="293" t="s">
        <v>50</v>
      </c>
      <c r="B5" s="287">
        <f>SUM(B6:D6)</f>
        <v>55479.326022328227</v>
      </c>
      <c r="C5" s="288"/>
      <c r="D5" s="289"/>
      <c r="E5" s="287">
        <f>SUM(E6:G6)</f>
        <v>33743.824402509992</v>
      </c>
      <c r="F5" s="288"/>
      <c r="G5" s="289"/>
      <c r="H5" s="287">
        <f>SUM(H6:J6)</f>
        <v>24362.526112447435</v>
      </c>
      <c r="I5" s="288"/>
      <c r="J5" s="289"/>
      <c r="K5" s="287">
        <f>SUM(K6:M6)</f>
        <v>47965.736917999995</v>
      </c>
      <c r="L5" s="288"/>
      <c r="M5" s="289"/>
      <c r="N5" s="290">
        <f>SUM(N7:N20)</f>
        <v>161551.41345528566</v>
      </c>
    </row>
    <row r="6" spans="1:16" x14ac:dyDescent="0.2">
      <c r="A6" s="294"/>
      <c r="B6" s="115">
        <f>SUM(B7:B20)</f>
        <v>20151.162209291455</v>
      </c>
      <c r="C6" s="116">
        <f t="shared" ref="C6:M6" si="0">SUM(C7:C20)</f>
        <v>18144.450646579113</v>
      </c>
      <c r="D6" s="117">
        <f t="shared" si="0"/>
        <v>17183.713166457655</v>
      </c>
      <c r="E6" s="115">
        <f t="shared" si="0"/>
        <v>14269.848071458928</v>
      </c>
      <c r="F6" s="116">
        <f t="shared" si="0"/>
        <v>11518.008474390024</v>
      </c>
      <c r="G6" s="117">
        <f t="shared" si="0"/>
        <v>7955.9678566610355</v>
      </c>
      <c r="H6" s="115">
        <f t="shared" si="0"/>
        <v>7520.7734668681242</v>
      </c>
      <c r="I6" s="116">
        <f t="shared" si="0"/>
        <v>7894.6717845583235</v>
      </c>
      <c r="J6" s="117">
        <f t="shared" si="0"/>
        <v>8947.0808610209842</v>
      </c>
      <c r="K6" s="115">
        <f t="shared" si="0"/>
        <v>12877.305350999999</v>
      </c>
      <c r="L6" s="116">
        <f t="shared" si="0"/>
        <v>16109.481421</v>
      </c>
      <c r="M6" s="117">
        <f t="shared" si="0"/>
        <v>18978.950145999996</v>
      </c>
      <c r="N6" s="291"/>
    </row>
    <row r="7" spans="1:16" x14ac:dyDescent="0.2">
      <c r="A7" s="68" t="s">
        <v>121</v>
      </c>
      <c r="B7" s="77">
        <v>798.8661249999999</v>
      </c>
      <c r="C7" s="63">
        <v>789.40095099999996</v>
      </c>
      <c r="D7" s="60">
        <v>631.50905200000022</v>
      </c>
      <c r="E7" s="77">
        <v>507.79872299999988</v>
      </c>
      <c r="F7" s="63">
        <v>362.486064</v>
      </c>
      <c r="G7" s="60">
        <v>213.88426100000004</v>
      </c>
      <c r="H7" s="77">
        <v>275.49190699999997</v>
      </c>
      <c r="I7" s="63">
        <v>225.53175200000001</v>
      </c>
      <c r="J7" s="60">
        <v>245.52622800000003</v>
      </c>
      <c r="K7" s="77">
        <v>473.01726700000017</v>
      </c>
      <c r="L7" s="63">
        <v>658.75078600000018</v>
      </c>
      <c r="M7" s="60">
        <v>689.09256500000004</v>
      </c>
      <c r="N7" s="114">
        <f t="shared" ref="N7:N20" si="1">SUM(B7:M7)</f>
        <v>5871.3556810000009</v>
      </c>
      <c r="P7" s="12"/>
    </row>
    <row r="8" spans="1:16" x14ac:dyDescent="0.2">
      <c r="A8" s="68" t="s">
        <v>91</v>
      </c>
      <c r="B8" s="58">
        <v>1016.981254</v>
      </c>
      <c r="C8" s="56">
        <v>875.13084000000003</v>
      </c>
      <c r="D8" s="79">
        <v>867.91603399999974</v>
      </c>
      <c r="E8" s="58">
        <v>674.62035700000024</v>
      </c>
      <c r="F8" s="56">
        <v>538.75778100000002</v>
      </c>
      <c r="G8" s="79">
        <v>335.53609099999989</v>
      </c>
      <c r="H8" s="58">
        <v>316.17285400000009</v>
      </c>
      <c r="I8" s="56">
        <v>335.48029299999996</v>
      </c>
      <c r="J8" s="79">
        <v>374.2863559999999</v>
      </c>
      <c r="K8" s="58">
        <v>594.22124199999985</v>
      </c>
      <c r="L8" s="56">
        <v>795.74844499999983</v>
      </c>
      <c r="M8" s="79">
        <v>934.79245599999967</v>
      </c>
      <c r="N8" s="114">
        <f t="shared" si="1"/>
        <v>7659.6440029999994</v>
      </c>
      <c r="P8" s="12"/>
    </row>
    <row r="9" spans="1:16" x14ac:dyDescent="0.2">
      <c r="A9" s="68" t="s">
        <v>92</v>
      </c>
      <c r="B9" s="59">
        <v>1099.1453860000004</v>
      </c>
      <c r="C9" s="76">
        <v>1004.4053579999999</v>
      </c>
      <c r="D9" s="78">
        <v>900.27123199999983</v>
      </c>
      <c r="E9" s="59">
        <v>701.29514599999948</v>
      </c>
      <c r="F9" s="76">
        <v>487.59074100000004</v>
      </c>
      <c r="G9" s="78">
        <v>290.93180499999994</v>
      </c>
      <c r="H9" s="59">
        <v>266.72009099999997</v>
      </c>
      <c r="I9" s="76">
        <v>278.618201</v>
      </c>
      <c r="J9" s="78">
        <v>333.62714500000004</v>
      </c>
      <c r="K9" s="59">
        <v>692.22993599999984</v>
      </c>
      <c r="L9" s="76">
        <v>920.16410600000052</v>
      </c>
      <c r="M9" s="78">
        <v>1123.4300460000002</v>
      </c>
      <c r="N9" s="114">
        <f t="shared" si="1"/>
        <v>8098.4291930000009</v>
      </c>
      <c r="P9" s="12"/>
    </row>
    <row r="10" spans="1:16" x14ac:dyDescent="0.2">
      <c r="A10" s="68" t="s">
        <v>93</v>
      </c>
      <c r="B10" s="59">
        <v>938.95045300000015</v>
      </c>
      <c r="C10" s="76">
        <v>889.26019000000008</v>
      </c>
      <c r="D10" s="78">
        <v>851.65496899999994</v>
      </c>
      <c r="E10" s="59">
        <v>719.41788699999984</v>
      </c>
      <c r="F10" s="76">
        <v>603.9290490000003</v>
      </c>
      <c r="G10" s="78">
        <v>418.98659400000003</v>
      </c>
      <c r="H10" s="59">
        <v>416.60297499999996</v>
      </c>
      <c r="I10" s="76">
        <v>446.31677099999996</v>
      </c>
      <c r="J10" s="78">
        <v>514.62346300000002</v>
      </c>
      <c r="K10" s="59">
        <v>698.15146700000003</v>
      </c>
      <c r="L10" s="76">
        <v>828.78494499999999</v>
      </c>
      <c r="M10" s="78">
        <v>932.38484499999981</v>
      </c>
      <c r="N10" s="114">
        <f t="shared" si="1"/>
        <v>8259.0636080000004</v>
      </c>
      <c r="P10" s="12"/>
    </row>
    <row r="11" spans="1:16" x14ac:dyDescent="0.2">
      <c r="A11" s="68" t="s">
        <v>120</v>
      </c>
      <c r="B11" s="59">
        <v>513.52881150775181</v>
      </c>
      <c r="C11" s="76">
        <v>454.79387730795315</v>
      </c>
      <c r="D11" s="78">
        <v>433.39247188317955</v>
      </c>
      <c r="E11" s="59">
        <v>367.76322786029493</v>
      </c>
      <c r="F11" s="76">
        <v>287.76376875186645</v>
      </c>
      <c r="G11" s="78">
        <v>192.87524574332724</v>
      </c>
      <c r="H11" s="59">
        <v>177.39604739644125</v>
      </c>
      <c r="I11" s="76">
        <v>185.09672692803926</v>
      </c>
      <c r="J11" s="78">
        <v>171.71674031058876</v>
      </c>
      <c r="K11" s="59">
        <v>308.54589099999998</v>
      </c>
      <c r="L11" s="76">
        <v>388.40084100000001</v>
      </c>
      <c r="M11" s="78">
        <v>466.70701299999956</v>
      </c>
      <c r="N11" s="114">
        <f t="shared" si="1"/>
        <v>3947.9806626894424</v>
      </c>
      <c r="P11" s="12"/>
    </row>
    <row r="12" spans="1:16" x14ac:dyDescent="0.2">
      <c r="A12" s="68" t="s">
        <v>94</v>
      </c>
      <c r="B12" s="59">
        <v>600.61563020331084</v>
      </c>
      <c r="C12" s="76">
        <v>503.02979368828778</v>
      </c>
      <c r="D12" s="78">
        <v>474.33415607483187</v>
      </c>
      <c r="E12" s="59">
        <v>383.60477921086533</v>
      </c>
      <c r="F12" s="76">
        <v>301.0415115074855</v>
      </c>
      <c r="G12" s="78">
        <v>200.12664000000004</v>
      </c>
      <c r="H12" s="59">
        <v>171.70943400000002</v>
      </c>
      <c r="I12" s="76">
        <v>178.03767499999995</v>
      </c>
      <c r="J12" s="78">
        <v>290.19214099999999</v>
      </c>
      <c r="K12" s="59">
        <v>458.95796200000012</v>
      </c>
      <c r="L12" s="76">
        <v>526.48752899999999</v>
      </c>
      <c r="M12" s="78">
        <v>635.87427300000002</v>
      </c>
      <c r="N12" s="114">
        <f t="shared" si="1"/>
        <v>4724.0115246847809</v>
      </c>
      <c r="P12" s="12"/>
    </row>
    <row r="13" spans="1:16" x14ac:dyDescent="0.2">
      <c r="A13" s="68" t="s">
        <v>95</v>
      </c>
      <c r="B13" s="59">
        <v>356.93551300000001</v>
      </c>
      <c r="C13" s="76">
        <v>316.17043999999999</v>
      </c>
      <c r="D13" s="78">
        <v>287.63759800000003</v>
      </c>
      <c r="E13" s="59">
        <v>244.32764400000002</v>
      </c>
      <c r="F13" s="76">
        <v>172.76322000000002</v>
      </c>
      <c r="G13" s="78">
        <v>109.50380899999999</v>
      </c>
      <c r="H13" s="59">
        <v>101.35225799999999</v>
      </c>
      <c r="I13" s="76">
        <v>102.54897100000002</v>
      </c>
      <c r="J13" s="78">
        <v>133.00904399999996</v>
      </c>
      <c r="K13" s="59">
        <v>208.8202859999999</v>
      </c>
      <c r="L13" s="76">
        <v>265.75638100000003</v>
      </c>
      <c r="M13" s="78">
        <v>334.28558199999986</v>
      </c>
      <c r="N13" s="114">
        <f t="shared" si="1"/>
        <v>2633.1107459999998</v>
      </c>
      <c r="P13" s="12"/>
    </row>
    <row r="14" spans="1:16" x14ac:dyDescent="0.2">
      <c r="A14" s="68" t="s">
        <v>96</v>
      </c>
      <c r="B14" s="59">
        <v>4002.9270730000012</v>
      </c>
      <c r="C14" s="76">
        <v>3531.4642879999992</v>
      </c>
      <c r="D14" s="78">
        <v>3302.923495999999</v>
      </c>
      <c r="E14" s="59">
        <v>2836.9854350000005</v>
      </c>
      <c r="F14" s="76">
        <v>2325.0596669999991</v>
      </c>
      <c r="G14" s="78">
        <v>1769.0134219999995</v>
      </c>
      <c r="H14" s="59">
        <v>1775.109003</v>
      </c>
      <c r="I14" s="76">
        <v>1780.7711820000002</v>
      </c>
      <c r="J14" s="78">
        <v>1867.0348280000005</v>
      </c>
      <c r="K14" s="59">
        <v>2449.8754979999985</v>
      </c>
      <c r="L14" s="76">
        <v>3019.5773390000004</v>
      </c>
      <c r="M14" s="78">
        <v>3689.7570309999996</v>
      </c>
      <c r="N14" s="114">
        <f t="shared" si="1"/>
        <v>32350.498261999997</v>
      </c>
      <c r="P14" s="12"/>
    </row>
    <row r="15" spans="1:16" x14ac:dyDescent="0.2">
      <c r="A15" s="68" t="s">
        <v>97</v>
      </c>
      <c r="B15" s="59">
        <v>892.72035100000016</v>
      </c>
      <c r="C15" s="76">
        <v>753.12047299999961</v>
      </c>
      <c r="D15" s="78">
        <v>691.41996899999958</v>
      </c>
      <c r="E15" s="59">
        <v>554.33969400000046</v>
      </c>
      <c r="F15" s="76">
        <v>421.74279000000001</v>
      </c>
      <c r="G15" s="78">
        <v>307.21752299999991</v>
      </c>
      <c r="H15" s="59">
        <v>290.17478700000004</v>
      </c>
      <c r="I15" s="76">
        <v>297.69330100000002</v>
      </c>
      <c r="J15" s="78">
        <v>380.61502800000017</v>
      </c>
      <c r="K15" s="59">
        <v>615.74858800000015</v>
      </c>
      <c r="L15" s="76">
        <v>744.66970399999957</v>
      </c>
      <c r="M15" s="78">
        <v>889.84800500000006</v>
      </c>
      <c r="N15" s="114">
        <f t="shared" si="1"/>
        <v>6839.3102129999997</v>
      </c>
      <c r="P15" s="12"/>
    </row>
    <row r="16" spans="1:16" x14ac:dyDescent="0.2">
      <c r="A16" s="68" t="s">
        <v>98</v>
      </c>
      <c r="B16" s="59">
        <v>962.85070964424597</v>
      </c>
      <c r="C16" s="76">
        <v>883.96687511293555</v>
      </c>
      <c r="D16" s="78">
        <v>825.65755536563336</v>
      </c>
      <c r="E16" s="59">
        <v>662.33561137412869</v>
      </c>
      <c r="F16" s="76">
        <v>471.04341518055367</v>
      </c>
      <c r="G16" s="78">
        <v>264.41279733028489</v>
      </c>
      <c r="H16" s="59">
        <v>246.28961145908539</v>
      </c>
      <c r="I16" s="76">
        <v>223.1763439264937</v>
      </c>
      <c r="J16" s="78">
        <v>295.39675675759941</v>
      </c>
      <c r="K16" s="59">
        <v>559.82718000000011</v>
      </c>
      <c r="L16" s="76">
        <v>721.94214600000009</v>
      </c>
      <c r="M16" s="78">
        <v>920.77354100000002</v>
      </c>
      <c r="N16" s="114">
        <f t="shared" si="1"/>
        <v>7037.6725431509622</v>
      </c>
      <c r="P16" s="12"/>
    </row>
    <row r="17" spans="1:16" x14ac:dyDescent="0.2">
      <c r="A17" s="68" t="s">
        <v>99</v>
      </c>
      <c r="B17" s="59">
        <v>816.4842729361452</v>
      </c>
      <c r="C17" s="76">
        <v>728.96227746994214</v>
      </c>
      <c r="D17" s="78">
        <v>685.70200613401153</v>
      </c>
      <c r="E17" s="59">
        <v>547.57932613930348</v>
      </c>
      <c r="F17" s="76">
        <v>405.19295295011847</v>
      </c>
      <c r="G17" s="78">
        <v>234.08332558742498</v>
      </c>
      <c r="H17" s="59">
        <v>212.96855501259765</v>
      </c>
      <c r="I17" s="76">
        <v>212.69715570378887</v>
      </c>
      <c r="J17" s="78">
        <v>273.30084795279595</v>
      </c>
      <c r="K17" s="59">
        <v>495.83729400000004</v>
      </c>
      <c r="L17" s="76">
        <v>669.87692500000003</v>
      </c>
      <c r="M17" s="78">
        <v>785.98588199999972</v>
      </c>
      <c r="N17" s="114">
        <f t="shared" si="1"/>
        <v>6068.6708208861282</v>
      </c>
      <c r="P17" s="12"/>
    </row>
    <row r="18" spans="1:16" x14ac:dyDescent="0.2">
      <c r="A18" s="68" t="s">
        <v>100</v>
      </c>
      <c r="B18" s="59">
        <v>3570.8816720000018</v>
      </c>
      <c r="C18" s="76">
        <v>3101.1096370000005</v>
      </c>
      <c r="D18" s="78">
        <v>2985.225758</v>
      </c>
      <c r="E18" s="59">
        <v>2477.853778874337</v>
      </c>
      <c r="F18" s="76">
        <v>1973.6798150000004</v>
      </c>
      <c r="G18" s="78">
        <v>1245.5350129999997</v>
      </c>
      <c r="H18" s="59">
        <v>1024.791176</v>
      </c>
      <c r="I18" s="76">
        <v>1245.8873170000004</v>
      </c>
      <c r="J18" s="78">
        <v>1575.5393590000008</v>
      </c>
      <c r="K18" s="59">
        <v>2428.0110449999993</v>
      </c>
      <c r="L18" s="76">
        <v>2924.2829449999995</v>
      </c>
      <c r="M18" s="78">
        <v>3448.925706999999</v>
      </c>
      <c r="N18" s="114">
        <f t="shared" si="1"/>
        <v>28001.723222874338</v>
      </c>
      <c r="P18" s="12"/>
    </row>
    <row r="19" spans="1:16" x14ac:dyDescent="0.2">
      <c r="A19" s="68" t="s">
        <v>101</v>
      </c>
      <c r="B19" s="59">
        <v>3644.4439340000004</v>
      </c>
      <c r="C19" s="76">
        <v>3438.155691999998</v>
      </c>
      <c r="D19" s="78">
        <v>3391.6976909999994</v>
      </c>
      <c r="E19" s="59">
        <v>2912.2833809999997</v>
      </c>
      <c r="F19" s="76">
        <v>2648.1633930000007</v>
      </c>
      <c r="G19" s="78">
        <v>1972.2348929999998</v>
      </c>
      <c r="H19" s="59">
        <v>1900.7776510000008</v>
      </c>
      <c r="I19" s="76">
        <v>2006.8268930000006</v>
      </c>
      <c r="J19" s="78">
        <v>2040.1735020000003</v>
      </c>
      <c r="K19" s="59">
        <v>2326.0867360000011</v>
      </c>
      <c r="L19" s="76">
        <v>2928.0952700000021</v>
      </c>
      <c r="M19" s="78">
        <v>3272.140120999999</v>
      </c>
      <c r="N19" s="114">
        <f t="shared" si="1"/>
        <v>32481.079157000004</v>
      </c>
      <c r="P19" s="12"/>
    </row>
    <row r="20" spans="1:16" x14ac:dyDescent="0.2">
      <c r="A20" s="68" t="s">
        <v>102</v>
      </c>
      <c r="B20" s="77">
        <v>935.83102400000007</v>
      </c>
      <c r="C20" s="63">
        <v>875.47995400000036</v>
      </c>
      <c r="D20" s="60">
        <v>854.37117799999999</v>
      </c>
      <c r="E20" s="77">
        <v>679.64308100000017</v>
      </c>
      <c r="F20" s="63">
        <v>518.79430600000001</v>
      </c>
      <c r="G20" s="60">
        <v>401.62643700000012</v>
      </c>
      <c r="H20" s="77">
        <v>345.21711699999997</v>
      </c>
      <c r="I20" s="63">
        <v>375.98920199999998</v>
      </c>
      <c r="J20" s="60">
        <v>452.03942199999983</v>
      </c>
      <c r="K20" s="77">
        <v>567.97495899999979</v>
      </c>
      <c r="L20" s="63">
        <v>716.94405899999992</v>
      </c>
      <c r="M20" s="60">
        <v>854.95307899999966</v>
      </c>
      <c r="N20" s="114">
        <f t="shared" si="1"/>
        <v>7578.8638180000007</v>
      </c>
      <c r="P20" s="12"/>
    </row>
    <row r="21" spans="1:16" x14ac:dyDescent="0.2">
      <c r="A21" s="42"/>
      <c r="B21" s="42"/>
      <c r="C21" s="42"/>
      <c r="D21" s="42"/>
      <c r="E21" s="42"/>
      <c r="F21" s="42"/>
      <c r="G21" s="42"/>
      <c r="H21" s="42"/>
      <c r="I21" s="42"/>
      <c r="J21" s="42"/>
      <c r="K21" s="42"/>
      <c r="L21" s="42"/>
      <c r="M21" s="42"/>
      <c r="N21" s="3" t="s">
        <v>65</v>
      </c>
    </row>
    <row r="22" spans="1:16" x14ac:dyDescent="0.2">
      <c r="A22" s="7" t="s">
        <v>121</v>
      </c>
      <c r="B22" s="10">
        <v>1820.8606180000002</v>
      </c>
      <c r="C22" s="42"/>
    </row>
    <row r="23" spans="1:16" x14ac:dyDescent="0.2">
      <c r="A23" s="7" t="s">
        <v>91</v>
      </c>
      <c r="B23" s="10">
        <v>2324.7621429999995</v>
      </c>
      <c r="C23" s="42"/>
    </row>
    <row r="24" spans="1:16" x14ac:dyDescent="0.2">
      <c r="A24" s="7" t="s">
        <v>92</v>
      </c>
      <c r="B24" s="10">
        <v>2735.8240880000003</v>
      </c>
      <c r="C24" s="42"/>
    </row>
    <row r="25" spans="1:16" x14ac:dyDescent="0.2">
      <c r="A25" s="7" t="s">
        <v>93</v>
      </c>
      <c r="B25" s="10">
        <v>2459.3212569999996</v>
      </c>
      <c r="C25" s="42"/>
    </row>
    <row r="26" spans="1:16" x14ac:dyDescent="0.2">
      <c r="A26" s="7" t="s">
        <v>120</v>
      </c>
      <c r="B26" s="10">
        <v>1163.6537449999996</v>
      </c>
      <c r="C26" s="42"/>
    </row>
    <row r="27" spans="1:16" x14ac:dyDescent="0.2">
      <c r="A27" s="7" t="s">
        <v>94</v>
      </c>
      <c r="B27" s="10">
        <v>1621.3197640000003</v>
      </c>
      <c r="C27" s="42"/>
    </row>
    <row r="28" spans="1:16" x14ac:dyDescent="0.2">
      <c r="A28" s="7" t="s">
        <v>95</v>
      </c>
      <c r="B28" s="10">
        <v>808.86224899999979</v>
      </c>
      <c r="C28" s="42"/>
    </row>
    <row r="29" spans="1:16" x14ac:dyDescent="0.2">
      <c r="A29" s="7" t="s">
        <v>96</v>
      </c>
      <c r="B29" s="10">
        <v>9159.2098679999981</v>
      </c>
      <c r="C29" s="42"/>
    </row>
    <row r="30" spans="1:16" x14ac:dyDescent="0.2">
      <c r="A30" s="7" t="s">
        <v>97</v>
      </c>
      <c r="B30" s="10">
        <v>2250.2662970000001</v>
      </c>
      <c r="C30" s="42"/>
    </row>
    <row r="31" spans="1:16" x14ac:dyDescent="0.2">
      <c r="A31" s="7" t="s">
        <v>98</v>
      </c>
      <c r="B31" s="10">
        <v>2202.5428670000001</v>
      </c>
      <c r="C31" s="42"/>
    </row>
    <row r="32" spans="1:16" x14ac:dyDescent="0.2">
      <c r="A32" s="7" t="s">
        <v>99</v>
      </c>
      <c r="B32" s="10">
        <v>1951.7001009999997</v>
      </c>
      <c r="C32" s="42"/>
    </row>
    <row r="33" spans="1:3" x14ac:dyDescent="0.2">
      <c r="A33" s="7" t="s">
        <v>100</v>
      </c>
      <c r="B33" s="10">
        <v>8801.2196969999968</v>
      </c>
      <c r="C33" s="42"/>
    </row>
    <row r="34" spans="1:3" x14ac:dyDescent="0.2">
      <c r="A34" s="7" t="s">
        <v>101</v>
      </c>
      <c r="B34" s="10">
        <v>8526.3221270000013</v>
      </c>
      <c r="C34" s="42"/>
    </row>
    <row r="35" spans="1:3" x14ac:dyDescent="0.2">
      <c r="A35" s="7" t="s">
        <v>102</v>
      </c>
      <c r="B35" s="10">
        <v>2139.8720969999995</v>
      </c>
      <c r="C35" s="42"/>
    </row>
  </sheetData>
  <sortState ref="A7:N20">
    <sortCondition ref="A7"/>
  </sortState>
  <mergeCells count="12">
    <mergeCell ref="N3:N4"/>
    <mergeCell ref="N5:N6"/>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14"/>
  <dimension ref="A1:W46"/>
  <sheetViews>
    <sheetView showGridLines="0" zoomScaleNormal="100" zoomScaleSheetLayoutView="100" workbookViewId="0">
      <selection activeCell="T23" sqref="T23"/>
    </sheetView>
  </sheetViews>
  <sheetFormatPr defaultRowHeight="12.75" x14ac:dyDescent="0.2"/>
  <cols>
    <col min="1" max="1" width="30.85546875" style="2" customWidth="1"/>
    <col min="2" max="15" width="7.42578125" style="2" customWidth="1"/>
    <col min="16" max="16" width="9.140625" style="2" customWidth="1"/>
    <col min="17" max="16384" width="9.140625" style="2"/>
  </cols>
  <sheetData>
    <row r="1" spans="1:23" s="20" customFormat="1" ht="15.75" x14ac:dyDescent="0.25">
      <c r="A1" s="72" t="s">
        <v>103</v>
      </c>
      <c r="B1" s="42"/>
      <c r="C1" s="42"/>
      <c r="D1" s="42"/>
      <c r="E1" s="42"/>
      <c r="G1" s="42"/>
      <c r="H1" s="42"/>
      <c r="I1" s="42"/>
      <c r="J1" s="42"/>
      <c r="K1" s="42"/>
      <c r="L1" s="42"/>
      <c r="M1" s="42"/>
      <c r="N1" s="42"/>
      <c r="P1" s="57" t="str">
        <f>'3'!N1</f>
        <v>IV. čtvrtletí 2021</v>
      </c>
    </row>
    <row r="2" spans="1:23" s="42" customFormat="1" ht="6" customHeight="1" x14ac:dyDescent="0.2">
      <c r="B2" s="1"/>
      <c r="C2" s="1"/>
      <c r="D2" s="1"/>
      <c r="E2" s="1"/>
      <c r="F2" s="1"/>
      <c r="G2" s="1"/>
      <c r="H2" s="1"/>
      <c r="I2" s="1"/>
      <c r="J2" s="1"/>
      <c r="K2" s="1"/>
      <c r="L2" s="1"/>
      <c r="M2" s="1"/>
      <c r="N2" s="1"/>
      <c r="O2" s="1"/>
    </row>
    <row r="3" spans="1:23" s="42" customFormat="1" ht="12" customHeight="1" x14ac:dyDescent="0.2">
      <c r="A3" s="213"/>
      <c r="B3" s="88" t="s">
        <v>78</v>
      </c>
      <c r="C3" s="88" t="s">
        <v>69</v>
      </c>
      <c r="D3" s="88" t="s">
        <v>70</v>
      </c>
      <c r="E3" s="88" t="s">
        <v>71</v>
      </c>
      <c r="F3" s="88" t="s">
        <v>81</v>
      </c>
      <c r="G3" s="88" t="s">
        <v>72</v>
      </c>
      <c r="H3" s="88" t="s">
        <v>73</v>
      </c>
      <c r="I3" s="88" t="s">
        <v>74</v>
      </c>
      <c r="J3" s="88" t="s">
        <v>75</v>
      </c>
      <c r="K3" s="88" t="s">
        <v>76</v>
      </c>
      <c r="L3" s="88" t="s">
        <v>77</v>
      </c>
      <c r="M3" s="88" t="s">
        <v>79</v>
      </c>
      <c r="N3" s="88" t="s">
        <v>80</v>
      </c>
      <c r="O3" s="88" t="s">
        <v>82</v>
      </c>
      <c r="P3" s="88" t="s">
        <v>7</v>
      </c>
    </row>
    <row r="4" spans="1:23" s="29" customFormat="1" ht="12" customHeight="1" x14ac:dyDescent="0.2">
      <c r="A4" s="118" t="s">
        <v>50</v>
      </c>
      <c r="B4" s="112">
        <f>SUM(B5:B20)</f>
        <v>1820.8606180000002</v>
      </c>
      <c r="C4" s="112">
        <f>SUM(C5:C20)</f>
        <v>2324.7621429999999</v>
      </c>
      <c r="D4" s="112">
        <f t="shared" ref="D4:P4" si="0">SUM(D5:D20)</f>
        <v>2735.8240879999994</v>
      </c>
      <c r="E4" s="112">
        <f t="shared" si="0"/>
        <v>2459.3212569999996</v>
      </c>
      <c r="F4" s="112">
        <f>SUM(F5:F20)</f>
        <v>1163.6537450000001</v>
      </c>
      <c r="G4" s="112">
        <f t="shared" si="0"/>
        <v>1621.3197639999999</v>
      </c>
      <c r="H4" s="112">
        <f t="shared" si="0"/>
        <v>808.86224900000002</v>
      </c>
      <c r="I4" s="112">
        <f t="shared" si="0"/>
        <v>9159.2098679999999</v>
      </c>
      <c r="J4" s="112">
        <f t="shared" si="0"/>
        <v>2250.2662970000001</v>
      </c>
      <c r="K4" s="112">
        <f t="shared" si="0"/>
        <v>2202.5428669999997</v>
      </c>
      <c r="L4" s="112">
        <f t="shared" si="0"/>
        <v>1951.7001010000001</v>
      </c>
      <c r="M4" s="112">
        <f t="shared" si="0"/>
        <v>8801.2196969999986</v>
      </c>
      <c r="N4" s="112">
        <f t="shared" si="0"/>
        <v>8526.3221269999995</v>
      </c>
      <c r="O4" s="116">
        <f t="shared" si="0"/>
        <v>2139.8720969999999</v>
      </c>
      <c r="P4" s="112">
        <f t="shared" si="0"/>
        <v>47965.736917999995</v>
      </c>
    </row>
    <row r="5" spans="1:23" s="42" customFormat="1" ht="12" customHeight="1" x14ac:dyDescent="0.2">
      <c r="A5" s="75" t="s">
        <v>41</v>
      </c>
      <c r="B5" s="63">
        <v>0</v>
      </c>
      <c r="C5" s="63">
        <v>543.43167399999993</v>
      </c>
      <c r="D5" s="63">
        <v>163.37803999999997</v>
      </c>
      <c r="E5" s="63">
        <v>143.55486199999999</v>
      </c>
      <c r="F5" s="63">
        <v>424.42873900000006</v>
      </c>
      <c r="G5" s="63">
        <v>228.03308099999995</v>
      </c>
      <c r="H5" s="63">
        <v>2.1344319999999999</v>
      </c>
      <c r="I5" s="63">
        <v>1608.7772009999999</v>
      </c>
      <c r="J5" s="63">
        <v>61.935736000000006</v>
      </c>
      <c r="K5" s="63">
        <v>25.880561</v>
      </c>
      <c r="L5" s="63">
        <v>407.17320999999998</v>
      </c>
      <c r="M5" s="63">
        <v>431.73277200000001</v>
      </c>
      <c r="N5" s="63">
        <v>2031.3519910000002</v>
      </c>
      <c r="O5" s="63">
        <v>140.23008999999999</v>
      </c>
      <c r="P5" s="119">
        <f>SUM(B5:O5)</f>
        <v>6212.0423890000002</v>
      </c>
      <c r="R5" s="254"/>
      <c r="S5" s="36"/>
      <c r="T5" s="36"/>
    </row>
    <row r="6" spans="1:23" s="42" customFormat="1" ht="12" customHeight="1" x14ac:dyDescent="0.2">
      <c r="A6" s="61" t="s">
        <v>40</v>
      </c>
      <c r="B6" s="76">
        <v>41.36</v>
      </c>
      <c r="C6" s="76">
        <v>112.04294</v>
      </c>
      <c r="D6" s="76">
        <v>91.770723999999987</v>
      </c>
      <c r="E6" s="76">
        <v>18.724379000000003</v>
      </c>
      <c r="F6" s="76">
        <v>169.98425100000009</v>
      </c>
      <c r="G6" s="76">
        <v>105.71710899999998</v>
      </c>
      <c r="H6" s="76">
        <v>10.256542999999999</v>
      </c>
      <c r="I6" s="76">
        <v>98.394872000000035</v>
      </c>
      <c r="J6" s="76">
        <v>107.12062400000001</v>
      </c>
      <c r="K6" s="76">
        <v>108.86840699999995</v>
      </c>
      <c r="L6" s="76">
        <v>104.88868700000002</v>
      </c>
      <c r="M6" s="76">
        <v>133.72719400000005</v>
      </c>
      <c r="N6" s="76">
        <v>31.123226000000003</v>
      </c>
      <c r="O6" s="64">
        <v>34.555885000000011</v>
      </c>
      <c r="P6" s="119">
        <f t="shared" ref="P6:P20" si="1">SUM(B6:O6)</f>
        <v>1168.5348410000001</v>
      </c>
      <c r="R6" s="254"/>
      <c r="S6" s="36"/>
      <c r="T6" s="36"/>
      <c r="U6" s="254"/>
      <c r="V6" s="36"/>
      <c r="W6" s="36"/>
    </row>
    <row r="7" spans="1:23" s="42" customFormat="1" ht="12" customHeight="1" x14ac:dyDescent="0.2">
      <c r="A7" s="61" t="s">
        <v>39</v>
      </c>
      <c r="B7" s="76">
        <v>0</v>
      </c>
      <c r="C7" s="76">
        <v>0</v>
      </c>
      <c r="D7" s="76">
        <v>1.6739999999999998E-2</v>
      </c>
      <c r="E7" s="76">
        <v>0</v>
      </c>
      <c r="F7" s="76">
        <v>0</v>
      </c>
      <c r="G7" s="76">
        <v>21.680859999999999</v>
      </c>
      <c r="H7" s="76">
        <v>0</v>
      </c>
      <c r="I7" s="76">
        <v>4346.8243350000012</v>
      </c>
      <c r="J7" s="76">
        <v>229.26415700000001</v>
      </c>
      <c r="K7" s="76">
        <v>6.6059999999999999</v>
      </c>
      <c r="L7" s="76">
        <v>0</v>
      </c>
      <c r="M7" s="76">
        <v>0.13500000000000001</v>
      </c>
      <c r="N7" s="76">
        <v>3.2395300000000002</v>
      </c>
      <c r="O7" s="64">
        <v>44.947000000000003</v>
      </c>
      <c r="P7" s="119">
        <f t="shared" si="1"/>
        <v>4652.7136220000011</v>
      </c>
      <c r="R7" s="254"/>
      <c r="S7" s="36"/>
      <c r="T7" s="36"/>
    </row>
    <row r="8" spans="1:23" s="42" customFormat="1" ht="12" customHeight="1" x14ac:dyDescent="0.2">
      <c r="A8" s="61" t="s">
        <v>51</v>
      </c>
      <c r="B8" s="66">
        <v>0</v>
      </c>
      <c r="C8" s="66">
        <v>0</v>
      </c>
      <c r="D8" s="66">
        <v>1.226</v>
      </c>
      <c r="E8" s="66">
        <v>0</v>
      </c>
      <c r="F8" s="66">
        <v>3.0000000000000001E-3</v>
      </c>
      <c r="G8" s="66">
        <v>0</v>
      </c>
      <c r="H8" s="66">
        <v>0</v>
      </c>
      <c r="I8" s="66">
        <v>0.51800000000000002</v>
      </c>
      <c r="J8" s="66">
        <v>0</v>
      </c>
      <c r="K8" s="66">
        <v>6.2826199999999996</v>
      </c>
      <c r="L8" s="66">
        <v>1.0814300000000001</v>
      </c>
      <c r="M8" s="66">
        <v>0</v>
      </c>
      <c r="N8" s="66">
        <v>0</v>
      </c>
      <c r="O8" s="64">
        <v>5.4000000000000003E-3</v>
      </c>
      <c r="P8" s="119">
        <f t="shared" si="1"/>
        <v>9.1164499999999986</v>
      </c>
      <c r="R8" s="6"/>
      <c r="S8" s="36"/>
    </row>
    <row r="9" spans="1:23" s="42" customFormat="1" ht="12" customHeight="1" x14ac:dyDescent="0.2">
      <c r="A9" s="61" t="s">
        <v>52</v>
      </c>
      <c r="B9" s="66">
        <v>3.1019999999999999</v>
      </c>
      <c r="C9" s="66">
        <v>0</v>
      </c>
      <c r="D9" s="66">
        <v>0.251</v>
      </c>
      <c r="E9" s="66">
        <v>0.98150000000000004</v>
      </c>
      <c r="F9" s="66">
        <v>0</v>
      </c>
      <c r="G9" s="66">
        <v>0</v>
      </c>
      <c r="H9" s="66">
        <v>0</v>
      </c>
      <c r="I9" s="66">
        <v>0</v>
      </c>
      <c r="J9" s="66">
        <v>0</v>
      </c>
      <c r="K9" s="66">
        <v>0</v>
      </c>
      <c r="L9" s="66">
        <v>0</v>
      </c>
      <c r="M9" s="66">
        <v>0</v>
      </c>
      <c r="N9" s="66">
        <v>27.234473970034902</v>
      </c>
      <c r="O9" s="64">
        <v>0</v>
      </c>
      <c r="P9" s="119">
        <f t="shared" si="1"/>
        <v>31.568973970034904</v>
      </c>
      <c r="R9" s="6"/>
      <c r="S9" s="36"/>
    </row>
    <row r="10" spans="1:23" s="42" customFormat="1" ht="12" customHeight="1" x14ac:dyDescent="0.2">
      <c r="A10" s="61" t="s">
        <v>53</v>
      </c>
      <c r="B10" s="66">
        <v>0</v>
      </c>
      <c r="C10" s="66">
        <v>0</v>
      </c>
      <c r="D10" s="66">
        <v>2.7E-2</v>
      </c>
      <c r="E10" s="66">
        <v>2.1649999999999999E-2</v>
      </c>
      <c r="F10" s="66">
        <v>1.9199999999999998E-2</v>
      </c>
      <c r="G10" s="66">
        <v>1.4290000000000001E-3</v>
      </c>
      <c r="H10" s="66">
        <v>0</v>
      </c>
      <c r="I10" s="66">
        <v>0</v>
      </c>
      <c r="J10" s="66">
        <v>0</v>
      </c>
      <c r="K10" s="66">
        <v>0</v>
      </c>
      <c r="L10" s="66">
        <v>0</v>
      </c>
      <c r="M10" s="66">
        <v>0</v>
      </c>
      <c r="N10" s="66">
        <v>0.01</v>
      </c>
      <c r="O10" s="64">
        <v>0</v>
      </c>
      <c r="P10" s="119">
        <f t="shared" si="1"/>
        <v>7.9278999999999988E-2</v>
      </c>
      <c r="R10" s="6"/>
      <c r="S10" s="36"/>
    </row>
    <row r="11" spans="1:23" s="42" customFormat="1" ht="12" customHeight="1" x14ac:dyDescent="0.2">
      <c r="A11" s="61" t="s">
        <v>38</v>
      </c>
      <c r="B11" s="66">
        <v>0</v>
      </c>
      <c r="C11" s="66">
        <v>1192.7880420000001</v>
      </c>
      <c r="D11" s="66">
        <v>12.1577</v>
      </c>
      <c r="E11" s="66">
        <v>1854.2912009999998</v>
      </c>
      <c r="F11" s="66">
        <v>158.69188199999999</v>
      </c>
      <c r="G11" s="66">
        <v>801.17095999999992</v>
      </c>
      <c r="H11" s="66">
        <v>33.296413000000001</v>
      </c>
      <c r="I11" s="66">
        <v>200.68290400000001</v>
      </c>
      <c r="J11" s="66">
        <v>791.64533600000004</v>
      </c>
      <c r="K11" s="66">
        <v>1838.6057349999999</v>
      </c>
      <c r="L11" s="66">
        <v>1025.2447850000001</v>
      </c>
      <c r="M11" s="66">
        <v>4595.9167049999978</v>
      </c>
      <c r="N11" s="66">
        <v>5280.3825339999994</v>
      </c>
      <c r="O11" s="64">
        <v>979.27650799999992</v>
      </c>
      <c r="P11" s="119">
        <f t="shared" si="1"/>
        <v>18764.150704999996</v>
      </c>
      <c r="R11" s="254"/>
      <c r="S11" s="36"/>
      <c r="T11" s="36"/>
    </row>
    <row r="12" spans="1:23" s="42" customFormat="1" ht="12" customHeight="1" x14ac:dyDescent="0.2">
      <c r="A12" s="61" t="s">
        <v>63</v>
      </c>
      <c r="B12" s="66">
        <v>0</v>
      </c>
      <c r="C12" s="66">
        <v>181.613</v>
      </c>
      <c r="D12" s="66">
        <v>0</v>
      </c>
      <c r="E12" s="66">
        <v>0</v>
      </c>
      <c r="F12" s="66">
        <v>133.792</v>
      </c>
      <c r="G12" s="66">
        <v>0</v>
      </c>
      <c r="H12" s="66">
        <v>0</v>
      </c>
      <c r="I12" s="66">
        <v>0</v>
      </c>
      <c r="J12" s="66">
        <v>0</v>
      </c>
      <c r="K12" s="66">
        <v>0</v>
      </c>
      <c r="L12" s="66">
        <v>0</v>
      </c>
      <c r="M12" s="66">
        <v>0</v>
      </c>
      <c r="N12" s="66">
        <v>0</v>
      </c>
      <c r="O12" s="64">
        <v>0</v>
      </c>
      <c r="P12" s="119">
        <f t="shared" si="1"/>
        <v>315.40499999999997</v>
      </c>
      <c r="R12" s="6"/>
      <c r="S12" s="36"/>
    </row>
    <row r="13" spans="1:23" s="42" customFormat="1" ht="12" customHeight="1" x14ac:dyDescent="0.2">
      <c r="A13" s="61" t="s">
        <v>37</v>
      </c>
      <c r="B13" s="66">
        <v>0</v>
      </c>
      <c r="C13" s="66">
        <v>0</v>
      </c>
      <c r="D13" s="66">
        <v>0</v>
      </c>
      <c r="E13" s="66">
        <v>0</v>
      </c>
      <c r="F13" s="66">
        <v>0</v>
      </c>
      <c r="G13" s="66">
        <v>0</v>
      </c>
      <c r="H13" s="66">
        <v>0</v>
      </c>
      <c r="I13" s="66">
        <v>0</v>
      </c>
      <c r="J13" s="66">
        <v>0</v>
      </c>
      <c r="K13" s="66">
        <v>0</v>
      </c>
      <c r="L13" s="66">
        <v>0</v>
      </c>
      <c r="M13" s="66">
        <v>0</v>
      </c>
      <c r="N13" s="66">
        <v>0</v>
      </c>
      <c r="O13" s="64">
        <v>0</v>
      </c>
      <c r="P13" s="119">
        <f t="shared" si="1"/>
        <v>0</v>
      </c>
      <c r="R13" s="6"/>
      <c r="S13" s="36"/>
    </row>
    <row r="14" spans="1:23" s="42" customFormat="1" ht="12" customHeight="1" x14ac:dyDescent="0.2">
      <c r="A14" s="61" t="s">
        <v>36</v>
      </c>
      <c r="B14" s="66">
        <v>0</v>
      </c>
      <c r="C14" s="66">
        <v>0</v>
      </c>
      <c r="D14" s="66">
        <v>29.252549999999999</v>
      </c>
      <c r="E14" s="66">
        <v>2.1313999999999997</v>
      </c>
      <c r="F14" s="66">
        <v>10.018000000000001</v>
      </c>
      <c r="G14" s="66">
        <v>0.88045000000000007</v>
      </c>
      <c r="H14" s="66">
        <v>1.004</v>
      </c>
      <c r="I14" s="66">
        <v>483.27945</v>
      </c>
      <c r="J14" s="66">
        <v>137.13085800000002</v>
      </c>
      <c r="K14" s="66">
        <v>52.360999999999997</v>
      </c>
      <c r="L14" s="66">
        <v>0</v>
      </c>
      <c r="M14" s="66">
        <v>938.26509999999996</v>
      </c>
      <c r="N14" s="66">
        <v>408.226</v>
      </c>
      <c r="O14" s="64">
        <v>8.6530000000000005</v>
      </c>
      <c r="P14" s="119">
        <f t="shared" si="1"/>
        <v>2071.2018079999998</v>
      </c>
      <c r="R14" s="6"/>
      <c r="S14" s="36"/>
    </row>
    <row r="15" spans="1:23" s="42" customFormat="1" ht="12" customHeight="1" x14ac:dyDescent="0.2">
      <c r="A15" s="61" t="s">
        <v>35</v>
      </c>
      <c r="B15" s="66">
        <v>0</v>
      </c>
      <c r="C15" s="66">
        <v>14.494875</v>
      </c>
      <c r="D15" s="66">
        <v>0</v>
      </c>
      <c r="E15" s="66">
        <v>0</v>
      </c>
      <c r="F15" s="66">
        <v>0</v>
      </c>
      <c r="G15" s="66">
        <v>0</v>
      </c>
      <c r="H15" s="66">
        <v>0</v>
      </c>
      <c r="I15" s="66">
        <v>0</v>
      </c>
      <c r="J15" s="66">
        <v>0</v>
      </c>
      <c r="K15" s="66">
        <v>0</v>
      </c>
      <c r="L15" s="66">
        <v>0</v>
      </c>
      <c r="M15" s="66">
        <v>11.478215000000001</v>
      </c>
      <c r="N15" s="66">
        <v>0</v>
      </c>
      <c r="O15" s="64">
        <v>52.875</v>
      </c>
      <c r="P15" s="119">
        <f t="shared" si="1"/>
        <v>78.848089999999999</v>
      </c>
      <c r="R15" s="6"/>
      <c r="S15" s="36"/>
    </row>
    <row r="16" spans="1:23" s="42" customFormat="1" ht="12" customHeight="1" x14ac:dyDescent="0.2">
      <c r="A16" s="61" t="s">
        <v>34</v>
      </c>
      <c r="B16" s="66">
        <v>407.87160999999998</v>
      </c>
      <c r="C16" s="66">
        <v>1.775013</v>
      </c>
      <c r="D16" s="66">
        <v>366.56200000000001</v>
      </c>
      <c r="E16" s="66">
        <v>0</v>
      </c>
      <c r="F16" s="66">
        <v>4.1457230000000003</v>
      </c>
      <c r="G16" s="66">
        <v>0</v>
      </c>
      <c r="H16" s="66">
        <v>212.97399999999999</v>
      </c>
      <c r="I16" s="66">
        <v>45.393307999999998</v>
      </c>
      <c r="J16" s="66">
        <v>0</v>
      </c>
      <c r="K16" s="66">
        <v>0</v>
      </c>
      <c r="L16" s="66">
        <v>57.868475999999994</v>
      </c>
      <c r="M16" s="66">
        <v>25.115470081158257</v>
      </c>
      <c r="N16" s="66">
        <v>10.68371</v>
      </c>
      <c r="O16" s="64">
        <v>17.6922</v>
      </c>
      <c r="P16" s="119">
        <f t="shared" si="1"/>
        <v>1150.0815100811583</v>
      </c>
      <c r="R16" s="6"/>
      <c r="S16" s="36"/>
    </row>
    <row r="17" spans="1:20" s="42" customFormat="1" ht="12" customHeight="1" x14ac:dyDescent="0.2">
      <c r="A17" s="61" t="s">
        <v>33</v>
      </c>
      <c r="B17" s="66">
        <v>0</v>
      </c>
      <c r="C17" s="66">
        <v>0.32034199999999996</v>
      </c>
      <c r="D17" s="66">
        <v>0</v>
      </c>
      <c r="E17" s="66">
        <v>0</v>
      </c>
      <c r="F17" s="66">
        <v>0</v>
      </c>
      <c r="G17" s="66">
        <v>0</v>
      </c>
      <c r="H17" s="66">
        <v>0</v>
      </c>
      <c r="I17" s="66">
        <v>1490.152746</v>
      </c>
      <c r="J17" s="66">
        <v>0</v>
      </c>
      <c r="K17" s="66">
        <v>0</v>
      </c>
      <c r="L17" s="66">
        <v>0.24099999999999999</v>
      </c>
      <c r="M17" s="66">
        <v>304.55748999999997</v>
      </c>
      <c r="N17" s="66">
        <v>240.51400000000001</v>
      </c>
      <c r="O17" s="64">
        <v>295.08699999999999</v>
      </c>
      <c r="P17" s="119">
        <f t="shared" si="1"/>
        <v>2330.872578</v>
      </c>
      <c r="R17" s="6"/>
      <c r="S17" s="36"/>
    </row>
    <row r="18" spans="1:20" s="42" customFormat="1" ht="12" customHeight="1" x14ac:dyDescent="0.2">
      <c r="A18" s="61" t="s">
        <v>3</v>
      </c>
      <c r="B18" s="66">
        <v>0</v>
      </c>
      <c r="C18" s="66">
        <v>0</v>
      </c>
      <c r="D18" s="66">
        <v>0</v>
      </c>
      <c r="E18" s="66">
        <v>0</v>
      </c>
      <c r="F18" s="66">
        <v>0</v>
      </c>
      <c r="G18" s="66">
        <v>0</v>
      </c>
      <c r="H18" s="66">
        <v>0</v>
      </c>
      <c r="I18" s="66">
        <v>0</v>
      </c>
      <c r="J18" s="66">
        <v>0</v>
      </c>
      <c r="K18" s="66">
        <v>0</v>
      </c>
      <c r="L18" s="66">
        <v>0</v>
      </c>
      <c r="M18" s="66">
        <v>0</v>
      </c>
      <c r="N18" s="66">
        <v>0</v>
      </c>
      <c r="O18" s="64">
        <v>0</v>
      </c>
      <c r="P18" s="119">
        <f t="shared" si="1"/>
        <v>0</v>
      </c>
      <c r="R18" s="6"/>
      <c r="S18" s="36"/>
    </row>
    <row r="19" spans="1:20" s="42" customFormat="1" ht="12" customHeight="1" x14ac:dyDescent="0.2">
      <c r="A19" s="61" t="s">
        <v>32</v>
      </c>
      <c r="B19" s="66">
        <v>0.63900000000000001</v>
      </c>
      <c r="C19" s="66">
        <v>12.423895999999999</v>
      </c>
      <c r="D19" s="66">
        <v>0.74917600000000006</v>
      </c>
      <c r="E19" s="66">
        <v>0</v>
      </c>
      <c r="F19" s="66">
        <v>0.8160949999999999</v>
      </c>
      <c r="G19" s="66">
        <v>1.6841830000000002</v>
      </c>
      <c r="H19" s="66">
        <v>9.7526830000000011</v>
      </c>
      <c r="I19" s="66">
        <v>1.1292859999999998</v>
      </c>
      <c r="J19" s="66">
        <v>75.181977000000018</v>
      </c>
      <c r="K19" s="66">
        <v>0.48419799999999991</v>
      </c>
      <c r="L19" s="66">
        <v>3.2503989999999998</v>
      </c>
      <c r="M19" s="66">
        <v>3.018869</v>
      </c>
      <c r="N19" s="66">
        <v>6.1252349999999991</v>
      </c>
      <c r="O19" s="64">
        <v>0.38065999999999994</v>
      </c>
      <c r="P19" s="119">
        <f t="shared" si="1"/>
        <v>115.63565700000004</v>
      </c>
      <c r="R19" s="6"/>
      <c r="S19" s="36"/>
    </row>
    <row r="20" spans="1:20" s="42" customFormat="1" ht="12" customHeight="1" x14ac:dyDescent="0.2">
      <c r="A20" s="75" t="s">
        <v>31</v>
      </c>
      <c r="B20" s="62">
        <v>1367.8880080000001</v>
      </c>
      <c r="C20" s="62">
        <v>265.87236099999996</v>
      </c>
      <c r="D20" s="62">
        <v>2070.4331579999994</v>
      </c>
      <c r="E20" s="62">
        <v>439.61626499999994</v>
      </c>
      <c r="F20" s="62">
        <v>261.75485499999991</v>
      </c>
      <c r="G20" s="62">
        <v>462.15169200000003</v>
      </c>
      <c r="H20" s="62">
        <v>539.44417800000008</v>
      </c>
      <c r="I20" s="62">
        <v>884.05776600000024</v>
      </c>
      <c r="J20" s="62">
        <v>847.98760899999991</v>
      </c>
      <c r="K20" s="62">
        <v>163.45434599999996</v>
      </c>
      <c r="L20" s="62">
        <v>351.95211399999988</v>
      </c>
      <c r="M20" s="62">
        <v>2357.272881918841</v>
      </c>
      <c r="N20" s="62">
        <v>487.43142702996505</v>
      </c>
      <c r="O20" s="63">
        <v>566.16935400000011</v>
      </c>
      <c r="P20" s="119">
        <f t="shared" si="1"/>
        <v>11065.486014948805</v>
      </c>
      <c r="R20" s="254"/>
      <c r="S20" s="36"/>
      <c r="T20" s="36"/>
    </row>
    <row r="21" spans="1:20" s="4" customFormat="1" ht="11.25" x14ac:dyDescent="0.2">
      <c r="A21" s="11"/>
      <c r="P21" s="3" t="s">
        <v>65</v>
      </c>
    </row>
    <row r="22" spans="1:20" s="42" customFormat="1" x14ac:dyDescent="0.2">
      <c r="A22" s="14"/>
      <c r="B22" s="15"/>
      <c r="C22" s="15"/>
      <c r="D22" s="15"/>
      <c r="E22" s="15"/>
      <c r="F22" s="15"/>
      <c r="G22" s="15"/>
      <c r="H22" s="15"/>
      <c r="I22" s="15"/>
      <c r="J22" s="15"/>
      <c r="K22" s="15"/>
      <c r="L22" s="15"/>
      <c r="M22" s="15"/>
      <c r="N22" s="15"/>
      <c r="O22" s="15"/>
      <c r="P22" s="14"/>
    </row>
    <row r="23" spans="1:20" s="42" customFormat="1" x14ac:dyDescent="0.2">
      <c r="A23" s="14"/>
      <c r="B23" s="15"/>
      <c r="C23" s="15"/>
      <c r="D23" s="15"/>
      <c r="E23" s="15"/>
      <c r="F23" s="15"/>
      <c r="G23" s="15"/>
      <c r="H23" s="15"/>
      <c r="I23" s="15"/>
      <c r="J23" s="15"/>
      <c r="K23" s="15"/>
      <c r="L23" s="15"/>
      <c r="M23" s="15"/>
      <c r="N23" s="15"/>
      <c r="O23" s="15"/>
      <c r="P23" s="15"/>
    </row>
    <row r="24" spans="1:20" s="42" customFormat="1" x14ac:dyDescent="0.2">
      <c r="A24" s="14"/>
      <c r="B24" s="15"/>
      <c r="C24" s="15"/>
      <c r="D24" s="15"/>
      <c r="E24" s="15"/>
      <c r="F24" s="15"/>
      <c r="G24" s="15"/>
      <c r="H24" s="15"/>
      <c r="I24" s="15"/>
      <c r="J24" s="15"/>
      <c r="K24" s="15"/>
      <c r="L24" s="15"/>
      <c r="M24" s="15"/>
      <c r="N24" s="15"/>
      <c r="O24" s="15"/>
      <c r="P24" s="15"/>
      <c r="Q24" s="16"/>
    </row>
    <row r="25" spans="1:20" s="42" customFormat="1" x14ac:dyDescent="0.2">
      <c r="A25" s="14"/>
      <c r="B25" s="15"/>
      <c r="C25" s="15"/>
      <c r="D25" s="15"/>
      <c r="E25" s="15"/>
      <c r="F25" s="15"/>
      <c r="G25" s="15"/>
      <c r="H25" s="15"/>
      <c r="I25" s="15"/>
      <c r="J25" s="15"/>
      <c r="K25" s="15"/>
      <c r="L25" s="15"/>
      <c r="M25" s="15"/>
      <c r="N25" s="15"/>
      <c r="O25" s="15"/>
      <c r="P25" s="15"/>
      <c r="Q25" s="16"/>
    </row>
    <row r="26" spans="1:20" s="42" customFormat="1" x14ac:dyDescent="0.2">
      <c r="A26" s="14"/>
      <c r="B26" s="15"/>
      <c r="C26" s="15"/>
      <c r="D26" s="15"/>
      <c r="E26" s="15"/>
      <c r="F26" s="15"/>
      <c r="G26" s="15"/>
      <c r="H26" s="15"/>
      <c r="I26" s="15"/>
      <c r="J26" s="15"/>
      <c r="K26" s="15"/>
      <c r="L26" s="15"/>
      <c r="M26" s="15"/>
      <c r="N26" s="15"/>
      <c r="O26" s="15"/>
      <c r="P26" s="15"/>
      <c r="S26" s="6"/>
    </row>
    <row r="27" spans="1:20" s="42" customFormat="1" x14ac:dyDescent="0.2">
      <c r="A27" s="14"/>
      <c r="B27" s="15"/>
      <c r="C27" s="15"/>
      <c r="D27" s="15"/>
      <c r="E27" s="15"/>
      <c r="F27" s="15"/>
      <c r="G27" s="15"/>
      <c r="H27" s="15"/>
      <c r="I27" s="15"/>
      <c r="J27" s="15"/>
      <c r="K27" s="15"/>
      <c r="L27" s="15"/>
      <c r="M27" s="15"/>
      <c r="N27" s="15"/>
      <c r="O27" s="15"/>
      <c r="P27" s="15"/>
    </row>
    <row r="28" spans="1:20" s="42" customFormat="1" x14ac:dyDescent="0.2">
      <c r="A28" s="14"/>
      <c r="B28" s="15"/>
      <c r="C28" s="15"/>
      <c r="D28" s="15"/>
      <c r="E28" s="15"/>
      <c r="F28" s="15"/>
      <c r="G28" s="15"/>
      <c r="H28" s="15"/>
      <c r="I28" s="15"/>
      <c r="J28" s="15"/>
      <c r="K28" s="15"/>
      <c r="L28" s="15"/>
      <c r="M28" s="15"/>
      <c r="N28" s="15"/>
      <c r="O28" s="15"/>
      <c r="P28" s="15"/>
    </row>
    <row r="29" spans="1:20" s="42" customFormat="1" x14ac:dyDescent="0.2">
      <c r="A29" s="14"/>
      <c r="B29" s="15"/>
      <c r="C29" s="15"/>
      <c r="D29" s="15"/>
      <c r="E29" s="15"/>
      <c r="F29" s="15"/>
      <c r="G29" s="15"/>
      <c r="H29" s="15"/>
      <c r="I29" s="15"/>
      <c r="J29" s="15"/>
      <c r="K29" s="15"/>
      <c r="L29" s="15"/>
      <c r="M29" s="15"/>
      <c r="N29" s="15"/>
      <c r="O29" s="15"/>
      <c r="P29" s="15"/>
    </row>
    <row r="30" spans="1:20" s="42" customFormat="1" x14ac:dyDescent="0.2">
      <c r="A30" s="14"/>
      <c r="B30" s="15"/>
      <c r="C30" s="15"/>
      <c r="D30" s="15"/>
      <c r="E30" s="15"/>
      <c r="F30" s="15"/>
      <c r="G30" s="15"/>
      <c r="H30" s="15"/>
      <c r="I30" s="15"/>
      <c r="J30" s="15"/>
      <c r="K30" s="15"/>
      <c r="L30" s="15"/>
      <c r="M30" s="15"/>
      <c r="N30" s="15"/>
      <c r="O30" s="15"/>
      <c r="P30" s="15"/>
    </row>
    <row r="31" spans="1:20" s="42" customFormat="1" x14ac:dyDescent="0.2">
      <c r="A31" s="14"/>
      <c r="B31" s="15"/>
      <c r="C31" s="15"/>
      <c r="D31" s="15"/>
      <c r="E31" s="15"/>
      <c r="F31" s="15"/>
      <c r="G31" s="15"/>
      <c r="H31" s="15"/>
      <c r="I31" s="15"/>
      <c r="J31" s="15"/>
      <c r="K31" s="15"/>
      <c r="L31" s="15"/>
      <c r="M31" s="15"/>
      <c r="N31" s="15"/>
      <c r="O31" s="15"/>
      <c r="P31" s="15"/>
    </row>
    <row r="32" spans="1:20" s="42" customFormat="1" x14ac:dyDescent="0.2">
      <c r="A32" s="14"/>
      <c r="B32" s="15"/>
      <c r="C32" s="15"/>
      <c r="D32" s="15"/>
      <c r="E32" s="15"/>
      <c r="F32" s="15"/>
      <c r="G32" s="15"/>
      <c r="H32" s="15"/>
      <c r="I32" s="15"/>
      <c r="J32" s="15"/>
      <c r="K32" s="15"/>
      <c r="L32" s="15"/>
      <c r="M32" s="15"/>
      <c r="N32" s="15"/>
      <c r="O32" s="15"/>
      <c r="P32" s="15"/>
    </row>
    <row r="33" spans="1:16" s="42" customFormat="1" x14ac:dyDescent="0.2">
      <c r="A33" s="14"/>
      <c r="B33" s="15"/>
      <c r="C33" s="15"/>
      <c r="D33" s="15"/>
      <c r="E33" s="15"/>
      <c r="F33" s="15"/>
      <c r="G33" s="15"/>
      <c r="H33" s="15"/>
      <c r="I33" s="15"/>
      <c r="J33" s="15"/>
      <c r="K33" s="15"/>
      <c r="L33" s="15"/>
      <c r="M33" s="15"/>
      <c r="N33" s="15"/>
      <c r="O33" s="15"/>
      <c r="P33" s="15"/>
    </row>
    <row r="34" spans="1:16" s="42" customFormat="1" x14ac:dyDescent="0.2">
      <c r="A34" s="14"/>
      <c r="B34" s="15"/>
      <c r="C34" s="15"/>
      <c r="D34" s="15"/>
      <c r="E34" s="15"/>
      <c r="F34" s="15"/>
      <c r="G34" s="15"/>
      <c r="H34" s="15"/>
      <c r="I34" s="15"/>
      <c r="J34" s="15"/>
      <c r="K34" s="15"/>
      <c r="L34" s="15"/>
      <c r="M34" s="15"/>
      <c r="N34" s="15"/>
      <c r="O34" s="15"/>
      <c r="P34" s="15"/>
    </row>
    <row r="35" spans="1:16" s="42" customFormat="1" x14ac:dyDescent="0.2">
      <c r="A35" s="14"/>
      <c r="B35" s="15"/>
      <c r="C35" s="15"/>
      <c r="D35" s="15"/>
      <c r="E35" s="15"/>
      <c r="F35" s="15"/>
      <c r="G35" s="15"/>
      <c r="H35" s="15"/>
      <c r="I35" s="15"/>
      <c r="J35" s="15"/>
      <c r="K35" s="15"/>
      <c r="L35" s="15"/>
      <c r="M35" s="15"/>
      <c r="N35" s="15"/>
      <c r="O35" s="15"/>
      <c r="P35" s="15"/>
    </row>
    <row r="36" spans="1:16" s="42" customFormat="1" x14ac:dyDescent="0.2">
      <c r="A36" s="14"/>
      <c r="B36" s="15"/>
      <c r="C36" s="15"/>
      <c r="D36" s="15"/>
      <c r="E36" s="15"/>
      <c r="F36" s="15"/>
      <c r="G36" s="15"/>
      <c r="H36" s="15"/>
      <c r="I36" s="15"/>
      <c r="J36" s="15"/>
      <c r="K36" s="15"/>
      <c r="L36" s="15"/>
      <c r="M36" s="15"/>
      <c r="N36" s="15"/>
      <c r="O36" s="15"/>
      <c r="P36" s="15"/>
    </row>
    <row r="37" spans="1:16" s="42" customFormat="1" x14ac:dyDescent="0.2">
      <c r="A37" s="14"/>
      <c r="B37" s="15"/>
      <c r="C37" s="15"/>
      <c r="D37" s="15"/>
      <c r="E37" s="15"/>
      <c r="F37" s="15"/>
      <c r="G37" s="15"/>
      <c r="H37" s="15"/>
      <c r="I37" s="15"/>
      <c r="J37" s="15"/>
      <c r="K37" s="15"/>
      <c r="L37" s="15"/>
      <c r="M37" s="15"/>
      <c r="N37" s="15"/>
      <c r="O37" s="15"/>
      <c r="P37" s="15"/>
    </row>
    <row r="38" spans="1:16" s="42" customFormat="1" x14ac:dyDescent="0.2">
      <c r="A38" s="14"/>
      <c r="B38" s="15"/>
      <c r="C38" s="15"/>
      <c r="D38" s="15"/>
      <c r="E38" s="15"/>
      <c r="F38" s="15"/>
      <c r="G38" s="15"/>
      <c r="H38" s="15"/>
      <c r="I38" s="15"/>
      <c r="J38" s="15"/>
      <c r="K38" s="15"/>
      <c r="L38" s="15"/>
      <c r="M38" s="15"/>
      <c r="N38" s="15"/>
      <c r="O38" s="15"/>
      <c r="P38" s="15"/>
    </row>
    <row r="39" spans="1:16" s="42" customFormat="1" x14ac:dyDescent="0.2">
      <c r="A39" s="14"/>
      <c r="B39" s="15"/>
      <c r="C39" s="15"/>
      <c r="D39" s="15"/>
      <c r="E39" s="15"/>
      <c r="F39" s="15"/>
      <c r="G39" s="15"/>
      <c r="H39" s="15"/>
      <c r="I39" s="15"/>
      <c r="J39" s="15"/>
      <c r="K39" s="15"/>
      <c r="L39" s="15"/>
      <c r="M39" s="15"/>
      <c r="N39" s="15"/>
      <c r="O39" s="15"/>
      <c r="P39" s="15"/>
    </row>
    <row r="40" spans="1:16" s="42" customFormat="1" x14ac:dyDescent="0.2">
      <c r="A40" s="14"/>
      <c r="B40" s="15"/>
      <c r="C40" s="15"/>
      <c r="D40" s="15"/>
      <c r="E40" s="15"/>
      <c r="F40" s="15"/>
      <c r="G40" s="15"/>
      <c r="H40" s="15"/>
      <c r="I40" s="15"/>
      <c r="J40" s="15"/>
      <c r="K40" s="15"/>
      <c r="L40" s="15"/>
      <c r="M40" s="15"/>
      <c r="N40" s="15"/>
      <c r="O40" s="15"/>
      <c r="P40" s="15"/>
    </row>
    <row r="41" spans="1:16" s="42" customFormat="1" x14ac:dyDescent="0.2">
      <c r="A41" s="14"/>
      <c r="B41" s="15"/>
      <c r="C41" s="15"/>
      <c r="D41" s="15"/>
      <c r="E41" s="15"/>
      <c r="F41" s="15"/>
      <c r="G41" s="15"/>
      <c r="H41" s="15"/>
      <c r="I41" s="15"/>
      <c r="J41" s="15"/>
      <c r="K41" s="15"/>
      <c r="L41" s="15"/>
      <c r="M41" s="15"/>
      <c r="N41" s="15"/>
      <c r="O41" s="15"/>
      <c r="P41" s="15"/>
    </row>
    <row r="42" spans="1:16" s="42" customFormat="1" x14ac:dyDescent="0.2">
      <c r="A42" s="2"/>
      <c r="B42" s="2"/>
      <c r="C42" s="2"/>
      <c r="D42" s="2"/>
      <c r="E42" s="2"/>
      <c r="F42" s="2"/>
      <c r="G42" s="2"/>
      <c r="H42" s="2"/>
      <c r="I42" s="2"/>
      <c r="J42" s="2"/>
      <c r="K42" s="2"/>
      <c r="L42" s="2"/>
      <c r="M42" s="2"/>
      <c r="N42" s="2"/>
      <c r="O42" s="2"/>
      <c r="P42" s="2"/>
    </row>
    <row r="44" spans="1:16" x14ac:dyDescent="0.2">
      <c r="C44" s="17"/>
    </row>
    <row r="45" spans="1:16" x14ac:dyDescent="0.2">
      <c r="C45" s="17"/>
    </row>
    <row r="46" spans="1:16" x14ac:dyDescent="0.2">
      <c r="C46" s="17"/>
    </row>
  </sheetData>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36</vt:i4>
      </vt:variant>
      <vt:variant>
        <vt:lpstr>Pojmenované oblasti</vt:lpstr>
      </vt:variant>
      <vt:variant>
        <vt:i4>19</vt:i4>
      </vt:variant>
    </vt:vector>
  </HeadingPairs>
  <TitlesOfParts>
    <vt:vector size="55" baseType="lpstr">
      <vt:lpstr>Titulní</vt:lpstr>
      <vt:lpstr>Obsah</vt:lpstr>
      <vt:lpstr>Úvod</vt:lpstr>
      <vt:lpstr>1</vt:lpstr>
      <vt:lpstr>2</vt:lpstr>
      <vt:lpstr>3</vt:lpstr>
      <vt:lpstr>4.1</vt:lpstr>
      <vt:lpstr>4.2</vt:lpstr>
      <vt:lpstr>4.3</vt:lpstr>
      <vt:lpstr>5.1</vt:lpstr>
      <vt:lpstr>5.2</vt:lpstr>
      <vt:lpstr>5.3</vt:lpstr>
      <vt:lpstr>5.4</vt:lpstr>
      <vt:lpstr>6</vt:lpstr>
      <vt:lpstr>7.1</vt:lpstr>
      <vt:lpstr>7.2</vt:lpstr>
      <vt:lpstr>8.1</vt:lpstr>
      <vt:lpstr>8.2</vt:lpstr>
      <vt:lpstr>8.3</vt:lpstr>
      <vt:lpstr>8.4</vt:lpstr>
      <vt:lpstr>8.5</vt:lpstr>
      <vt:lpstr>8.6</vt:lpstr>
      <vt:lpstr>8.7</vt:lpstr>
      <vt:lpstr>8.8</vt:lpstr>
      <vt:lpstr>8.9</vt:lpstr>
      <vt:lpstr>8.10</vt:lpstr>
      <vt:lpstr>8.11</vt:lpstr>
      <vt:lpstr>8.12</vt:lpstr>
      <vt:lpstr>8.13</vt:lpstr>
      <vt:lpstr>8.14</vt:lpstr>
      <vt:lpstr>9</vt:lpstr>
      <vt:lpstr>10.1</vt:lpstr>
      <vt:lpstr>10.2</vt:lpstr>
      <vt:lpstr>10.3</vt:lpstr>
      <vt:lpstr>10.4</vt:lpstr>
      <vt:lpstr>10.5</vt:lpstr>
      <vt:lpstr>'1'!Oblast_tisku</vt:lpstr>
      <vt:lpstr>'10.1'!Oblast_tisku</vt:lpstr>
      <vt:lpstr>'10.4'!Oblast_tisku</vt:lpstr>
      <vt:lpstr>'8.1'!Oblast_tisku</vt:lpstr>
      <vt:lpstr>'8.10'!Oblast_tisku</vt:lpstr>
      <vt:lpstr>'8.11'!Oblast_tisku</vt:lpstr>
      <vt:lpstr>'8.12'!Oblast_tisku</vt:lpstr>
      <vt:lpstr>'8.13'!Oblast_tisku</vt:lpstr>
      <vt:lpstr>'8.14'!Oblast_tisku</vt:lpstr>
      <vt:lpstr>'8.2'!Oblast_tisku</vt:lpstr>
      <vt:lpstr>'8.3'!Oblast_tisku</vt:lpstr>
      <vt:lpstr>'8.4'!Oblast_tisku</vt:lpstr>
      <vt:lpstr>'8.5'!Oblast_tisku</vt:lpstr>
      <vt:lpstr>'8.6'!Oblast_tisku</vt:lpstr>
      <vt:lpstr>'8.7'!Oblast_tisku</vt:lpstr>
      <vt:lpstr>'8.8'!Oblast_tisku</vt:lpstr>
      <vt:lpstr>'8.9'!Oblast_tisku</vt:lpstr>
      <vt:lpstr>'9'!Oblast_tisku</vt:lpstr>
      <vt:lpstr>Titulní!Oblast_tisku</vt:lpstr>
    </vt:vector>
  </TitlesOfParts>
  <Company>Energetický regulační úřad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Rosecký Daniel Ing.</dc:creator>
  <cp:lastModifiedBy>Rosecký Daniel Ing.</cp:lastModifiedBy>
  <cp:lastPrinted>2022-04-22T06:57:18Z</cp:lastPrinted>
  <dcterms:created xsi:type="dcterms:W3CDTF">2006-03-02T11:20:40Z</dcterms:created>
  <dcterms:modified xsi:type="dcterms:W3CDTF">2022-04-22T08:15:25Z</dcterms:modified>
</cp:coreProperties>
</file>