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4.xml" ContentType="application/vnd.openxmlformats-officedocument.spreadsheetml.worksheet+xml"/>
  <Override PartName="/xl/drawings/drawing37.xml" ContentType="application/vnd.openxmlformats-officedocument.drawing+xml"/>
  <Override PartName="/xl/theme/themeOverride13.xml" ContentType="application/vnd.openxmlformats-officedocument.themeOverride+xml"/>
  <Override PartName="/xl/charts/chart160.xml" ContentType="application/vnd.openxmlformats-officedocument.drawingml.chart+xml"/>
  <Override PartName="/xl/charts/chart159.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6.xml" ContentType="application/vnd.openxmlformats-officedocument.drawingml.chart+xml"/>
  <Override PartName="/xl/charts/chart165.xml" ContentType="application/vnd.openxmlformats-officedocument.drawingml.chart+xml"/>
  <Override PartName="/xl/theme/themeOverride14.xml" ContentType="application/vnd.openxmlformats-officedocument.themeOverride+xml"/>
  <Override PartName="/xl/charts/chart164.xml" ContentType="application/vnd.openxmlformats-officedocument.drawingml.chart+xml"/>
  <Override PartName="/xl/charts/chart158.xml" ContentType="application/vnd.openxmlformats-officedocument.drawingml.chart+xml"/>
  <Override PartName="/xl/charts/chart157.xml" ContentType="application/vnd.openxmlformats-officedocument.drawingml.chart+xml"/>
  <Override PartName="/xl/charts/chart156.xml" ContentType="application/vnd.openxmlformats-officedocument.drawingml.chart+xml"/>
  <Override PartName="/xl/charts/chart150.xml" ContentType="application/vnd.openxmlformats-officedocument.drawingml.chart+xml"/>
  <Override PartName="/xl/charts/chart149.xml" ContentType="application/vnd.openxmlformats-officedocument.drawingml.chart+xml"/>
  <Override PartName="/xl/drawings/drawing35.xml" ContentType="application/vnd.openxmlformats-officedocument.drawing+xml"/>
  <Override PartName="/xl/charts/chart148.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theme/themeOverride12.xml" ContentType="application/vnd.openxmlformats-officedocument.themeOverride+xml"/>
  <Override PartName="/xl/charts/chart155.xml" ContentType="application/vnd.openxmlformats-officedocument.drawingml.chart+xml"/>
  <Override PartName="/xl/drawings/drawing36.xml" ContentType="application/vnd.openxmlformats-officedocument.drawing+xml"/>
  <Override PartName="/xl/charts/chart154.xml" ContentType="application/vnd.openxmlformats-officedocument.drawingml.chart+xml"/>
  <Override PartName="/xl/charts/chart153.xml" ContentType="application/vnd.openxmlformats-officedocument.drawingml.chart+xml"/>
  <Override PartName="/xl/drawings/drawing38.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charts/chart182.xml" ContentType="application/vnd.openxmlformats-officedocument.drawingml.chart+xml"/>
  <Override PartName="/xl/charts/chart181.xml" ContentType="application/vnd.openxmlformats-officedocument.drawingml.chart+xml"/>
  <Override PartName="/xl/charts/chart180.xml" ContentType="application/vnd.openxmlformats-officedocument.drawingml.chart+xml"/>
  <Override PartName="/xl/charts/chart179.xml" ContentType="application/vnd.openxmlformats-officedocument.drawingml.chart+xml"/>
  <Override PartName="/xl/drawings/drawing40.xml" ContentType="application/vnd.openxmlformats-officedocument.drawing+xml"/>
  <Override PartName="/xl/theme/themeOverride17.xml" ContentType="application/vnd.openxmlformats-officedocument.themeOverride+xml"/>
  <Override PartName="/xl/charts/chart183.xml" ContentType="application/vnd.openxmlformats-officedocument.drawingml.chart+xml"/>
  <Override PartName="/xl/charts/chart184.xml" ContentType="application/vnd.openxmlformats-officedocument.drawingml.chart+xml"/>
  <Override PartName="/xl/charts/chart186.xml" ContentType="application/vnd.openxmlformats-officedocument.drawingml.chart+xml"/>
  <Override PartName="/xl/theme/themeOverride18.xml" ContentType="application/vnd.openxmlformats-officedocument.themeOverride+xml"/>
  <Override PartName="/xl/charts/chart185.xml" ContentType="application/vnd.openxmlformats-officedocument.drawingml.chart+xml"/>
  <Override PartName="/xl/drawings/drawing41.xml" ContentType="application/vnd.openxmlformats-officedocument.drawing+xml"/>
  <Override PartName="/xl/charts/chart178.xml" ContentType="application/vnd.openxmlformats-officedocument.drawingml.chart+xml"/>
  <Override PartName="/xl/charts/chart177.xml" ContentType="application/vnd.openxmlformats-officedocument.drawingml.chart+xml"/>
  <Override PartName="/xl/theme/themeOverride15.xml" ContentType="application/vnd.openxmlformats-officedocument.themeOverride+xml"/>
  <Override PartName="/xl/charts/chart172.xml" ContentType="application/vnd.openxmlformats-officedocument.drawingml.chart+xml"/>
  <Override PartName="/xl/charts/chart171.xml" ContentType="application/vnd.openxmlformats-officedocument.drawingml.chart+xml"/>
  <Override PartName="/xl/charts/chart170.xml" ContentType="application/vnd.openxmlformats-officedocument.drawingml.chart+xml"/>
  <Override PartName="/xl/charts/chart169.xml" ContentType="application/vnd.openxmlformats-officedocument.drawingml.chart+xml"/>
  <Override PartName="/xl/drawings/drawing39.xml" ContentType="application/vnd.openxmlformats-officedocument.drawing+xml"/>
  <Override PartName="/xl/charts/chart173.xml" ContentType="application/vnd.openxmlformats-officedocument.drawingml.chart+xml"/>
  <Override PartName="/xl/theme/themeOverride16.xml" ContentType="application/vnd.openxmlformats-officedocument.themeOverride+xml"/>
  <Override PartName="/xl/charts/chart176.xml" ContentType="application/vnd.openxmlformats-officedocument.drawingml.chart+xml"/>
  <Override PartName="/xl/charts/chart175.xml" ContentType="application/vnd.openxmlformats-officedocument.drawingml.chart+xml"/>
  <Override PartName="/xl/charts/chart174.xml" ContentType="application/vnd.openxmlformats-officedocument.drawingml.chart+xml"/>
  <Override PartName="/xl/charts/chart147.xml" ContentType="application/vnd.openxmlformats-officedocument.drawingml.chart+xml"/>
  <Override PartName="/xl/theme/themeOverride11.xml" ContentType="application/vnd.openxmlformats-officedocument.themeOverride+xml"/>
  <Override PartName="/xl/charts/chart146.xml" ContentType="application/vnd.openxmlformats-officedocument.drawingml.chart+xml"/>
  <Override PartName="/xl/drawings/drawing30.xml" ContentType="application/vnd.openxmlformats-officedocument.drawing+xml"/>
  <Override PartName="/xl/charts/chart118.xml" ContentType="application/vnd.openxmlformats-officedocument.drawingml.chart+xml"/>
  <Override PartName="/xl/charts/chart117.xml" ContentType="application/vnd.openxmlformats-officedocument.drawingml.chart+xml"/>
  <Override PartName="/xl/theme/themeOverride6.xml" ContentType="application/vnd.openxmlformats-officedocument.themeOverride+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4.xml" ContentType="application/vnd.openxmlformats-officedocument.drawingml.chart+xml"/>
  <Override PartName="/xl/charts/chart123.xml" ContentType="application/vnd.openxmlformats-officedocument.drawingml.chart+xml"/>
  <Override PartName="/xl/theme/themeOverride7.xml" ContentType="application/vnd.openxmlformats-officedocument.themeOverride+xml"/>
  <Override PartName="/xl/charts/chart122.xml" ContentType="application/vnd.openxmlformats-officedocument.drawingml.chart+xml"/>
  <Override PartName="/xl/charts/chart116.xml" ContentType="application/vnd.openxmlformats-officedocument.drawingml.chart+xml"/>
  <Override PartName="/xl/charts/chart115.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07.xml" ContentType="application/vnd.openxmlformats-officedocument.drawingml.chart+xml"/>
  <Override PartName="/xl/charts/chart106.xml" ContentType="application/vnd.openxmlformats-officedocument.drawingml.chart+xml"/>
  <Override PartName="/xl/charts/chart105.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3.xml" ContentType="application/vnd.openxmlformats-officedocument.drawingml.chart+xml"/>
  <Override PartName="/xl/drawings/drawing29.xml" ContentType="application/vnd.openxmlformats-officedocument.drawing+xml"/>
  <Override PartName="/xl/charts/chart112.xml" ContentType="application/vnd.openxmlformats-officedocument.drawingml.chart+xml"/>
  <Override PartName="/xl/charts/chart111.xml" ContentType="application/vnd.openxmlformats-officedocument.drawingml.chart+xml"/>
  <Override PartName="/xl/worksheets/sheet1.xml" ContentType="application/vnd.openxmlformats-officedocument.spreadsheetml.worksheet+xml"/>
  <Override PartName="/xl/drawings/drawing31.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40.xml" ContentType="application/vnd.openxmlformats-officedocument.drawingml.chart+xml"/>
  <Override PartName="/xl/charts/chart139.xml" ContentType="application/vnd.openxmlformats-officedocument.drawingml.chart+xml"/>
  <Override PartName="/xl/charts/chart138.xml" ContentType="application/vnd.openxmlformats-officedocument.drawingml.chart+xml"/>
  <Override PartName="/xl/charts/chart137.xml" ContentType="application/vnd.openxmlformats-officedocument.drawingml.chart+xml"/>
  <Override PartName="/xl/drawings/drawing33.xml" ContentType="application/vnd.openxmlformats-officedocument.drawing+xml"/>
  <Override PartName="/xl/theme/themeOverride10.xml" ContentType="application/vnd.openxmlformats-officedocument.themeOverride+xml"/>
  <Override PartName="/xl/charts/chart141.xml" ContentType="application/vnd.openxmlformats-officedocument.drawingml.chart+xml"/>
  <Override PartName="/xl/charts/chart142.xml" ContentType="application/vnd.openxmlformats-officedocument.drawingml.chart+xml"/>
  <Override PartName="/xl/charts/chart145.xml" ContentType="application/vnd.openxmlformats-officedocument.drawingml.chart+xml"/>
  <Override PartName="/xl/charts/chart144.xml" ContentType="application/vnd.openxmlformats-officedocument.drawingml.chart+xml"/>
  <Override PartName="/xl/charts/chart143.xml" ContentType="application/vnd.openxmlformats-officedocument.drawingml.chart+xml"/>
  <Override PartName="/xl/drawings/drawing34.xml" ContentType="application/vnd.openxmlformats-officedocument.drawing+xml"/>
  <Override PartName="/xl/charts/chart136.xml" ContentType="application/vnd.openxmlformats-officedocument.drawingml.chart+xml"/>
  <Override PartName="/xl/charts/chart135.xml" ContentType="application/vnd.openxmlformats-officedocument.drawingml.chart+xml"/>
  <Override PartName="/xl/charts/chart130.xml" ContentType="application/vnd.openxmlformats-officedocument.drawingml.chart+xml"/>
  <Override PartName="/xl/charts/chart129.xml" ContentType="application/vnd.openxmlformats-officedocument.drawingml.chart+xml"/>
  <Override PartName="/xl/theme/themeOverride8.xml" ContentType="application/vnd.openxmlformats-officedocument.themeOverride+xml"/>
  <Override PartName="/xl/charts/chart128.xml" ContentType="application/vnd.openxmlformats-officedocument.drawingml.chart+xml"/>
  <Override PartName="/xl/charts/chart127.xml" ContentType="application/vnd.openxmlformats-officedocument.drawingml.chart+xml"/>
  <Override PartName="/xl/drawings/drawing32.xml" ContentType="application/vnd.openxmlformats-officedocument.drawing+xml"/>
  <Override PartName="/xl/charts/chart131.xml" ContentType="application/vnd.openxmlformats-officedocument.drawingml.chart+xml"/>
  <Override PartName="/xl/theme/themeOverride9.xml" ContentType="application/vnd.openxmlformats-officedocument.themeOverride+xml"/>
  <Override PartName="/xl/charts/chart134.xml" ContentType="application/vnd.openxmlformats-officedocument.drawingml.chart+xml"/>
  <Override PartName="/xl/charts/chart133.xml" ContentType="application/vnd.openxmlformats-officedocument.drawingml.chart+xml"/>
  <Override PartName="/xl/charts/chart132.xml" ContentType="application/vnd.openxmlformats-officedocument.drawingml.chart+xml"/>
  <Override PartName="/xl/charts/chart187.xml" ContentType="application/vnd.openxmlformats-officedocument.drawingml.chart+xml"/>
  <Override PartName="/xl/drawings/drawing42.xml" ContentType="application/vnd.openxmlformats-officedocument.drawing+xml"/>
  <Override PartName="/xl/charts/chart188.xml" ContentType="application/vnd.openxmlformats-officedocument.drawingml.chart+xml"/>
  <Override PartName="/xl/worksheets/sheet2.xml" ContentType="application/vnd.openxmlformats-officedocument.spreadsheetml.worksheet+xml"/>
  <Override PartName="/xl/charts/chart192.xml" ContentType="application/vnd.openxmlformats-officedocument.drawingml.chart+xml"/>
  <Override PartName="/xl/drawings/drawing43.xml" ContentType="application/vnd.openxmlformats-officedocument.drawing+xml"/>
  <Override PartName="/xl/charts/chart191.xml" ContentType="application/vnd.openxmlformats-officedocument.drawingml.chart+xml"/>
  <Override PartName="/xl/charts/chart190.xml" ContentType="application/vnd.openxmlformats-officedocument.drawingml.chart+xml"/>
  <Override PartName="/xl/charts/chart189.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worksheets/sheet3.xml" ContentType="application/vnd.openxmlformats-officedocument.spreadsheetml.worksheet+xml"/>
  <Override PartName="/xl/charts/chart197.xml" ContentType="application/vnd.openxmlformats-officedocument.drawingml.chart+xml"/>
  <Override PartName="/xl/charts/chart196.xml" ContentType="application/vnd.openxmlformats-officedocument.drawingml.chart+xml"/>
  <Override PartName="/xl/drawings/drawing44.xml" ContentType="application/vnd.openxmlformats-officedocument.drawing+xml"/>
  <Override PartName="/xl/charts/chart104.xml" ContentType="application/vnd.openxmlformats-officedocument.drawingml.chart+xml"/>
  <Override PartName="/xl/charts/chart110.xml" ContentType="application/vnd.openxmlformats-officedocument.drawingml.chart+xml"/>
  <Override PartName="/xl/charts/chart20.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theme/themeOverride3.xml" ContentType="application/vnd.openxmlformats-officedocument.themeOverride+xml"/>
  <Override PartName="/xl/charts/chart18.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1.xml" ContentType="application/vnd.openxmlformats-officedocument.drawing+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theme/themeOverride1.xml" ContentType="application/vnd.openxmlformats-officedocument.themeOverride+xml"/>
  <Override PartName="/xl/charts/chart13.xml" ContentType="application/vnd.openxmlformats-officedocument.drawingml.chart+xml"/>
  <Override PartName="/xl/charts/chart15.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theme/themeOverride2.xml" ContentType="application/vnd.openxmlformats-officedocument.themeOverrid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charts/chart42.xml" ContentType="application/vnd.openxmlformats-officedocument.drawingml.chart+xml"/>
  <Override PartName="/xl/charts/chart103.xml" ContentType="application/vnd.openxmlformats-officedocument.drawingml.chart+xml"/>
  <Override PartName="/xl/charts/chart45.xml" ContentType="application/vnd.openxmlformats-officedocument.drawingml.chart+xml"/>
  <Override PartName="/xl/theme/themeOverride5.xml" ContentType="application/vnd.openxmlformats-officedocument.themeOverride+xml"/>
  <Override PartName="/xl/charts/chart46.xml" ContentType="application/vnd.openxmlformats-officedocument.drawingml.chart+xml"/>
  <Override PartName="/xl/drawings/drawing16.xml" ContentType="application/vnd.openxmlformats-officedocument.drawing+xml"/>
  <Override PartName="/xl/charts/chart47.xml" ContentType="application/vnd.openxmlformats-officedocument.drawingml.chart+xml"/>
  <Override PartName="/xl/charts/chart41.xml" ContentType="application/vnd.openxmlformats-officedocument.drawingml.chart+xml"/>
  <Override PartName="/xl/theme/themeOverride4.xml" ContentType="application/vnd.openxmlformats-officedocument.themeOverride+xml"/>
  <Override PartName="/xl/charts/chart40.xml" ContentType="application/vnd.openxmlformats-officedocument.drawingml.chart+xml"/>
  <Override PartName="/xl/drawings/drawing13.xml" ContentType="application/vnd.openxmlformats-officedocument.drawing+xml"/>
  <Override PartName="/xl/charts/chart33.xml" ContentType="application/vnd.openxmlformats-officedocument.drawingml.chart+xml"/>
  <Override PartName="/xl/charts/chart32.xml" ContentType="application/vnd.openxmlformats-officedocument.drawingml.chart+xml"/>
  <Override PartName="/xl/drawings/drawing12.xml" ContentType="application/vnd.openxmlformats-officedocument.drawing+xml"/>
  <Override PartName="/xl/charts/chart31.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4.xml" ContentType="application/vnd.openxmlformats-officedocument.drawing+xml"/>
  <Override PartName="/xl/charts/chart39.xml" ContentType="application/vnd.openxmlformats-officedocument.drawingml.chart+xml"/>
  <Override PartName="/xl/charts/chart38.xml" ContentType="application/vnd.openxmlformats-officedocument.drawingml.chart+xml"/>
  <Override PartName="/xl/charts/chart37.xml" ContentType="application/vnd.openxmlformats-officedocument.drawingml.chart+xml"/>
  <Override PartName="/xl/charts/chart36.xml" ContentType="application/vnd.openxmlformats-officedocument.drawingml.chart+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drawings/drawing15.xml" ContentType="application/vnd.openxmlformats-officedocument.drawing+xml"/>
  <Override PartName="/xl/drawings/drawing23.xml" ContentType="application/vnd.openxmlformats-officedocument.drawing+xml"/>
  <Override PartName="/xl/charts/chart82.xml" ContentType="application/vnd.openxmlformats-officedocument.drawingml.chart+xml"/>
  <Override PartName="/xl/charts/chart81.xml" ContentType="application/vnd.openxmlformats-officedocument.drawingml.chart+xml"/>
  <Override PartName="/xl/charts/chart83.xml" ContentType="application/vnd.openxmlformats-officedocument.drawingml.chart+xml"/>
  <Override PartName="/xl/drawings/drawing24.xml" ContentType="application/vnd.openxmlformats-officedocument.drawing+xml"/>
  <Override PartName="/xl/charts/chart87.xml" ContentType="application/vnd.openxmlformats-officedocument.drawingml.chart+xml"/>
  <Override PartName="/xl/charts/chart86.xml" ContentType="application/vnd.openxmlformats-officedocument.drawingml.chart+xml"/>
  <Override PartName="/xl/charts/chart85.xml" ContentType="application/vnd.openxmlformats-officedocument.drawingml.chart+xml"/>
  <Override PartName="/xl/charts/chart84.xml" ContentType="application/vnd.openxmlformats-officedocument.drawingml.chart+xml"/>
  <Override PartName="/xl/charts/chart80.xml" ContentType="application/vnd.openxmlformats-officedocument.drawingml.chart+xml"/>
  <Override PartName="/xl/charts/chart79.xml" ContentType="application/vnd.openxmlformats-officedocument.drawingml.chart+xml"/>
  <Override PartName="/xl/charts/chart78.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2.xml" ContentType="application/vnd.openxmlformats-officedocument.drawing+xml"/>
  <Override PartName="/xl/charts/chart48.xml" ContentType="application/vnd.openxmlformats-officedocument.drawingml.chart+xml"/>
  <Override PartName="/xl/drawings/drawing2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27.xml" ContentType="application/vnd.openxmlformats-officedocument.drawing+xml"/>
  <Override PartName="/xl/charts/chart102.xml" ContentType="application/vnd.openxmlformats-officedocument.drawingml.chart+xml"/>
  <Override PartName="/xl/charts/chart101.xml" ContentType="application/vnd.openxmlformats-officedocument.drawingml.chart+xml"/>
  <Override PartName="/xl/charts/chart100.xml" ContentType="application/vnd.openxmlformats-officedocument.drawingml.chart+xml"/>
  <Override PartName="/xl/charts/chart96.xml" ContentType="application/vnd.openxmlformats-officedocument.drawingml.chart+xml"/>
  <Override PartName="/xl/charts/chart95.xml" ContentType="application/vnd.openxmlformats-officedocument.drawingml.chart+xml"/>
  <Override PartName="/xl/charts/chart94.xml" ContentType="application/vnd.openxmlformats-officedocument.drawingml.chart+xml"/>
  <Override PartName="/xl/charts/chart91.xml" ContentType="application/vnd.openxmlformats-officedocument.drawingml.chart+xml"/>
  <Override PartName="/xl/charts/chart90.xml" ContentType="application/vnd.openxmlformats-officedocument.drawingml.chart+xml"/>
  <Override PartName="/xl/charts/chart89.xml" ContentType="application/vnd.openxmlformats-officedocument.drawingml.chart+xml"/>
  <Override PartName="/xl/charts/chart88.xml" ContentType="application/vnd.openxmlformats-officedocument.drawingml.chart+xml"/>
  <Override PartName="/xl/charts/chart92.xml" ContentType="application/vnd.openxmlformats-officedocument.drawingml.chart+xml"/>
  <Override PartName="/xl/drawings/drawing25.xml" ContentType="application/vnd.openxmlformats-officedocument.drawing+xml"/>
  <Override PartName="/xl/charts/chart93.xml" ContentType="application/vnd.openxmlformats-officedocument.drawingml.chart+xml"/>
  <Override PartName="/xl/drawings/drawing21.xml" ContentType="application/vnd.openxmlformats-officedocument.drawing+xml"/>
  <Override PartName="/xl/charts/chart77.xml" ContentType="application/vnd.openxmlformats-officedocument.drawingml.chart+xml"/>
  <Override PartName="/xl/charts/chart59.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8.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55.xml" ContentType="application/vnd.openxmlformats-officedocument.drawingml.chart+xml"/>
  <Override PartName="/xl/drawings/drawing19.xml" ContentType="application/vnd.openxmlformats-officedocument.drawing+xml"/>
  <Override PartName="/xl/charts/chart56.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18.xml" ContentType="application/vnd.openxmlformats-officedocument.drawing+xml"/>
  <Override PartName="/xl/charts/chart57.xml" ContentType="application/vnd.openxmlformats-officedocument.drawingml.chart+xml"/>
  <Override PartName="/xl/charts/chart62.xml" ContentType="application/vnd.openxmlformats-officedocument.drawingml.chart+xml"/>
  <Override PartName="/xl/drawings/drawing17.xml" ContentType="application/vnd.openxmlformats-officedocument.drawing+xml"/>
  <Override PartName="/xl/charts/chart66.xml" ContentType="application/vnd.openxmlformats-officedocument.drawingml.chart+xml"/>
  <Override PartName="/xl/charts/chart65.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4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50.xml" ContentType="application/vnd.openxmlformats-officedocument.drawingml.chart+xml"/>
  <Override PartName="/xl/drawings/drawing20.xml" ContentType="application/vnd.openxmlformats-officedocument.drawing+xml"/>
  <Override PartName="/xl/charts/chart52.xml" ContentType="application/vnd.openxmlformats-officedocument.drawingml.chart+xml"/>
  <Override PartName="/xl/charts/chart67.xml" ContentType="application/vnd.openxmlformats-officedocument.drawingml.chart+xml"/>
  <Override PartName="/xl/charts/chart51.xml" ContentType="application/vnd.openxmlformats-officedocument.drawingml.char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515" yWindow="30" windowWidth="28800" windowHeight="12900" tabRatio="751" activeTab="3"/>
  </bookViews>
  <sheets>
    <sheet name="Titulní" sheetId="49" r:id="rId1"/>
    <sheet name="Obsah" sheetId="27" r:id="rId2"/>
    <sheet name="1" sheetId="51" r:id="rId3"/>
    <sheet name="2" sheetId="105" r:id="rId4"/>
    <sheet name="3" sheetId="7" r:id="rId5"/>
    <sheet name="4.1" sheetId="128" r:id="rId6"/>
    <sheet name="4.2" sheetId="127" r:id="rId7"/>
    <sheet name="4.3" sheetId="132" r:id="rId8"/>
    <sheet name="5.1" sheetId="53" r:id="rId9"/>
    <sheet name="5.2" sheetId="131" r:id="rId10"/>
    <sheet name="5.3" sheetId="130" r:id="rId11"/>
    <sheet name="5.4" sheetId="147" r:id="rId12"/>
    <sheet name="6" sheetId="77" r:id="rId13"/>
    <sheet name="7.1" sheetId="129" r:id="rId14"/>
    <sheet name="7.2" sheetId="57" r:id="rId15"/>
    <sheet name="8.1" sheetId="146" r:id="rId16"/>
    <sheet name="8.2" sheetId="168" r:id="rId17"/>
    <sheet name="14.2" sheetId="118" state="hidden" r:id="rId18"/>
    <sheet name="14.3" sheetId="112" state="hidden" r:id="rId19"/>
    <sheet name="14.4" sheetId="119" state="hidden" r:id="rId20"/>
    <sheet name="14.5" sheetId="113" state="hidden" r:id="rId21"/>
    <sheet name="14.6" sheetId="120" state="hidden" r:id="rId22"/>
    <sheet name="14.7" sheetId="114" state="hidden" r:id="rId23"/>
    <sheet name="14.8" sheetId="121" state="hidden" r:id="rId24"/>
    <sheet name="14.9" sheetId="115" state="hidden" r:id="rId25"/>
    <sheet name="14.10" sheetId="122" state="hidden" r:id="rId26"/>
    <sheet name="14.11" sheetId="116" state="hidden" r:id="rId27"/>
    <sheet name="14.12" sheetId="123" state="hidden" r:id="rId28"/>
    <sheet name="14.13" sheetId="117" state="hidden" r:id="rId29"/>
    <sheet name="14.14" sheetId="124" state="hidden" r:id="rId30"/>
    <sheet name="8.3" sheetId="169" r:id="rId31"/>
    <sheet name="8.4" sheetId="170" r:id="rId32"/>
    <sheet name="8.5" sheetId="171" r:id="rId33"/>
    <sheet name="8.6" sheetId="172" r:id="rId34"/>
    <sheet name="8.7" sheetId="173" r:id="rId35"/>
    <sheet name="8.8" sheetId="174" r:id="rId36"/>
    <sheet name="8.9" sheetId="175" r:id="rId37"/>
    <sheet name="8.10" sheetId="176" r:id="rId38"/>
    <sheet name="8.11" sheetId="177" r:id="rId39"/>
    <sheet name="8.12" sheetId="178" r:id="rId40"/>
    <sheet name="8.13" sheetId="179" r:id="rId41"/>
    <sheet name="8.14" sheetId="180" r:id="rId42"/>
    <sheet name="9" sheetId="161" r:id="rId43"/>
    <sheet name="10.1" sheetId="181" r:id="rId44"/>
    <sheet name="10.2" sheetId="182" r:id="rId45"/>
    <sheet name="11" sheetId="163" r:id="rId46"/>
    <sheet name="12" sheetId="167" r:id="rId47"/>
  </sheets>
  <externalReferences>
    <externalReference r:id="rId48"/>
  </externalReferences>
  <definedNames>
    <definedName name="_xlnm.Print_Area" localSheetId="3">'2'!$A$1:$I$50</definedName>
    <definedName name="_xlnm.Print_Area" localSheetId="15">'8.1'!$A$1:$J$47</definedName>
    <definedName name="_xlnm.Print_Area" localSheetId="37">'8.10'!$A$1:$J$47</definedName>
    <definedName name="_xlnm.Print_Area" localSheetId="38">'8.11'!$A$1:$J$47</definedName>
    <definedName name="_xlnm.Print_Area" localSheetId="39">'8.12'!$A$1:$J$47</definedName>
    <definedName name="_xlnm.Print_Area" localSheetId="40">'8.13'!$A$1:$J$47</definedName>
    <definedName name="_xlnm.Print_Area" localSheetId="41">'8.14'!$A$1:$J$47</definedName>
    <definedName name="_xlnm.Print_Area" localSheetId="16">'8.2'!$A$1:$J$46</definedName>
    <definedName name="_xlnm.Print_Area" localSheetId="30">'8.3'!$A$1:$J$46</definedName>
    <definedName name="_xlnm.Print_Area" localSheetId="31">'8.4'!$A$1:$J$47</definedName>
    <definedName name="_xlnm.Print_Area" localSheetId="32">'8.5'!$A$1:$J$47</definedName>
    <definedName name="_xlnm.Print_Area" localSheetId="33">'8.6'!$A$1:$J$47</definedName>
    <definedName name="_xlnm.Print_Area" localSheetId="34">'8.7'!$A$1:$J$47</definedName>
    <definedName name="_xlnm.Print_Area" localSheetId="35">'8.8'!$A$1:$J$47</definedName>
    <definedName name="_xlnm.Print_Area" localSheetId="36">'8.9'!$A$1:$J$47</definedName>
    <definedName name="_xlnm.Print_Area" localSheetId="42">'9'!$A$1:$M$45</definedName>
    <definedName name="_xlnm.Print_Area" localSheetId="1">Obsah!$A$1:$K$40</definedName>
    <definedName name="_xlnm.Print_Area" localSheetId="0">Titulní!$A$1:$J$51</definedName>
  </definedNames>
  <calcPr calcId="145621"/>
</workbook>
</file>

<file path=xl/calcChain.xml><?xml version="1.0" encoding="utf-8"?>
<calcChain xmlns="http://schemas.openxmlformats.org/spreadsheetml/2006/main">
  <c r="D17" i="182" l="1"/>
  <c r="C17" i="182"/>
  <c r="B17" i="182"/>
  <c r="D15" i="182"/>
  <c r="C15" i="182"/>
  <c r="B15" i="182"/>
  <c r="J19" i="182" l="1"/>
  <c r="I19" i="182"/>
  <c r="H19" i="182"/>
  <c r="H18" i="182"/>
  <c r="E16" i="182"/>
  <c r="E14" i="182"/>
  <c r="J10" i="182"/>
  <c r="I10" i="182"/>
  <c r="H10" i="182"/>
  <c r="H9" i="182"/>
  <c r="E7" i="182"/>
  <c r="E5" i="182"/>
  <c r="K26" i="146" l="1"/>
  <c r="E5" i="181" l="1"/>
  <c r="J19" i="181"/>
  <c r="I19" i="181"/>
  <c r="H19" i="181"/>
  <c r="H18" i="181"/>
  <c r="E16" i="181"/>
  <c r="E14" i="181"/>
  <c r="J10" i="181"/>
  <c r="I10" i="181"/>
  <c r="H10" i="181"/>
  <c r="H9" i="181"/>
  <c r="E7" i="181"/>
  <c r="T4" i="161" l="1"/>
  <c r="S4" i="161"/>
  <c r="R4" i="161"/>
  <c r="Q4" i="161"/>
  <c r="P4" i="161"/>
  <c r="O4" i="161"/>
  <c r="I21" i="161" l="1"/>
  <c r="F21" i="161"/>
  <c r="C21" i="161"/>
  <c r="I20" i="161"/>
  <c r="F20" i="161"/>
  <c r="C20" i="161"/>
  <c r="M19" i="161"/>
  <c r="J19" i="161"/>
  <c r="I19" i="161"/>
  <c r="G19" i="161"/>
  <c r="F19" i="161"/>
  <c r="D19" i="161"/>
  <c r="C19" i="161"/>
  <c r="I18" i="161"/>
  <c r="F18" i="161"/>
  <c r="C18" i="161"/>
  <c r="I17" i="161"/>
  <c r="F17" i="161"/>
  <c r="C17" i="161"/>
  <c r="I16" i="161"/>
  <c r="F16" i="161"/>
  <c r="C16" i="161"/>
  <c r="I15" i="161"/>
  <c r="F15" i="161"/>
  <c r="C15" i="161"/>
  <c r="J14" i="161"/>
  <c r="I14" i="161"/>
  <c r="G14" i="161"/>
  <c r="F14" i="161"/>
  <c r="D14" i="161"/>
  <c r="C14" i="161"/>
  <c r="I13" i="161"/>
  <c r="F13" i="161"/>
  <c r="C13" i="161"/>
  <c r="I12" i="161"/>
  <c r="F12" i="161"/>
  <c r="C12" i="161"/>
  <c r="I11" i="161"/>
  <c r="F11" i="161"/>
  <c r="C11" i="161"/>
  <c r="I10" i="161"/>
  <c r="F10" i="161"/>
  <c r="C10" i="161"/>
  <c r="I9" i="161"/>
  <c r="F9" i="161"/>
  <c r="C9" i="161"/>
  <c r="I8" i="161"/>
  <c r="F8" i="161"/>
  <c r="C8" i="161"/>
  <c r="I7" i="161"/>
  <c r="F7" i="161"/>
  <c r="C7" i="161"/>
  <c r="I6" i="161"/>
  <c r="F6" i="161"/>
  <c r="C6" i="161"/>
  <c r="K34" i="180"/>
  <c r="K33" i="180"/>
  <c r="K32" i="180"/>
  <c r="K31" i="180"/>
  <c r="K30" i="180"/>
  <c r="K29" i="180"/>
  <c r="K28" i="180"/>
  <c r="K27" i="180"/>
  <c r="K25" i="180"/>
  <c r="K24" i="180"/>
  <c r="K23" i="180"/>
  <c r="K22" i="180"/>
  <c r="K21" i="180"/>
  <c r="K20" i="180"/>
  <c r="K19" i="180"/>
  <c r="K18" i="180"/>
  <c r="K17" i="180"/>
  <c r="K16" i="180"/>
  <c r="K15" i="180"/>
  <c r="K14" i="180"/>
  <c r="K13" i="180"/>
  <c r="K12" i="180"/>
  <c r="K11" i="180"/>
  <c r="K10" i="180"/>
  <c r="K34" i="179"/>
  <c r="K33" i="179"/>
  <c r="K32" i="179"/>
  <c r="K31" i="179"/>
  <c r="K30" i="179"/>
  <c r="K29" i="179"/>
  <c r="K28" i="179"/>
  <c r="K27" i="179"/>
  <c r="K25" i="179"/>
  <c r="K24" i="179"/>
  <c r="K23" i="179"/>
  <c r="K22" i="179"/>
  <c r="K21" i="179"/>
  <c r="K20" i="179"/>
  <c r="K19" i="179"/>
  <c r="K18" i="179"/>
  <c r="K17" i="179"/>
  <c r="K16" i="179"/>
  <c r="K15" i="179"/>
  <c r="K14" i="179"/>
  <c r="K13" i="179"/>
  <c r="K12" i="179"/>
  <c r="K11" i="179"/>
  <c r="K10" i="179"/>
  <c r="K35" i="178"/>
  <c r="K34" i="178"/>
  <c r="K33" i="178"/>
  <c r="K32" i="178"/>
  <c r="K31" i="178"/>
  <c r="K30" i="178"/>
  <c r="K29" i="178"/>
  <c r="K28" i="178"/>
  <c r="K25" i="178"/>
  <c r="K24" i="178"/>
  <c r="K23" i="178"/>
  <c r="K22" i="178"/>
  <c r="K21" i="178"/>
  <c r="K20" i="178"/>
  <c r="K19" i="178"/>
  <c r="K18" i="178"/>
  <c r="K17" i="178"/>
  <c r="K16" i="178"/>
  <c r="K15" i="178"/>
  <c r="K14" i="178"/>
  <c r="K13" i="178"/>
  <c r="K12" i="178"/>
  <c r="K11" i="178"/>
  <c r="K10" i="178"/>
  <c r="K34" i="177"/>
  <c r="K33" i="177"/>
  <c r="K32" i="177"/>
  <c r="K31" i="177"/>
  <c r="K30" i="177"/>
  <c r="K29" i="177"/>
  <c r="K28" i="177"/>
  <c r="K27" i="177"/>
  <c r="K25" i="177"/>
  <c r="K24" i="177"/>
  <c r="K23" i="177"/>
  <c r="K22" i="177"/>
  <c r="K21" i="177"/>
  <c r="K20" i="177"/>
  <c r="K19" i="177"/>
  <c r="K18" i="177"/>
  <c r="K17" i="177"/>
  <c r="K16" i="177"/>
  <c r="K15" i="177"/>
  <c r="K14" i="177"/>
  <c r="K13" i="177"/>
  <c r="K12" i="177"/>
  <c r="K11" i="177"/>
  <c r="K10" i="177"/>
  <c r="K35" i="176"/>
  <c r="K34" i="176"/>
  <c r="K33" i="176"/>
  <c r="K32" i="176"/>
  <c r="K31" i="176"/>
  <c r="K30" i="176"/>
  <c r="K29" i="176"/>
  <c r="K28" i="176"/>
  <c r="K25" i="176"/>
  <c r="K24" i="176"/>
  <c r="K23" i="176"/>
  <c r="K22" i="176"/>
  <c r="K21" i="176"/>
  <c r="K20" i="176"/>
  <c r="K19" i="176"/>
  <c r="K18" i="176"/>
  <c r="K17" i="176"/>
  <c r="K16" i="176"/>
  <c r="K15" i="176"/>
  <c r="K14" i="176"/>
  <c r="K13" i="176"/>
  <c r="K12" i="176"/>
  <c r="K11" i="176"/>
  <c r="K10" i="176"/>
  <c r="K34" i="175"/>
  <c r="K33" i="175"/>
  <c r="K32" i="175"/>
  <c r="K31" i="175"/>
  <c r="K30" i="175"/>
  <c r="K29" i="175"/>
  <c r="K28" i="175"/>
  <c r="K27" i="175"/>
  <c r="K25" i="175"/>
  <c r="K24" i="175"/>
  <c r="K23" i="175"/>
  <c r="K22" i="175"/>
  <c r="K21" i="175"/>
  <c r="K20" i="175"/>
  <c r="K19" i="175"/>
  <c r="K18" i="175"/>
  <c r="K17" i="175"/>
  <c r="K16" i="175"/>
  <c r="K15" i="175"/>
  <c r="K14" i="175"/>
  <c r="K13" i="175"/>
  <c r="K12" i="175"/>
  <c r="K11" i="175"/>
  <c r="K10" i="175"/>
  <c r="K34" i="173"/>
  <c r="K33" i="173"/>
  <c r="K32" i="173"/>
  <c r="K31" i="173"/>
  <c r="K30" i="173"/>
  <c r="K29" i="173"/>
  <c r="K28" i="173"/>
  <c r="K27" i="173"/>
  <c r="K25" i="173"/>
  <c r="K24" i="173"/>
  <c r="K23" i="173"/>
  <c r="K22" i="173"/>
  <c r="K21" i="173"/>
  <c r="K20" i="173"/>
  <c r="K19" i="173"/>
  <c r="K18" i="173"/>
  <c r="K17" i="173"/>
  <c r="K16" i="173"/>
  <c r="K15" i="173"/>
  <c r="K14" i="173"/>
  <c r="K13" i="173"/>
  <c r="K12" i="173"/>
  <c r="K11" i="173"/>
  <c r="K10" i="173"/>
  <c r="K35" i="172"/>
  <c r="K34" i="172"/>
  <c r="K33" i="172"/>
  <c r="K32" i="172"/>
  <c r="K31" i="172"/>
  <c r="K30" i="172"/>
  <c r="K29" i="172"/>
  <c r="K28" i="172"/>
  <c r="K25" i="172"/>
  <c r="K24" i="172"/>
  <c r="K23" i="172"/>
  <c r="K22" i="172"/>
  <c r="K21" i="172"/>
  <c r="K20" i="172"/>
  <c r="K19" i="172"/>
  <c r="K18" i="172"/>
  <c r="K17" i="172"/>
  <c r="K16" i="172"/>
  <c r="K15" i="172"/>
  <c r="K14" i="172"/>
  <c r="K13" i="172"/>
  <c r="K12" i="172"/>
  <c r="K11" i="172"/>
  <c r="K10" i="172"/>
  <c r="K34" i="171"/>
  <c r="K33" i="171"/>
  <c r="K32" i="171"/>
  <c r="K31" i="171"/>
  <c r="K30" i="171"/>
  <c r="K29" i="171"/>
  <c r="K28" i="171"/>
  <c r="K27" i="171"/>
  <c r="K25" i="171"/>
  <c r="K24" i="171"/>
  <c r="K23" i="171"/>
  <c r="K22" i="171"/>
  <c r="K21" i="171"/>
  <c r="K20" i="171"/>
  <c r="K19" i="171"/>
  <c r="K18" i="171"/>
  <c r="K17" i="171"/>
  <c r="K16" i="171"/>
  <c r="K15" i="171"/>
  <c r="K14" i="171"/>
  <c r="K13" i="171"/>
  <c r="K12" i="171"/>
  <c r="K11" i="171"/>
  <c r="K10" i="171"/>
  <c r="K34" i="170"/>
  <c r="K33" i="170"/>
  <c r="K32" i="170"/>
  <c r="K31" i="170"/>
  <c r="K30" i="170"/>
  <c r="K29" i="170"/>
  <c r="K28" i="170"/>
  <c r="K27" i="170"/>
  <c r="K25" i="170"/>
  <c r="K24" i="170"/>
  <c r="K23" i="170"/>
  <c r="K22" i="170"/>
  <c r="K21" i="170"/>
  <c r="K20" i="170"/>
  <c r="K19" i="170"/>
  <c r="K18" i="170"/>
  <c r="K17" i="170"/>
  <c r="K16" i="170"/>
  <c r="K15" i="170"/>
  <c r="K14" i="170"/>
  <c r="K13" i="170"/>
  <c r="K12" i="170"/>
  <c r="K11" i="170"/>
  <c r="K10" i="170"/>
  <c r="K34" i="169"/>
  <c r="K33" i="169"/>
  <c r="K32" i="169"/>
  <c r="K31" i="169"/>
  <c r="K30" i="169"/>
  <c r="K29" i="169"/>
  <c r="K28" i="169"/>
  <c r="K27" i="169"/>
  <c r="K25" i="169"/>
  <c r="K24" i="169"/>
  <c r="K23" i="169"/>
  <c r="K22" i="169"/>
  <c r="K21" i="169"/>
  <c r="K20" i="169"/>
  <c r="K19" i="169"/>
  <c r="K18" i="169"/>
  <c r="K17" i="169"/>
  <c r="K16" i="169"/>
  <c r="K15" i="169"/>
  <c r="K14" i="169"/>
  <c r="K13" i="169"/>
  <c r="K12" i="169"/>
  <c r="K11" i="169"/>
  <c r="K10" i="169"/>
  <c r="K34" i="168"/>
  <c r="K33" i="168"/>
  <c r="K32" i="168"/>
  <c r="K31" i="168"/>
  <c r="K30" i="168"/>
  <c r="K29" i="168"/>
  <c r="K28" i="168"/>
  <c r="K27" i="168"/>
  <c r="K25" i="168"/>
  <c r="K24" i="168"/>
  <c r="K23" i="168"/>
  <c r="K22" i="168"/>
  <c r="K21" i="168"/>
  <c r="K20" i="168"/>
  <c r="K19" i="168"/>
  <c r="K18" i="168"/>
  <c r="K17" i="168"/>
  <c r="K16" i="168"/>
  <c r="K15" i="168"/>
  <c r="K14" i="168"/>
  <c r="K13" i="168"/>
  <c r="K12" i="168"/>
  <c r="K11" i="168"/>
  <c r="K10" i="168"/>
  <c r="K35" i="146"/>
  <c r="K34" i="146"/>
  <c r="K33" i="146"/>
  <c r="K32" i="146"/>
  <c r="K31" i="146"/>
  <c r="K30" i="146"/>
  <c r="K29" i="146"/>
  <c r="K28" i="146"/>
  <c r="K25" i="146"/>
  <c r="K24" i="146"/>
  <c r="K23" i="146"/>
  <c r="K22" i="146"/>
  <c r="K21" i="146"/>
  <c r="K20" i="146"/>
  <c r="K19" i="146"/>
  <c r="K18" i="146"/>
  <c r="K17" i="146"/>
  <c r="K16" i="146"/>
  <c r="K15" i="146"/>
  <c r="K14" i="146"/>
  <c r="K13" i="146"/>
  <c r="K12" i="146"/>
  <c r="K11" i="146"/>
  <c r="K10" i="146"/>
  <c r="K25" i="174"/>
  <c r="K28" i="174"/>
  <c r="K29" i="174"/>
  <c r="K30" i="174"/>
  <c r="K31" i="174"/>
  <c r="K32" i="174"/>
  <c r="K33" i="174"/>
  <c r="K34" i="174"/>
  <c r="K27" i="174"/>
  <c r="K11" i="174"/>
  <c r="K12" i="174"/>
  <c r="K13" i="174"/>
  <c r="K14" i="174"/>
  <c r="K15" i="174"/>
  <c r="K16" i="174"/>
  <c r="K17" i="174"/>
  <c r="K18" i="174"/>
  <c r="K19" i="174"/>
  <c r="K20" i="174"/>
  <c r="K21" i="174"/>
  <c r="K22" i="174"/>
  <c r="K23" i="174"/>
  <c r="K24" i="174"/>
  <c r="K10" i="174"/>
  <c r="B4" i="167" l="1"/>
  <c r="B23" i="163" l="1"/>
  <c r="H23" i="163"/>
  <c r="H4" i="163" l="1"/>
  <c r="B4" i="163" l="1"/>
  <c r="A23" i="7" l="1"/>
  <c r="A21" i="7" l="1"/>
  <c r="A20" i="7"/>
  <c r="A18" i="7" l="1"/>
  <c r="A22" i="7" l="1"/>
  <c r="A19" i="7" l="1"/>
  <c r="A1" i="27" l="1"/>
  <c r="I1" i="178" l="1"/>
  <c r="I1" i="174"/>
  <c r="I1" i="171"/>
  <c r="I1" i="177"/>
  <c r="I1" i="173"/>
  <c r="I1" i="180"/>
  <c r="I1" i="176"/>
  <c r="I1" i="172"/>
  <c r="I1" i="179"/>
  <c r="I1" i="175"/>
  <c r="I1" i="168"/>
  <c r="I1" i="170"/>
  <c r="I1" i="169"/>
  <c r="E1" i="167"/>
  <c r="K1" i="163"/>
  <c r="M1" i="161"/>
  <c r="M1" i="147"/>
  <c r="I1" i="146"/>
  <c r="M1" i="113"/>
  <c r="M1" i="117"/>
  <c r="J1" i="57"/>
  <c r="M1" i="123"/>
  <c r="P1" i="132"/>
  <c r="N1" i="131"/>
  <c r="P1" i="130"/>
  <c r="N1" i="129"/>
  <c r="N1" i="128"/>
  <c r="N1" i="127"/>
  <c r="M1" i="121"/>
  <c r="M1" i="114"/>
  <c r="M1" i="120"/>
  <c r="M1" i="119"/>
  <c r="N1" i="7"/>
  <c r="M1" i="77"/>
  <c r="M1" i="115"/>
  <c r="M1" i="124"/>
  <c r="M1" i="122"/>
  <c r="I1" i="105"/>
  <c r="N1" i="53"/>
  <c r="M1" i="112"/>
  <c r="M1" i="116"/>
  <c r="M1" i="118"/>
  <c r="F26" i="176" l="1"/>
  <c r="D26" i="176"/>
  <c r="F26" i="172"/>
  <c r="D26" i="172"/>
  <c r="B26" i="172"/>
  <c r="F26" i="178"/>
  <c r="D26" i="178"/>
  <c r="B26" i="178"/>
  <c r="F26" i="146"/>
  <c r="D26" i="146"/>
  <c r="B26" i="176" l="1"/>
  <c r="B26" i="146"/>
  <c r="H26" i="176"/>
  <c r="H26" i="146"/>
  <c r="H26" i="172"/>
  <c r="H26" i="178"/>
  <c r="L21" i="161" l="1"/>
  <c r="L20" i="161"/>
  <c r="L19" i="161"/>
  <c r="L18" i="161"/>
  <c r="L17" i="161"/>
  <c r="L16" i="161"/>
  <c r="L15" i="161"/>
  <c r="L14" i="161"/>
  <c r="L13" i="161"/>
  <c r="L12" i="161"/>
  <c r="L11" i="161"/>
  <c r="L10" i="161"/>
  <c r="L9" i="161"/>
  <c r="L8" i="161"/>
  <c r="L7" i="161"/>
  <c r="L6" i="161"/>
  <c r="C6" i="167" l="1"/>
  <c r="C10" i="167"/>
  <c r="D10" i="167" s="1"/>
  <c r="C14" i="167"/>
  <c r="C18" i="167"/>
  <c r="D18" i="167" s="1"/>
  <c r="C7" i="167"/>
  <c r="C11" i="167"/>
  <c r="C15" i="167"/>
  <c r="C19" i="167"/>
  <c r="C8" i="167"/>
  <c r="D8" i="167" s="1"/>
  <c r="C12" i="167"/>
  <c r="D12" i="167" s="1"/>
  <c r="C16" i="167"/>
  <c r="C20" i="167"/>
  <c r="C5" i="167"/>
  <c r="C9" i="167"/>
  <c r="D9" i="167" s="1"/>
  <c r="C13" i="167"/>
  <c r="D13" i="167" s="1"/>
  <c r="C17" i="167"/>
  <c r="F5" i="161"/>
  <c r="D17" i="167" l="1"/>
  <c r="E17" i="167"/>
  <c r="D20" i="167"/>
  <c r="E20" i="167"/>
  <c r="D19" i="167"/>
  <c r="E19" i="167"/>
  <c r="D11" i="167"/>
  <c r="E11" i="167"/>
  <c r="C4" i="167"/>
  <c r="E5" i="167"/>
  <c r="D5" i="167"/>
  <c r="E16" i="167"/>
  <c r="D16" i="167"/>
  <c r="E15" i="167"/>
  <c r="D15" i="167"/>
  <c r="D7" i="167"/>
  <c r="E7" i="167"/>
  <c r="D14" i="167"/>
  <c r="E14" i="167"/>
  <c r="D6" i="167"/>
  <c r="E6" i="167"/>
  <c r="I5" i="161"/>
  <c r="C5" i="161"/>
  <c r="D4" i="167" l="1"/>
  <c r="E4" i="167"/>
  <c r="L5" i="161"/>
  <c r="P11" i="161" l="1"/>
  <c r="P19" i="161"/>
  <c r="P12" i="161"/>
  <c r="P20" i="161"/>
  <c r="P13" i="161"/>
  <c r="P21" i="161"/>
  <c r="P10" i="161"/>
  <c r="P18" i="161"/>
  <c r="P7" i="161"/>
  <c r="P15" i="161"/>
  <c r="P8" i="161"/>
  <c r="P16" i="161"/>
  <c r="P9" i="161"/>
  <c r="P17" i="161"/>
  <c r="P6" i="161"/>
  <c r="P14" i="161"/>
  <c r="B35" i="147" l="1"/>
  <c r="B20" i="147"/>
  <c r="B3" i="147"/>
  <c r="F5" i="132"/>
  <c r="B11" i="127"/>
  <c r="B7" i="127"/>
  <c r="B5" i="57"/>
  <c r="K3" i="161"/>
  <c r="D34" i="180"/>
  <c r="M34" i="180" s="1"/>
  <c r="B12" i="180"/>
  <c r="L12" i="180" s="1"/>
  <c r="D14" i="179"/>
  <c r="M14" i="179" s="1"/>
  <c r="F16" i="178"/>
  <c r="N16" i="178" s="1"/>
  <c r="D20" i="177"/>
  <c r="M20" i="177" s="1"/>
  <c r="F22" i="146"/>
  <c r="N22" i="146" s="1"/>
  <c r="B25" i="176"/>
  <c r="L25" i="176" s="1"/>
  <c r="D28" i="175"/>
  <c r="M28" i="175" s="1"/>
  <c r="B32" i="174"/>
  <c r="L32" i="174" s="1"/>
  <c r="D34" i="173"/>
  <c r="M34" i="173" s="1"/>
  <c r="B12" i="173"/>
  <c r="L12" i="173" s="1"/>
  <c r="D14" i="172"/>
  <c r="M14" i="172" s="1"/>
  <c r="F16" i="171"/>
  <c r="N16" i="171" s="1"/>
  <c r="D20" i="170"/>
  <c r="M20" i="170" s="1"/>
  <c r="F22" i="169"/>
  <c r="N22" i="169" s="1"/>
  <c r="B9" i="57"/>
  <c r="B17" i="57"/>
  <c r="B32" i="179"/>
  <c r="L32" i="179" s="1"/>
  <c r="F10" i="178"/>
  <c r="N10" i="178" s="1"/>
  <c r="D15" i="146"/>
  <c r="M15" i="146" s="1"/>
  <c r="D21" i="175"/>
  <c r="M21" i="175" s="1"/>
  <c r="F15" i="180"/>
  <c r="N15" i="180" s="1"/>
  <c r="B18" i="179"/>
  <c r="L18" i="179" s="1"/>
  <c r="F21" i="178"/>
  <c r="N21" i="178" s="1"/>
  <c r="B24" i="177"/>
  <c r="L24" i="177" s="1"/>
  <c r="D28" i="146"/>
  <c r="M28" i="146" s="1"/>
  <c r="F30" i="176"/>
  <c r="N30" i="176" s="1"/>
  <c r="D33" i="175"/>
  <c r="M33" i="175" s="1"/>
  <c r="B11" i="175"/>
  <c r="L11" i="175" s="1"/>
  <c r="D13" i="174"/>
  <c r="M13" i="174" s="1"/>
  <c r="F15" i="173"/>
  <c r="N15" i="173" s="1"/>
  <c r="B18" i="172"/>
  <c r="L18" i="172" s="1"/>
  <c r="F21" i="171"/>
  <c r="N21" i="171" s="1"/>
  <c r="B24" i="170"/>
  <c r="L24" i="170" s="1"/>
  <c r="D27" i="169"/>
  <c r="M27" i="169" s="1"/>
  <c r="I7" i="57"/>
  <c r="I15" i="57"/>
  <c r="F12" i="180"/>
  <c r="N12" i="180" s="1"/>
  <c r="B20" i="178"/>
  <c r="L20" i="178" s="1"/>
  <c r="F24" i="146"/>
  <c r="N24" i="146" s="1"/>
  <c r="F31" i="175"/>
  <c r="N31" i="175" s="1"/>
  <c r="B25" i="178"/>
  <c r="L25" i="178" s="1"/>
  <c r="B30" i="175"/>
  <c r="L30" i="175" s="1"/>
  <c r="D28" i="173"/>
  <c r="M28" i="173" s="1"/>
  <c r="B33" i="171"/>
  <c r="L33" i="171" s="1"/>
  <c r="D14" i="170"/>
  <c r="M14" i="170" s="1"/>
  <c r="F11" i="57"/>
  <c r="B22" i="177"/>
  <c r="L22" i="177" s="1"/>
  <c r="D16" i="173"/>
  <c r="M16" i="173" s="1"/>
  <c r="F25" i="169"/>
  <c r="N25" i="169" s="1"/>
  <c r="F15" i="178"/>
  <c r="N15" i="178" s="1"/>
  <c r="D31" i="175"/>
  <c r="M31" i="175" s="1"/>
  <c r="B32" i="173"/>
  <c r="L32" i="173" s="1"/>
  <c r="F10" i="172"/>
  <c r="N10" i="172" s="1"/>
  <c r="D15" i="170"/>
  <c r="M15" i="170" s="1"/>
  <c r="D10" i="57"/>
  <c r="B13" i="178"/>
  <c r="L13" i="178" s="1"/>
  <c r="D24" i="173"/>
  <c r="M24" i="173" s="1"/>
  <c r="B14" i="170"/>
  <c r="L14" i="170" s="1"/>
  <c r="D32" i="173"/>
  <c r="M32" i="173" s="1"/>
  <c r="G14" i="57"/>
  <c r="C10" i="57"/>
  <c r="E5" i="57"/>
  <c r="B11" i="172"/>
  <c r="L11" i="172" s="1"/>
  <c r="F29" i="178"/>
  <c r="N29" i="178" s="1"/>
  <c r="D31" i="174"/>
  <c r="M31" i="174" s="1"/>
  <c r="F10" i="131"/>
  <c r="J15" i="131"/>
  <c r="C7" i="131"/>
  <c r="F12" i="127"/>
  <c r="J17" i="127"/>
  <c r="K8" i="131"/>
  <c r="C14" i="131"/>
  <c r="G19" i="131"/>
  <c r="K10" i="127"/>
  <c r="C16" i="127"/>
  <c r="B29" i="180"/>
  <c r="L29" i="180" s="1"/>
  <c r="D31" i="179"/>
  <c r="M31" i="179" s="1"/>
  <c r="F34" i="178"/>
  <c r="N34" i="178" s="1"/>
  <c r="D11" i="178"/>
  <c r="M11" i="178" s="1"/>
  <c r="B15" i="177"/>
  <c r="L15" i="177" s="1"/>
  <c r="D17" i="146"/>
  <c r="M17" i="146" s="1"/>
  <c r="F19" i="176"/>
  <c r="N19" i="176" s="1"/>
  <c r="B22" i="175"/>
  <c r="L22" i="175" s="1"/>
  <c r="F25" i="174"/>
  <c r="N25" i="174" s="1"/>
  <c r="B29" i="173"/>
  <c r="L29" i="173" s="1"/>
  <c r="D32" i="172"/>
  <c r="M32" i="172" s="1"/>
  <c r="F33" i="171"/>
  <c r="N33" i="171" s="1"/>
  <c r="D11" i="171"/>
  <c r="M11" i="171" s="1"/>
  <c r="B15" i="170"/>
  <c r="L15" i="170" s="1"/>
  <c r="D17" i="169"/>
  <c r="M17" i="169" s="1"/>
  <c r="D11" i="57"/>
  <c r="H5" i="57"/>
  <c r="D20" i="179"/>
  <c r="M20" i="179" s="1"/>
  <c r="B25" i="177"/>
  <c r="L25" i="177" s="1"/>
  <c r="F31" i="176"/>
  <c r="N31" i="176" s="1"/>
  <c r="F32" i="180"/>
  <c r="N32" i="180" s="1"/>
  <c r="D10" i="180"/>
  <c r="M10" i="180" s="1"/>
  <c r="F12" i="179"/>
  <c r="N12" i="179" s="1"/>
  <c r="D16" i="178"/>
  <c r="M16" i="178" s="1"/>
  <c r="F18" i="177"/>
  <c r="N18" i="177" s="1"/>
  <c r="B21" i="146"/>
  <c r="L21" i="146" s="1"/>
  <c r="D23" i="176"/>
  <c r="M23" i="176" s="1"/>
  <c r="B28" i="175"/>
  <c r="L28" i="175" s="1"/>
  <c r="D30" i="174"/>
  <c r="M30" i="174" s="1"/>
  <c r="F32" i="173"/>
  <c r="N32" i="173" s="1"/>
  <c r="D10" i="173"/>
  <c r="M10" i="173" s="1"/>
  <c r="F12" i="172"/>
  <c r="N12" i="172" s="1"/>
  <c r="D16" i="171"/>
  <c r="M16" i="171" s="1"/>
  <c r="F18" i="170"/>
  <c r="N18" i="170" s="1"/>
  <c r="B21" i="169"/>
  <c r="L21" i="169" s="1"/>
  <c r="G9" i="57"/>
  <c r="G17" i="57"/>
  <c r="F25" i="179"/>
  <c r="N25" i="179" s="1"/>
  <c r="F32" i="177"/>
  <c r="N32" i="177" s="1"/>
  <c r="B14" i="146"/>
  <c r="L14" i="146" s="1"/>
  <c r="F18" i="175"/>
  <c r="N18" i="175" s="1"/>
  <c r="D23" i="177"/>
  <c r="M23" i="177" s="1"/>
  <c r="B12" i="175"/>
  <c r="L12" i="175" s="1"/>
  <c r="F16" i="173"/>
  <c r="N16" i="173" s="1"/>
  <c r="D21" i="171"/>
  <c r="M21" i="171" s="1"/>
  <c r="B27" i="169"/>
  <c r="L27" i="169" s="1"/>
  <c r="B15" i="57"/>
  <c r="D31" i="176"/>
  <c r="M31" i="176" s="1"/>
  <c r="B20" i="172"/>
  <c r="L20" i="172" s="1"/>
  <c r="F30" i="180"/>
  <c r="N30" i="180" s="1"/>
  <c r="D19" i="177"/>
  <c r="M19" i="177" s="1"/>
  <c r="B13" i="175"/>
  <c r="L13" i="175" s="1"/>
  <c r="D20" i="173"/>
  <c r="M20" i="173" s="1"/>
  <c r="B25" i="171"/>
  <c r="L25" i="171" s="1"/>
  <c r="F30" i="169"/>
  <c r="N30" i="169" s="1"/>
  <c r="H14" i="57"/>
  <c r="D20" i="146"/>
  <c r="M20" i="146" s="1"/>
  <c r="B30" i="172"/>
  <c r="L30" i="172" s="1"/>
  <c r="F17" i="169"/>
  <c r="N17" i="169" s="1"/>
  <c r="F13" i="172"/>
  <c r="N13" i="172" s="1"/>
  <c r="B24" i="179"/>
  <c r="L24" i="179" s="1"/>
  <c r="D22" i="178"/>
  <c r="M22" i="178" s="1"/>
  <c r="F11" i="178"/>
  <c r="N11" i="178" s="1"/>
  <c r="D18" i="170"/>
  <c r="M18" i="170" s="1"/>
  <c r="B27" i="173"/>
  <c r="L27" i="173" s="1"/>
  <c r="F23" i="170"/>
  <c r="N23" i="170" s="1"/>
  <c r="J11" i="131"/>
  <c r="B17" i="131"/>
  <c r="F8" i="127"/>
  <c r="J13" i="127"/>
  <c r="B19" i="127"/>
  <c r="C10" i="131"/>
  <c r="G15" i="131"/>
  <c r="K20" i="131"/>
  <c r="C12" i="127"/>
  <c r="G17" i="127"/>
  <c r="F22" i="180"/>
  <c r="N22" i="180" s="1"/>
  <c r="B25" i="179"/>
  <c r="L25" i="179" s="1"/>
  <c r="D29" i="178"/>
  <c r="M29" i="178" s="1"/>
  <c r="B32" i="177"/>
  <c r="L32" i="177" s="1"/>
  <c r="D35" i="146"/>
  <c r="M35" i="146" s="1"/>
  <c r="B12" i="146"/>
  <c r="L12" i="146" s="1"/>
  <c r="D14" i="176"/>
  <c r="M14" i="176" s="1"/>
  <c r="F16" i="175"/>
  <c r="N16" i="175" s="1"/>
  <c r="D20" i="174"/>
  <c r="M20" i="174" s="1"/>
  <c r="F22" i="173"/>
  <c r="N22" i="173" s="1"/>
  <c r="B25" i="172"/>
  <c r="L25" i="172" s="1"/>
  <c r="D28" i="171"/>
  <c r="M28" i="171" s="1"/>
  <c r="B32" i="170"/>
  <c r="L32" i="170" s="1"/>
  <c r="D34" i="169"/>
  <c r="M34" i="169" s="1"/>
  <c r="B12" i="169"/>
  <c r="L12" i="169" s="1"/>
  <c r="B13" i="57"/>
  <c r="D28" i="180"/>
  <c r="M28" i="180" s="1"/>
  <c r="B34" i="178"/>
  <c r="L34" i="178" s="1"/>
  <c r="D14" i="177"/>
  <c r="M14" i="177" s="1"/>
  <c r="B19" i="176"/>
  <c r="L19" i="176" s="1"/>
  <c r="D27" i="180"/>
  <c r="M27" i="180" s="1"/>
  <c r="F29" i="179"/>
  <c r="N29" i="179" s="1"/>
  <c r="D34" i="178"/>
  <c r="M34" i="178" s="1"/>
  <c r="B11" i="178"/>
  <c r="L11" i="178" s="1"/>
  <c r="D13" i="177"/>
  <c r="M13" i="177" s="1"/>
  <c r="F15" i="146"/>
  <c r="N15" i="146" s="1"/>
  <c r="B18" i="176"/>
  <c r="L18" i="176" s="1"/>
  <c r="F21" i="175"/>
  <c r="N21" i="175" s="1"/>
  <c r="B24" i="174"/>
  <c r="L24" i="174" s="1"/>
  <c r="D27" i="173"/>
  <c r="M27" i="173" s="1"/>
  <c r="F30" i="172"/>
  <c r="N30" i="172" s="1"/>
  <c r="D33" i="171"/>
  <c r="M33" i="171" s="1"/>
  <c r="B11" i="171"/>
  <c r="L11" i="171" s="1"/>
  <c r="D13" i="170"/>
  <c r="M13" i="170" s="1"/>
  <c r="F15" i="169"/>
  <c r="N15" i="169" s="1"/>
  <c r="I11" i="57"/>
  <c r="C5" i="57"/>
  <c r="D16" i="179"/>
  <c r="M16" i="179" s="1"/>
  <c r="B21" i="177"/>
  <c r="L21" i="177" s="1"/>
  <c r="D30" i="176"/>
  <c r="M30" i="176" s="1"/>
  <c r="F17" i="180"/>
  <c r="N17" i="180" s="1"/>
  <c r="B29" i="146"/>
  <c r="L29" i="146" s="1"/>
  <c r="F23" i="174"/>
  <c r="N23" i="174" s="1"/>
  <c r="B33" i="172"/>
  <c r="L33" i="172" s="1"/>
  <c r="F10" i="171"/>
  <c r="N10" i="171" s="1"/>
  <c r="D15" i="169"/>
  <c r="M15" i="169" s="1"/>
  <c r="D33" i="180"/>
  <c r="M33" i="180" s="1"/>
  <c r="D14" i="175"/>
  <c r="M14" i="175" s="1"/>
  <c r="D18" i="171"/>
  <c r="M18" i="171" s="1"/>
  <c r="D34" i="179"/>
  <c r="M34" i="179" s="1"/>
  <c r="B23" i="146"/>
  <c r="L23" i="146" s="1"/>
  <c r="D28" i="174"/>
  <c r="M28" i="174" s="1"/>
  <c r="B34" i="172"/>
  <c r="L34" i="172" s="1"/>
  <c r="D14" i="171"/>
  <c r="M14" i="171" s="1"/>
  <c r="B19" i="169"/>
  <c r="L19" i="169" s="1"/>
  <c r="D18" i="57"/>
  <c r="D22" i="175"/>
  <c r="M22" i="175" s="1"/>
  <c r="F32" i="171"/>
  <c r="N32" i="171" s="1"/>
  <c r="B17" i="178"/>
  <c r="L17" i="178" s="1"/>
  <c r="B21" i="170"/>
  <c r="L21" i="170" s="1"/>
  <c r="B34" i="174"/>
  <c r="L34" i="174" s="1"/>
  <c r="D23" i="173"/>
  <c r="M23" i="173" s="1"/>
  <c r="D27" i="175"/>
  <c r="M27" i="175" s="1"/>
  <c r="D6" i="57"/>
  <c r="D27" i="170"/>
  <c r="M27" i="170" s="1"/>
  <c r="I17" i="57"/>
  <c r="B13" i="131"/>
  <c r="F18" i="131"/>
  <c r="J9" i="127"/>
  <c r="B15" i="127"/>
  <c r="F20" i="127"/>
  <c r="G11" i="131"/>
  <c r="K16" i="131"/>
  <c r="C8" i="127"/>
  <c r="G13" i="127"/>
  <c r="H8" i="131"/>
  <c r="D17" i="180"/>
  <c r="M17" i="180" s="1"/>
  <c r="F19" i="179"/>
  <c r="N19" i="179" s="1"/>
  <c r="B22" i="178"/>
  <c r="L22" i="178" s="1"/>
  <c r="F25" i="177"/>
  <c r="N25" i="177" s="1"/>
  <c r="B30" i="146"/>
  <c r="L30" i="146" s="1"/>
  <c r="D32" i="176"/>
  <c r="M32" i="176" s="1"/>
  <c r="F33" i="175"/>
  <c r="N33" i="175" s="1"/>
  <c r="D11" i="175"/>
  <c r="M11" i="175" s="1"/>
  <c r="B15" i="174"/>
  <c r="L15" i="174" s="1"/>
  <c r="D17" i="173"/>
  <c r="M17" i="173" s="1"/>
  <c r="F19" i="172"/>
  <c r="N19" i="172" s="1"/>
  <c r="B22" i="171"/>
  <c r="L22" i="171" s="1"/>
  <c r="F25" i="170"/>
  <c r="N25" i="170" s="1"/>
  <c r="B29" i="169"/>
  <c r="L29" i="169" s="1"/>
  <c r="D7" i="57"/>
  <c r="D15" i="57"/>
  <c r="F16" i="180"/>
  <c r="N16" i="180" s="1"/>
  <c r="D21" i="178"/>
  <c r="M21" i="178" s="1"/>
  <c r="B28" i="146"/>
  <c r="L28" i="146" s="1"/>
  <c r="B33" i="175"/>
  <c r="L33" i="175" s="1"/>
  <c r="B21" i="180"/>
  <c r="L21" i="180" s="1"/>
  <c r="D23" i="179"/>
  <c r="M23" i="179" s="1"/>
  <c r="B29" i="178"/>
  <c r="L29" i="178" s="1"/>
  <c r="D30" i="177"/>
  <c r="M30" i="177" s="1"/>
  <c r="F33" i="146"/>
  <c r="N33" i="146" s="1"/>
  <c r="D10" i="146"/>
  <c r="M10" i="146" s="1"/>
  <c r="F12" i="176"/>
  <c r="N12" i="176" s="1"/>
  <c r="D16" i="175"/>
  <c r="M16" i="175" s="1"/>
  <c r="F18" i="174"/>
  <c r="N18" i="174" s="1"/>
  <c r="B21" i="173"/>
  <c r="L21" i="173" s="1"/>
  <c r="D23" i="172"/>
  <c r="M23" i="172" s="1"/>
  <c r="B28" i="171"/>
  <c r="L28" i="171" s="1"/>
  <c r="D30" i="170"/>
  <c r="M30" i="170" s="1"/>
  <c r="F32" i="169"/>
  <c r="N32" i="169" s="1"/>
  <c r="D10" i="169"/>
  <c r="M10" i="169" s="1"/>
  <c r="G13" i="57"/>
  <c r="D23" i="180"/>
  <c r="M23" i="180" s="1"/>
  <c r="F32" i="178"/>
  <c r="N32" i="178" s="1"/>
  <c r="D10" i="177"/>
  <c r="M10" i="177" s="1"/>
  <c r="F17" i="176"/>
  <c r="N17" i="176" s="1"/>
  <c r="D21" i="179"/>
  <c r="M21" i="179" s="1"/>
  <c r="F32" i="176"/>
  <c r="N32" i="176" s="1"/>
  <c r="B13" i="174"/>
  <c r="L13" i="174" s="1"/>
  <c r="D20" i="172"/>
  <c r="M20" i="172" s="1"/>
  <c r="B25" i="170"/>
  <c r="L25" i="170" s="1"/>
  <c r="B7" i="57"/>
  <c r="F14" i="179"/>
  <c r="N14" i="179" s="1"/>
  <c r="F12" i="174"/>
  <c r="N12" i="174" s="1"/>
  <c r="B22" i="170"/>
  <c r="L22" i="170" s="1"/>
  <c r="B12" i="179"/>
  <c r="L12" i="179" s="1"/>
  <c r="F28" i="176"/>
  <c r="N28" i="176" s="1"/>
  <c r="F16" i="174"/>
  <c r="N16" i="174" s="1"/>
  <c r="D21" i="172"/>
  <c r="M21" i="172" s="1"/>
  <c r="B27" i="170"/>
  <c r="L27" i="170" s="1"/>
  <c r="H6" i="57"/>
  <c r="F21" i="180"/>
  <c r="N21" i="180" s="1"/>
  <c r="F20" i="174"/>
  <c r="N20" i="174" s="1"/>
  <c r="D10" i="171"/>
  <c r="M10" i="171" s="1"/>
  <c r="F32" i="175"/>
  <c r="N32" i="175" s="1"/>
  <c r="F7" i="57"/>
  <c r="B12" i="171"/>
  <c r="L12" i="171" s="1"/>
  <c r="F16" i="169"/>
  <c r="N16" i="169" s="1"/>
  <c r="F29" i="173"/>
  <c r="N29" i="173" s="1"/>
  <c r="E13" i="57"/>
  <c r="F18" i="179"/>
  <c r="N18" i="179" s="1"/>
  <c r="B9" i="131"/>
  <c r="F14" i="131"/>
  <c r="J19" i="131"/>
  <c r="F16" i="127"/>
  <c r="K7" i="127"/>
  <c r="K12" i="131"/>
  <c r="C18" i="131"/>
  <c r="G9" i="127"/>
  <c r="K14" i="127"/>
  <c r="L9" i="131"/>
  <c r="D11" i="131"/>
  <c r="H16" i="131"/>
  <c r="M7" i="131"/>
  <c r="D13" i="127"/>
  <c r="E8" i="131"/>
  <c r="I15" i="127"/>
  <c r="M11" i="131"/>
  <c r="M17" i="131"/>
  <c r="L7" i="127"/>
  <c r="E18" i="131"/>
  <c r="E9" i="131"/>
  <c r="D21" i="180"/>
  <c r="M21" i="180" s="1"/>
  <c r="F23" i="179"/>
  <c r="N23" i="179" s="1"/>
  <c r="B28" i="178"/>
  <c r="L28" i="178" s="1"/>
  <c r="F30" i="177"/>
  <c r="N30" i="177" s="1"/>
  <c r="B34" i="146"/>
  <c r="L34" i="146" s="1"/>
  <c r="F10" i="146"/>
  <c r="N10" i="146" s="1"/>
  <c r="B13" i="176"/>
  <c r="L13" i="176" s="1"/>
  <c r="D15" i="175"/>
  <c r="M15" i="175" s="1"/>
  <c r="B19" i="174"/>
  <c r="L19" i="174" s="1"/>
  <c r="D21" i="173"/>
  <c r="M21" i="173" s="1"/>
  <c r="F23" i="172"/>
  <c r="N23" i="172" s="1"/>
  <c r="B27" i="171"/>
  <c r="L27" i="171" s="1"/>
  <c r="F30" i="170"/>
  <c r="N30" i="170" s="1"/>
  <c r="B33" i="169"/>
  <c r="L33" i="169" s="1"/>
  <c r="F10" i="169"/>
  <c r="N10" i="169" s="1"/>
  <c r="F13" i="57"/>
  <c r="F24" i="180"/>
  <c r="N24" i="180" s="1"/>
  <c r="D31" i="178"/>
  <c r="M31" i="178" s="1"/>
  <c r="F11" i="177"/>
  <c r="N11" i="177" s="1"/>
  <c r="D16" i="176"/>
  <c r="M16" i="176" s="1"/>
  <c r="B25" i="180"/>
  <c r="L25" i="180" s="1"/>
  <c r="D28" i="179"/>
  <c r="M28" i="179" s="1"/>
  <c r="B33" i="178"/>
  <c r="L33" i="178" s="1"/>
  <c r="D34" i="177"/>
  <c r="M34" i="177" s="1"/>
  <c r="B12" i="177"/>
  <c r="L12" i="177" s="1"/>
  <c r="D14" i="146"/>
  <c r="M14" i="146" s="1"/>
  <c r="F16" i="176"/>
  <c r="N16" i="176" s="1"/>
  <c r="D20" i="175"/>
  <c r="M20" i="175" s="1"/>
  <c r="F22" i="174"/>
  <c r="N22" i="174" s="1"/>
  <c r="B25" i="173"/>
  <c r="L25" i="173" s="1"/>
  <c r="D29" i="172"/>
  <c r="M29" i="172" s="1"/>
  <c r="B32" i="171"/>
  <c r="L32" i="171" s="1"/>
  <c r="D34" i="170"/>
  <c r="M34" i="170" s="1"/>
  <c r="B12" i="170"/>
  <c r="L12" i="170" s="1"/>
  <c r="D14" i="169"/>
  <c r="M14" i="169" s="1"/>
  <c r="D12" i="57"/>
  <c r="D32" i="180"/>
  <c r="M32" i="180" s="1"/>
  <c r="F13" i="179"/>
  <c r="N13" i="179" s="1"/>
  <c r="D18" i="177"/>
  <c r="M18" i="177" s="1"/>
  <c r="F25" i="176"/>
  <c r="N25" i="176" s="1"/>
  <c r="D12" i="180"/>
  <c r="M12" i="180" s="1"/>
  <c r="F21" i="146"/>
  <c r="N21" i="146" s="1"/>
  <c r="B21" i="174"/>
  <c r="L21" i="174" s="1"/>
  <c r="D30" i="172"/>
  <c r="M30" i="172" s="1"/>
  <c r="B34" i="170"/>
  <c r="L34" i="170" s="1"/>
  <c r="F12" i="169"/>
  <c r="N12" i="169" s="1"/>
  <c r="D16" i="180"/>
  <c r="M16" i="180" s="1"/>
  <c r="F29" i="174"/>
  <c r="N29" i="174" s="1"/>
  <c r="B13" i="171"/>
  <c r="L13" i="171" s="1"/>
  <c r="B29" i="179"/>
  <c r="L29" i="179" s="1"/>
  <c r="F17" i="146"/>
  <c r="N17" i="146" s="1"/>
  <c r="F24" i="174"/>
  <c r="N24" i="174" s="1"/>
  <c r="D31" i="172"/>
  <c r="M31" i="172" s="1"/>
  <c r="F11" i="171"/>
  <c r="N11" i="171" s="1"/>
  <c r="D16" i="169"/>
  <c r="M16" i="169" s="1"/>
  <c r="I5" i="57"/>
  <c r="F11" i="175"/>
  <c r="N11" i="175" s="1"/>
  <c r="D27" i="171"/>
  <c r="M27" i="171" s="1"/>
  <c r="F20" i="177"/>
  <c r="N20" i="177" s="1"/>
  <c r="D10" i="170"/>
  <c r="M10" i="170" s="1"/>
  <c r="F11" i="174"/>
  <c r="N11" i="174" s="1"/>
  <c r="B29" i="172"/>
  <c r="L29" i="172" s="1"/>
  <c r="F10" i="175"/>
  <c r="N10" i="175" s="1"/>
  <c r="B8" i="57"/>
  <c r="B31" i="169"/>
  <c r="L31" i="169" s="1"/>
  <c r="B8" i="131"/>
  <c r="F13" i="131"/>
  <c r="J18" i="131"/>
  <c r="B10" i="127"/>
  <c r="F15" i="127"/>
  <c r="J20" i="127"/>
  <c r="K11" i="131"/>
  <c r="C17" i="131"/>
  <c r="G8" i="127"/>
  <c r="H12" i="131"/>
  <c r="L17" i="131"/>
  <c r="D9" i="127"/>
  <c r="H14" i="127"/>
  <c r="I13" i="131"/>
  <c r="E19" i="127"/>
  <c r="E11" i="127"/>
  <c r="E9" i="127"/>
  <c r="M9" i="127"/>
  <c r="I9" i="127"/>
  <c r="I12" i="127"/>
  <c r="B16" i="180"/>
  <c r="L16" i="180" s="1"/>
  <c r="D18" i="179"/>
  <c r="M18" i="179" s="1"/>
  <c r="F20" i="178"/>
  <c r="N20" i="178" s="1"/>
  <c r="D24" i="177"/>
  <c r="M24" i="177" s="1"/>
  <c r="F28" i="146"/>
  <c r="N28" i="146" s="1"/>
  <c r="B31" i="176"/>
  <c r="L31" i="176" s="1"/>
  <c r="D32" i="175"/>
  <c r="M32" i="175" s="1"/>
  <c r="B10" i="175"/>
  <c r="L10" i="175" s="1"/>
  <c r="F13" i="174"/>
  <c r="N13" i="174" s="1"/>
  <c r="B16" i="173"/>
  <c r="L16" i="173" s="1"/>
  <c r="D18" i="172"/>
  <c r="M18" i="172" s="1"/>
  <c r="F20" i="171"/>
  <c r="N20" i="171" s="1"/>
  <c r="D24" i="170"/>
  <c r="M24" i="170" s="1"/>
  <c r="F27" i="169"/>
  <c r="N27" i="169" s="1"/>
  <c r="H7" i="57"/>
  <c r="H15" i="57"/>
  <c r="B14" i="180"/>
  <c r="L14" i="180" s="1"/>
  <c r="D17" i="178"/>
  <c r="M17" i="178" s="1"/>
  <c r="D23" i="146"/>
  <c r="M23" i="146" s="1"/>
  <c r="D30" i="175"/>
  <c r="M30" i="175" s="1"/>
  <c r="F19" i="180"/>
  <c r="N19" i="180" s="1"/>
  <c r="B22" i="179"/>
  <c r="L22" i="179" s="1"/>
  <c r="F25" i="178"/>
  <c r="N25" i="178" s="1"/>
  <c r="B29" i="177"/>
  <c r="L29" i="177" s="1"/>
  <c r="D32" i="146"/>
  <c r="M32" i="146" s="1"/>
  <c r="F34" i="176"/>
  <c r="N34" i="176" s="1"/>
  <c r="D11" i="176"/>
  <c r="M11" i="176" s="1"/>
  <c r="B15" i="175"/>
  <c r="L15" i="175" s="1"/>
  <c r="D17" i="174"/>
  <c r="M17" i="174" s="1"/>
  <c r="F19" i="173"/>
  <c r="N19" i="173" s="1"/>
  <c r="B22" i="172"/>
  <c r="L22" i="172" s="1"/>
  <c r="F25" i="171"/>
  <c r="N25" i="171" s="1"/>
  <c r="B29" i="170"/>
  <c r="L29" i="170" s="1"/>
  <c r="D31" i="169"/>
  <c r="M31" i="169" s="1"/>
  <c r="B6" i="57"/>
  <c r="B14" i="57"/>
  <c r="F20" i="180"/>
  <c r="N20" i="180" s="1"/>
  <c r="B30" i="178"/>
  <c r="L30" i="178" s="1"/>
  <c r="F34" i="146"/>
  <c r="N34" i="146" s="1"/>
  <c r="B15" i="176"/>
  <c r="L15" i="176" s="1"/>
  <c r="B16" i="179"/>
  <c r="L16" i="179" s="1"/>
  <c r="D25" i="176"/>
  <c r="M25" i="176" s="1"/>
  <c r="D10" i="174"/>
  <c r="M10" i="174" s="1"/>
  <c r="F17" i="172"/>
  <c r="N17" i="172" s="1"/>
  <c r="D22" i="170"/>
  <c r="M22" i="170" s="1"/>
  <c r="I8" i="57"/>
  <c r="B31" i="178"/>
  <c r="L31" i="178" s="1"/>
  <c r="D33" i="173"/>
  <c r="M33" i="173" s="1"/>
  <c r="F16" i="170"/>
  <c r="N16" i="170" s="1"/>
  <c r="F33" i="178"/>
  <c r="N33" i="178" s="1"/>
  <c r="D21" i="176"/>
  <c r="M21" i="176" s="1"/>
  <c r="B14" i="174"/>
  <c r="L14" i="174" s="1"/>
  <c r="F18" i="172"/>
  <c r="N18" i="172" s="1"/>
  <c r="D23" i="170"/>
  <c r="M23" i="170" s="1"/>
  <c r="G7" i="57"/>
  <c r="F31" i="179"/>
  <c r="N31" i="179" s="1"/>
  <c r="D15" i="174"/>
  <c r="M15" i="174" s="1"/>
  <c r="B31" i="170"/>
  <c r="L31" i="170" s="1"/>
  <c r="D13" i="175"/>
  <c r="M13" i="175" s="1"/>
  <c r="D9" i="57"/>
  <c r="F15" i="170"/>
  <c r="N15" i="170" s="1"/>
  <c r="C7" i="57"/>
  <c r="B18" i="173"/>
  <c r="L18" i="173" s="1"/>
  <c r="C15" i="57"/>
  <c r="B27" i="177"/>
  <c r="L27" i="177" s="1"/>
  <c r="F9" i="131"/>
  <c r="J14" i="131"/>
  <c r="B20" i="131"/>
  <c r="F11" i="127"/>
  <c r="J16" i="127"/>
  <c r="K17" i="127"/>
  <c r="C13" i="131"/>
  <c r="L13" i="131"/>
  <c r="D19" i="131"/>
  <c r="H10" i="127"/>
  <c r="L15" i="127"/>
  <c r="M18" i="131"/>
  <c r="D7" i="127"/>
  <c r="H7" i="127"/>
  <c r="I14" i="127"/>
  <c r="M20" i="127"/>
  <c r="M14" i="127"/>
  <c r="M7" i="127"/>
  <c r="B33" i="180"/>
  <c r="L33" i="180" s="1"/>
  <c r="F10" i="180"/>
  <c r="N10" i="180" s="1"/>
  <c r="B13" i="179"/>
  <c r="L13" i="179" s="1"/>
  <c r="D15" i="178"/>
  <c r="M15" i="178" s="1"/>
  <c r="B19" i="177"/>
  <c r="L19" i="177" s="1"/>
  <c r="D21" i="146"/>
  <c r="M21" i="146" s="1"/>
  <c r="F23" i="176"/>
  <c r="N23" i="176" s="1"/>
  <c r="B27" i="175"/>
  <c r="L27" i="175" s="1"/>
  <c r="F30" i="174"/>
  <c r="N30" i="174" s="1"/>
  <c r="B33" i="173"/>
  <c r="L33" i="173" s="1"/>
  <c r="F10" i="173"/>
  <c r="N10" i="173" s="1"/>
  <c r="B13" i="172"/>
  <c r="L13" i="172" s="1"/>
  <c r="D15" i="171"/>
  <c r="M15" i="171" s="1"/>
  <c r="B19" i="170"/>
  <c r="L19" i="170" s="1"/>
  <c r="D21" i="169"/>
  <c r="M21" i="169" s="1"/>
  <c r="F9" i="57"/>
  <c r="F17" i="57"/>
  <c r="D29" i="179"/>
  <c r="M29" i="179" s="1"/>
  <c r="B34" i="177"/>
  <c r="L34" i="177" s="1"/>
  <c r="F12" i="146"/>
  <c r="N12" i="146" s="1"/>
  <c r="B20" i="175"/>
  <c r="L20" i="175" s="1"/>
  <c r="D14" i="180"/>
  <c r="M14" i="180" s="1"/>
  <c r="F16" i="179"/>
  <c r="N16" i="179" s="1"/>
  <c r="D20" i="178"/>
  <c r="M20" i="178" s="1"/>
  <c r="F22" i="177"/>
  <c r="N22" i="177" s="1"/>
  <c r="B25" i="146"/>
  <c r="L25" i="146" s="1"/>
  <c r="D29" i="176"/>
  <c r="M29" i="176" s="1"/>
  <c r="B32" i="175"/>
  <c r="L32" i="175" s="1"/>
  <c r="D34" i="174"/>
  <c r="M34" i="174" s="1"/>
  <c r="B12" i="174"/>
  <c r="L12" i="174" s="1"/>
  <c r="D14" i="173"/>
  <c r="M14" i="173" s="1"/>
  <c r="F16" i="172"/>
  <c r="N16" i="172" s="1"/>
  <c r="D20" i="171"/>
  <c r="M20" i="171" s="1"/>
  <c r="F22" i="170"/>
  <c r="N22" i="170" s="1"/>
  <c r="B25" i="169"/>
  <c r="L25" i="169" s="1"/>
  <c r="D8" i="57"/>
  <c r="D16" i="57"/>
  <c r="B10" i="180"/>
  <c r="L10" i="180" s="1"/>
  <c r="F18" i="178"/>
  <c r="N18" i="178" s="1"/>
  <c r="B22" i="146"/>
  <c r="L22" i="146" s="1"/>
  <c r="B29" i="175"/>
  <c r="L29" i="175" s="1"/>
  <c r="F19" i="178"/>
  <c r="N19" i="178" s="1"/>
  <c r="F23" i="175"/>
  <c r="N23" i="175" s="1"/>
  <c r="F24" i="173"/>
  <c r="N24" i="173" s="1"/>
  <c r="D30" i="171"/>
  <c r="M30" i="171" s="1"/>
  <c r="F11" i="170"/>
  <c r="N11" i="170" s="1"/>
  <c r="E12" i="57"/>
  <c r="D11" i="177"/>
  <c r="M11" i="177" s="1"/>
  <c r="B11" i="173"/>
  <c r="L11" i="173" s="1"/>
  <c r="D20" i="169"/>
  <c r="M20" i="169" s="1"/>
  <c r="D10" i="178"/>
  <c r="M10" i="178" s="1"/>
  <c r="B25" i="175"/>
  <c r="L25" i="175" s="1"/>
  <c r="D29" i="173"/>
  <c r="M29" i="173" s="1"/>
  <c r="B34" i="171"/>
  <c r="L34" i="171" s="1"/>
  <c r="F12" i="170"/>
  <c r="N12" i="170" s="1"/>
  <c r="C11" i="57"/>
  <c r="D28" i="177"/>
  <c r="M28" i="177" s="1"/>
  <c r="B19" i="173"/>
  <c r="L19" i="173" s="1"/>
  <c r="F34" i="169"/>
  <c r="N34" i="169" s="1"/>
  <c r="F20" i="173"/>
  <c r="N20" i="173" s="1"/>
  <c r="E16" i="57"/>
  <c r="H13" i="57"/>
  <c r="F25" i="180"/>
  <c r="N25" i="180" s="1"/>
  <c r="D25" i="171"/>
  <c r="M25" i="171" s="1"/>
  <c r="B10" i="177"/>
  <c r="L10" i="177" s="1"/>
  <c r="F12" i="173"/>
  <c r="N12" i="173" s="1"/>
  <c r="J10" i="131"/>
  <c r="B16" i="131"/>
  <c r="G7" i="131"/>
  <c r="J12" i="127"/>
  <c r="B18" i="127"/>
  <c r="C9" i="131"/>
  <c r="G14" i="131"/>
  <c r="D15" i="131"/>
  <c r="H20" i="131"/>
  <c r="L11" i="127"/>
  <c r="D17" i="127"/>
  <c r="E10" i="127"/>
  <c r="K20" i="127"/>
  <c r="I12" i="131"/>
  <c r="M18" i="127"/>
  <c r="M12" i="131"/>
  <c r="C19" i="127"/>
  <c r="F27" i="180"/>
  <c r="N27" i="180" s="1"/>
  <c r="B30" i="179"/>
  <c r="L30" i="179" s="1"/>
  <c r="D33" i="178"/>
  <c r="M33" i="178" s="1"/>
  <c r="B10" i="178"/>
  <c r="L10" i="178" s="1"/>
  <c r="F13" i="177"/>
  <c r="N13" i="177" s="1"/>
  <c r="B16" i="146"/>
  <c r="L16" i="146" s="1"/>
  <c r="D18" i="176"/>
  <c r="M18" i="176" s="1"/>
  <c r="F20" i="175"/>
  <c r="N20" i="175" s="1"/>
  <c r="D24" i="174"/>
  <c r="M24" i="174" s="1"/>
  <c r="F27" i="173"/>
  <c r="N27" i="173" s="1"/>
  <c r="B31" i="172"/>
  <c r="L31" i="172" s="1"/>
  <c r="D32" i="171"/>
  <c r="M32" i="171" s="1"/>
  <c r="B10" i="171"/>
  <c r="L10" i="171" s="1"/>
  <c r="F13" i="170"/>
  <c r="N13" i="170" s="1"/>
  <c r="B16" i="169"/>
  <c r="L16" i="169" s="1"/>
  <c r="H11" i="57"/>
  <c r="D5" i="57"/>
  <c r="F17" i="179"/>
  <c r="N17" i="179" s="1"/>
  <c r="F23" i="177"/>
  <c r="N23" i="177" s="1"/>
  <c r="B29" i="176"/>
  <c r="L29" i="176" s="1"/>
  <c r="D31" i="180"/>
  <c r="M31" i="180" s="1"/>
  <c r="F33" i="179"/>
  <c r="N33" i="179" s="1"/>
  <c r="D11" i="179"/>
  <c r="M11" i="179" s="1"/>
  <c r="B15" i="178"/>
  <c r="L15" i="178" s="1"/>
  <c r="D17" i="177"/>
  <c r="M17" i="177" s="1"/>
  <c r="F19" i="146"/>
  <c r="N19" i="146" s="1"/>
  <c r="B22" i="176"/>
  <c r="L22" i="176" s="1"/>
  <c r="F25" i="175"/>
  <c r="N25" i="175" s="1"/>
  <c r="B29" i="174"/>
  <c r="L29" i="174" s="1"/>
  <c r="D31" i="173"/>
  <c r="M31" i="173" s="1"/>
  <c r="F34" i="172"/>
  <c r="N34" i="172" s="1"/>
  <c r="D11" i="172"/>
  <c r="M11" i="172" s="1"/>
  <c r="B15" i="171"/>
  <c r="L15" i="171" s="1"/>
  <c r="D17" i="170"/>
  <c r="M17" i="170" s="1"/>
  <c r="F19" i="169"/>
  <c r="N19" i="169" s="1"/>
  <c r="B10" i="57"/>
  <c r="B18" i="57"/>
  <c r="B23" i="179"/>
  <c r="L23" i="179" s="1"/>
  <c r="B30" i="177"/>
  <c r="L30" i="177" s="1"/>
  <c r="D11" i="146"/>
  <c r="M11" i="146" s="1"/>
  <c r="F34" i="180"/>
  <c r="N34" i="180" s="1"/>
  <c r="B18" i="177"/>
  <c r="L18" i="177" s="1"/>
  <c r="F32" i="174"/>
  <c r="N32" i="174" s="1"/>
  <c r="B14" i="173"/>
  <c r="L14" i="173" s="1"/>
  <c r="F18" i="171"/>
  <c r="N18" i="171" s="1"/>
  <c r="D23" i="169"/>
  <c r="M23" i="169" s="1"/>
  <c r="I16" i="57"/>
  <c r="D13" i="176"/>
  <c r="M13" i="176" s="1"/>
  <c r="F14" i="172"/>
  <c r="N14" i="172" s="1"/>
  <c r="D24" i="180"/>
  <c r="M24" i="180" s="1"/>
  <c r="B14" i="177"/>
  <c r="L14" i="177" s="1"/>
  <c r="D10" i="175"/>
  <c r="M10" i="175" s="1"/>
  <c r="F17" i="173"/>
  <c r="N17" i="173" s="1"/>
  <c r="D22" i="171"/>
  <c r="M22" i="171" s="1"/>
  <c r="B28" i="169"/>
  <c r="L28" i="169" s="1"/>
  <c r="G15" i="57"/>
  <c r="B24" i="176"/>
  <c r="L24" i="176" s="1"/>
  <c r="F22" i="172"/>
  <c r="N22" i="172" s="1"/>
  <c r="B10" i="168"/>
  <c r="L10" i="168" s="1"/>
  <c r="B29" i="171"/>
  <c r="L29" i="171" s="1"/>
  <c r="D32" i="177"/>
  <c r="M32" i="177" s="1"/>
  <c r="F31" i="146"/>
  <c r="N31" i="146" s="1"/>
  <c r="D15" i="177"/>
  <c r="M15" i="177" s="1"/>
  <c r="F33" i="169"/>
  <c r="N33" i="169" s="1"/>
  <c r="F31" i="172"/>
  <c r="N31" i="172" s="1"/>
  <c r="D28" i="169"/>
  <c r="M28" i="169" s="1"/>
  <c r="B12" i="131"/>
  <c r="F17" i="131"/>
  <c r="J8" i="127"/>
  <c r="B14" i="127"/>
  <c r="F19" i="127"/>
  <c r="G10" i="131"/>
  <c r="K15" i="131"/>
  <c r="K9" i="127"/>
  <c r="C15" i="127"/>
  <c r="D10" i="131"/>
  <c r="H15" i="131"/>
  <c r="L20" i="131"/>
  <c r="B20" i="180"/>
  <c r="L20" i="180" s="1"/>
  <c r="D22" i="179"/>
  <c r="M22" i="179" s="1"/>
  <c r="F24" i="178"/>
  <c r="N24" i="178" s="1"/>
  <c r="D29" i="177"/>
  <c r="M29" i="177" s="1"/>
  <c r="F32" i="146"/>
  <c r="N32" i="146" s="1"/>
  <c r="B35" i="176"/>
  <c r="L35" i="176" s="1"/>
  <c r="F11" i="176"/>
  <c r="N11" i="176" s="1"/>
  <c r="B14" i="175"/>
  <c r="L14" i="175" s="1"/>
  <c r="F17" i="174"/>
  <c r="N17" i="174" s="1"/>
  <c r="B20" i="173"/>
  <c r="L20" i="173" s="1"/>
  <c r="D22" i="172"/>
  <c r="M22" i="172" s="1"/>
  <c r="F24" i="171"/>
  <c r="N24" i="171" s="1"/>
  <c r="D29" i="170"/>
  <c r="M29" i="170" s="1"/>
  <c r="F31" i="169"/>
  <c r="N31" i="169" s="1"/>
  <c r="E6" i="57"/>
  <c r="E14" i="57"/>
  <c r="B22" i="180"/>
  <c r="L22" i="180" s="1"/>
  <c r="F28" i="178"/>
  <c r="N28" i="178" s="1"/>
  <c r="D33" i="146"/>
  <c r="M33" i="146" s="1"/>
  <c r="F13" i="176"/>
  <c r="N13" i="176" s="1"/>
  <c r="F23" i="180"/>
  <c r="N23" i="180" s="1"/>
  <c r="B27" i="179"/>
  <c r="L27" i="179" s="1"/>
  <c r="F31" i="178"/>
  <c r="N31" i="178" s="1"/>
  <c r="B33" i="177"/>
  <c r="L33" i="177" s="1"/>
  <c r="F10" i="177"/>
  <c r="N10" i="177" s="1"/>
  <c r="B13" i="146"/>
  <c r="L13" i="146" s="1"/>
  <c r="D15" i="176"/>
  <c r="M15" i="176" s="1"/>
  <c r="B19" i="175"/>
  <c r="L19" i="175" s="1"/>
  <c r="D21" i="174"/>
  <c r="M21" i="174" s="1"/>
  <c r="F23" i="173"/>
  <c r="N23" i="173" s="1"/>
  <c r="B28" i="172"/>
  <c r="L28" i="172" s="1"/>
  <c r="F30" i="171"/>
  <c r="N30" i="171" s="1"/>
  <c r="B33" i="170"/>
  <c r="L33" i="170" s="1"/>
  <c r="F10" i="170"/>
  <c r="N10" i="170" s="1"/>
  <c r="B13" i="169"/>
  <c r="L13" i="169" s="1"/>
  <c r="H12" i="57"/>
  <c r="F29" i="180"/>
  <c r="N29" i="180" s="1"/>
  <c r="B11" i="179"/>
  <c r="L11" i="179" s="1"/>
  <c r="F15" i="177"/>
  <c r="N15" i="177" s="1"/>
  <c r="B23" i="176"/>
  <c r="L23" i="176" s="1"/>
  <c r="B33" i="179"/>
  <c r="L33" i="179" s="1"/>
  <c r="D16" i="146"/>
  <c r="M16" i="146" s="1"/>
  <c r="D18" i="174"/>
  <c r="M18" i="174" s="1"/>
  <c r="F25" i="172"/>
  <c r="N25" i="172" s="1"/>
  <c r="D31" i="170"/>
  <c r="M31" i="170" s="1"/>
  <c r="B10" i="169"/>
  <c r="L10" i="169" s="1"/>
  <c r="B11" i="180"/>
  <c r="L11" i="180" s="1"/>
  <c r="D23" i="174"/>
  <c r="M23" i="174" s="1"/>
  <c r="F33" i="170"/>
  <c r="N33" i="170" s="1"/>
  <c r="F22" i="179"/>
  <c r="N22" i="179" s="1"/>
  <c r="D12" i="146"/>
  <c r="M12" i="146" s="1"/>
  <c r="B22" i="174"/>
  <c r="L22" i="174" s="1"/>
  <c r="F28" i="172"/>
  <c r="N28" i="172" s="1"/>
  <c r="D32" i="170"/>
  <c r="M32" i="170" s="1"/>
  <c r="F13" i="169"/>
  <c r="N13" i="169" s="1"/>
  <c r="F5" i="57"/>
  <c r="D32" i="174"/>
  <c r="M32" i="174" s="1"/>
  <c r="B21" i="171"/>
  <c r="L21" i="171" s="1"/>
  <c r="D24" i="146"/>
  <c r="M24" i="146" s="1"/>
  <c r="F24" i="169"/>
  <c r="N24" i="169" s="1"/>
  <c r="D15" i="173"/>
  <c r="M15" i="173" s="1"/>
  <c r="F31" i="171"/>
  <c r="N31" i="171" s="1"/>
  <c r="B25" i="174"/>
  <c r="L25" i="174" s="1"/>
  <c r="I9" i="57"/>
  <c r="E8" i="57"/>
  <c r="F8" i="131"/>
  <c r="J13" i="131"/>
  <c r="B19" i="131"/>
  <c r="B28" i="177"/>
  <c r="L28" i="177" s="1"/>
  <c r="F12" i="175"/>
  <c r="N12" i="175" s="1"/>
  <c r="D23" i="171"/>
  <c r="M23" i="171" s="1"/>
  <c r="I14" i="57"/>
  <c r="B11" i="176"/>
  <c r="L11" i="176" s="1"/>
  <c r="F31" i="177"/>
  <c r="N31" i="177" s="1"/>
  <c r="F17" i="175"/>
  <c r="N17" i="175" s="1"/>
  <c r="D29" i="171"/>
  <c r="M29" i="171" s="1"/>
  <c r="C13" i="57"/>
  <c r="G18" i="131"/>
  <c r="C11" i="127"/>
  <c r="G16" i="127"/>
  <c r="H11" i="131"/>
  <c r="L16" i="131"/>
  <c r="D8" i="127"/>
  <c r="F14" i="180"/>
  <c r="N14" i="180" s="1"/>
  <c r="B17" i="179"/>
  <c r="L17" i="179" s="1"/>
  <c r="D19" i="178"/>
  <c r="M19" i="178" s="1"/>
  <c r="B23" i="177"/>
  <c r="L23" i="177" s="1"/>
  <c r="D25" i="146"/>
  <c r="M25" i="146" s="1"/>
  <c r="F29" i="176"/>
  <c r="N29" i="176" s="1"/>
  <c r="B31" i="175"/>
  <c r="L31" i="175" s="1"/>
  <c r="F34" i="174"/>
  <c r="N34" i="174" s="1"/>
  <c r="D12" i="174"/>
  <c r="M12" i="174" s="1"/>
  <c r="F14" i="173"/>
  <c r="N14" i="173" s="1"/>
  <c r="B17" i="172"/>
  <c r="L17" i="172" s="1"/>
  <c r="D19" i="171"/>
  <c r="M19" i="171" s="1"/>
  <c r="B23" i="170"/>
  <c r="L23" i="170" s="1"/>
  <c r="D25" i="169"/>
  <c r="M25" i="169" s="1"/>
  <c r="C8" i="57"/>
  <c r="C16" i="57"/>
  <c r="D11" i="180"/>
  <c r="M11" i="180" s="1"/>
  <c r="B16" i="178"/>
  <c r="L16" i="178" s="1"/>
  <c r="F20" i="146"/>
  <c r="N20" i="146" s="1"/>
  <c r="F27" i="175"/>
  <c r="N27" i="175" s="1"/>
  <c r="D18" i="180"/>
  <c r="M18" i="180" s="1"/>
  <c r="F20" i="179"/>
  <c r="N20" i="179" s="1"/>
  <c r="D24" i="178"/>
  <c r="M24" i="178" s="1"/>
  <c r="F27" i="177"/>
  <c r="N27" i="177" s="1"/>
  <c r="B31" i="146"/>
  <c r="L31" i="146" s="1"/>
  <c r="D33" i="176"/>
  <c r="M33" i="176" s="1"/>
  <c r="B10" i="176"/>
  <c r="L10" i="176" s="1"/>
  <c r="F13" i="175"/>
  <c r="N13" i="175" s="1"/>
  <c r="B16" i="174"/>
  <c r="L16" i="174" s="1"/>
  <c r="D18" i="173"/>
  <c r="M18" i="173" s="1"/>
  <c r="F20" i="172"/>
  <c r="N20" i="172" s="1"/>
  <c r="D24" i="171"/>
  <c r="M24" i="171" s="1"/>
  <c r="F27" i="170"/>
  <c r="N27" i="170" s="1"/>
  <c r="B30" i="169"/>
  <c r="L30" i="169" s="1"/>
  <c r="F6" i="57"/>
  <c r="F14" i="57"/>
  <c r="B18" i="180"/>
  <c r="L18" i="180" s="1"/>
  <c r="D25" i="178"/>
  <c r="M25" i="178" s="1"/>
  <c r="B32" i="146"/>
  <c r="L32" i="146" s="1"/>
  <c r="D12" i="176"/>
  <c r="M12" i="176" s="1"/>
  <c r="F10" i="179"/>
  <c r="N10" i="179" s="1"/>
  <c r="B20" i="176"/>
  <c r="L20" i="176" s="1"/>
  <c r="F33" i="173"/>
  <c r="N33" i="173" s="1"/>
  <c r="B15" i="172"/>
  <c r="L15" i="172" s="1"/>
  <c r="F19" i="170"/>
  <c r="N19" i="170" s="1"/>
  <c r="H9" i="57"/>
  <c r="D18" i="178"/>
  <c r="M18" i="178" s="1"/>
  <c r="B28" i="173"/>
  <c r="L28" i="173" s="1"/>
  <c r="D11" i="170"/>
  <c r="M11" i="170" s="1"/>
  <c r="D28" i="178"/>
  <c r="M28" i="178" s="1"/>
  <c r="B16" i="176"/>
  <c r="L16" i="176" s="1"/>
  <c r="D11" i="174"/>
  <c r="M11" i="174" s="1"/>
  <c r="B16" i="172"/>
  <c r="L16" i="172" s="1"/>
  <c r="F20" i="170"/>
  <c r="N20" i="170" s="1"/>
  <c r="F8" i="57"/>
  <c r="D25" i="179"/>
  <c r="M25" i="179" s="1"/>
  <c r="B10" i="174"/>
  <c r="L10" i="174" s="1"/>
  <c r="F24" i="170"/>
  <c r="N24" i="170" s="1"/>
  <c r="F28" i="174"/>
  <c r="N28" i="174" s="1"/>
  <c r="B11" i="57"/>
  <c r="D19" i="169"/>
  <c r="M19" i="169" s="1"/>
  <c r="H10" i="57"/>
  <c r="D34" i="172"/>
  <c r="M34" i="172" s="1"/>
  <c r="H18" i="57"/>
  <c r="D35" i="176"/>
  <c r="M35" i="176" s="1"/>
  <c r="J9" i="131"/>
  <c r="B15" i="131"/>
  <c r="F20" i="131"/>
  <c r="F18" i="180"/>
  <c r="N18" i="180" s="1"/>
  <c r="D31" i="146"/>
  <c r="M31" i="146" s="1"/>
  <c r="D16" i="174"/>
  <c r="M16" i="174" s="1"/>
  <c r="B28" i="170"/>
  <c r="L28" i="170" s="1"/>
  <c r="D19" i="180"/>
  <c r="M19" i="180" s="1"/>
  <c r="D22" i="180"/>
  <c r="M22" i="180" s="1"/>
  <c r="B35" i="146"/>
  <c r="L35" i="146" s="1"/>
  <c r="B20" i="174"/>
  <c r="L20" i="174" s="1"/>
  <c r="F31" i="170"/>
  <c r="N31" i="170" s="1"/>
  <c r="B27" i="180"/>
  <c r="L27" i="180" s="1"/>
  <c r="K19" i="131"/>
  <c r="G12" i="127"/>
  <c r="C18" i="127"/>
  <c r="L12" i="131"/>
  <c r="D18" i="131"/>
  <c r="H9" i="127"/>
  <c r="F31" i="180"/>
  <c r="N31" i="180" s="1"/>
  <c r="B34" i="179"/>
  <c r="L34" i="179" s="1"/>
  <c r="F11" i="179"/>
  <c r="N11" i="179" s="1"/>
  <c r="B14" i="178"/>
  <c r="L14" i="178" s="1"/>
  <c r="F17" i="177"/>
  <c r="N17" i="177" s="1"/>
  <c r="B20" i="146"/>
  <c r="L20" i="146" s="1"/>
  <c r="D22" i="176"/>
  <c r="M22" i="176" s="1"/>
  <c r="F24" i="175"/>
  <c r="N24" i="175" s="1"/>
  <c r="D29" i="174"/>
  <c r="M29" i="174" s="1"/>
  <c r="F31" i="173"/>
  <c r="N31" i="173" s="1"/>
  <c r="B35" i="172"/>
  <c r="L35" i="172" s="1"/>
  <c r="F11" i="172"/>
  <c r="N11" i="172" s="1"/>
  <c r="B14" i="171"/>
  <c r="L14" i="171" s="1"/>
  <c r="F17" i="170"/>
  <c r="N17" i="170" s="1"/>
  <c r="B20" i="169"/>
  <c r="L20" i="169" s="1"/>
  <c r="E10" i="57"/>
  <c r="E18" i="57"/>
  <c r="B28" i="179"/>
  <c r="L28" i="179" s="1"/>
  <c r="D31" i="177"/>
  <c r="M31" i="177" s="1"/>
  <c r="B10" i="146"/>
  <c r="L10" i="146" s="1"/>
  <c r="D17" i="175"/>
  <c r="M17" i="175" s="1"/>
  <c r="B13" i="180"/>
  <c r="L13" i="180" s="1"/>
  <c r="D15" i="179"/>
  <c r="M15" i="179" s="1"/>
  <c r="B19" i="178"/>
  <c r="L19" i="178" s="1"/>
  <c r="D21" i="177"/>
  <c r="M21" i="177" s="1"/>
  <c r="F23" i="146"/>
  <c r="N23" i="146" s="1"/>
  <c r="B28" i="176"/>
  <c r="L28" i="176" s="1"/>
  <c r="F30" i="175"/>
  <c r="N30" i="175" s="1"/>
  <c r="B33" i="174"/>
  <c r="L33" i="174" s="1"/>
  <c r="F10" i="174"/>
  <c r="N10" i="174" s="1"/>
  <c r="B13" i="173"/>
  <c r="L13" i="173" s="1"/>
  <c r="D15" i="172"/>
  <c r="M15" i="172" s="1"/>
  <c r="B19" i="171"/>
  <c r="L19" i="171" s="1"/>
  <c r="D21" i="170"/>
  <c r="M21" i="170" s="1"/>
  <c r="F23" i="169"/>
  <c r="N23" i="169" s="1"/>
  <c r="H8" i="57"/>
  <c r="H16" i="57"/>
  <c r="D33" i="179"/>
  <c r="M33" i="179" s="1"/>
  <c r="F14" i="178"/>
  <c r="N14" i="178" s="1"/>
  <c r="D19" i="146"/>
  <c r="M19" i="146" s="1"/>
  <c r="D25" i="175"/>
  <c r="M25" i="175" s="1"/>
  <c r="D14" i="178"/>
  <c r="M14" i="178" s="1"/>
  <c r="D18" i="175"/>
  <c r="M18" i="175" s="1"/>
  <c r="B22" i="173"/>
  <c r="L22" i="173" s="1"/>
  <c r="F27" i="171"/>
  <c r="N27" i="171" s="1"/>
  <c r="D32" i="169"/>
  <c r="M32" i="169" s="1"/>
  <c r="D13" i="57"/>
  <c r="F25" i="146"/>
  <c r="N25" i="146" s="1"/>
  <c r="F32" i="172"/>
  <c r="N32" i="172" s="1"/>
  <c r="B15" i="169"/>
  <c r="L15" i="169" s="1"/>
  <c r="B31" i="177"/>
  <c r="L31" i="177" s="1"/>
  <c r="F19" i="175"/>
  <c r="N19" i="175" s="1"/>
  <c r="F25" i="173"/>
  <c r="N25" i="173" s="1"/>
  <c r="D31" i="171"/>
  <c r="M31" i="171" s="1"/>
  <c r="B10" i="170"/>
  <c r="L10" i="170" s="1"/>
  <c r="B12" i="57"/>
  <c r="F16" i="177"/>
  <c r="N16" i="177" s="1"/>
  <c r="F13" i="173"/>
  <c r="N13" i="173" s="1"/>
  <c r="D29" i="169"/>
  <c r="M29" i="169" s="1"/>
  <c r="B10" i="173"/>
  <c r="L10" i="173" s="1"/>
  <c r="C18" i="57"/>
  <c r="D17" i="57"/>
  <c r="D30" i="179"/>
  <c r="M30" i="179" s="1"/>
  <c r="F14" i="171"/>
  <c r="N14" i="171" s="1"/>
  <c r="B21" i="175"/>
  <c r="L21" i="175" s="1"/>
  <c r="D16" i="172"/>
  <c r="M16" i="172" s="1"/>
  <c r="B11" i="131"/>
  <c r="F16" i="131"/>
  <c r="K7" i="131"/>
  <c r="B21" i="179"/>
  <c r="L21" i="179" s="1"/>
  <c r="F33" i="176"/>
  <c r="N33" i="176" s="1"/>
  <c r="F18" i="173"/>
  <c r="N18" i="173" s="1"/>
  <c r="D30" i="169"/>
  <c r="M30" i="169" s="1"/>
  <c r="B24" i="178"/>
  <c r="L24" i="178" s="1"/>
  <c r="F24" i="179"/>
  <c r="N24" i="179" s="1"/>
  <c r="F11" i="146"/>
  <c r="N11" i="146" s="1"/>
  <c r="D22" i="173"/>
  <c r="M22" i="173" s="1"/>
  <c r="B34" i="169"/>
  <c r="L34" i="169" s="1"/>
  <c r="D7" i="131"/>
  <c r="K13" i="127"/>
  <c r="L8" i="131"/>
  <c r="D14" i="131"/>
  <c r="H19" i="131"/>
  <c r="L10" i="127"/>
  <c r="D25" i="180"/>
  <c r="M25" i="180" s="1"/>
  <c r="F28" i="179"/>
  <c r="N28" i="179" s="1"/>
  <c r="B32" i="178"/>
  <c r="L32" i="178" s="1"/>
  <c r="F34" i="177"/>
  <c r="N34" i="177" s="1"/>
  <c r="D12" i="177"/>
  <c r="M12" i="177" s="1"/>
  <c r="F14" i="146"/>
  <c r="N14" i="146" s="1"/>
  <c r="B17" i="176"/>
  <c r="L17" i="176" s="1"/>
  <c r="D19" i="175"/>
  <c r="M19" i="175" s="1"/>
  <c r="B23" i="174"/>
  <c r="L23" i="174" s="1"/>
  <c r="D25" i="173"/>
  <c r="M25" i="173" s="1"/>
  <c r="F29" i="172"/>
  <c r="N29" i="172" s="1"/>
  <c r="B31" i="171"/>
  <c r="L31" i="171" s="1"/>
  <c r="F34" i="170"/>
  <c r="N34" i="170" s="1"/>
  <c r="D12" i="170"/>
  <c r="M12" i="170" s="1"/>
  <c r="F14" i="169"/>
  <c r="N14" i="169" s="1"/>
  <c r="C12" i="57"/>
  <c r="F33" i="180"/>
  <c r="N33" i="180" s="1"/>
  <c r="B15" i="179"/>
  <c r="L15" i="179" s="1"/>
  <c r="F19" i="177"/>
  <c r="N19" i="177" s="1"/>
  <c r="D24" i="176"/>
  <c r="M24" i="176" s="1"/>
  <c r="B30" i="180"/>
  <c r="L30" i="180" s="1"/>
  <c r="D32" i="179"/>
  <c r="M32" i="179" s="1"/>
  <c r="B10" i="179"/>
  <c r="L10" i="179" s="1"/>
  <c r="F13" i="178"/>
  <c r="N13" i="178" s="1"/>
  <c r="B16" i="177"/>
  <c r="L16" i="177" s="1"/>
  <c r="D18" i="146"/>
  <c r="M18" i="146" s="1"/>
  <c r="F20" i="176"/>
  <c r="N20" i="176" s="1"/>
  <c r="D24" i="175"/>
  <c r="M24" i="175" s="1"/>
  <c r="F27" i="174"/>
  <c r="N27" i="174" s="1"/>
  <c r="B30" i="173"/>
  <c r="L30" i="173" s="1"/>
  <c r="D33" i="172"/>
  <c r="M33" i="172" s="1"/>
  <c r="B10" i="172"/>
  <c r="L10" i="172" s="1"/>
  <c r="F13" i="171"/>
  <c r="N13" i="171" s="1"/>
  <c r="B16" i="170"/>
  <c r="L16" i="170" s="1"/>
  <c r="D18" i="169"/>
  <c r="M18" i="169" s="1"/>
  <c r="F10" i="57"/>
  <c r="F18" i="57"/>
  <c r="F21" i="179"/>
  <c r="N21" i="179" s="1"/>
  <c r="D27" i="177"/>
  <c r="M27" i="177" s="1"/>
  <c r="F35" i="176"/>
  <c r="N35" i="176" s="1"/>
  <c r="D29" i="180"/>
  <c r="M29" i="180" s="1"/>
  <c r="F12" i="177"/>
  <c r="N12" i="177" s="1"/>
  <c r="B30" i="174"/>
  <c r="L30" i="174" s="1"/>
  <c r="D11" i="173"/>
  <c r="M11" i="173" s="1"/>
  <c r="B16" i="171"/>
  <c r="L16" i="171" s="1"/>
  <c r="F20" i="169"/>
  <c r="N20" i="169" s="1"/>
  <c r="H17" i="57"/>
  <c r="F28" i="175"/>
  <c r="N28" i="175" s="1"/>
  <c r="B30" i="171"/>
  <c r="L30" i="171" s="1"/>
  <c r="B19" i="180"/>
  <c r="L19" i="180" s="1"/>
  <c r="F35" i="146"/>
  <c r="N35" i="146" s="1"/>
  <c r="F33" i="174"/>
  <c r="N33" i="174" s="1"/>
  <c r="B15" i="173"/>
  <c r="L15" i="173" s="1"/>
  <c r="F19" i="171"/>
  <c r="N19" i="171" s="1"/>
  <c r="D24" i="169"/>
  <c r="M24" i="169" s="1"/>
  <c r="F16" i="57"/>
  <c r="F18" i="176"/>
  <c r="N18" i="176" s="1"/>
  <c r="D17" i="172"/>
  <c r="M17" i="172" s="1"/>
  <c r="B32" i="180"/>
  <c r="L32" i="180" s="1"/>
  <c r="D17" i="171"/>
  <c r="M17" i="171" s="1"/>
  <c r="F13" i="146"/>
  <c r="N13" i="146" s="1"/>
  <c r="B16" i="175"/>
  <c r="L16" i="175" s="1"/>
  <c r="B19" i="146"/>
  <c r="L19" i="146" s="1"/>
  <c r="B22" i="169"/>
  <c r="L22" i="169" s="1"/>
  <c r="D34" i="171"/>
  <c r="M34" i="171" s="1"/>
  <c r="F12" i="57"/>
  <c r="F12" i="131"/>
  <c r="J17" i="131"/>
  <c r="D23" i="178"/>
  <c r="M23" i="178" s="1"/>
  <c r="D10" i="176"/>
  <c r="M10" i="176" s="1"/>
  <c r="B21" i="172"/>
  <c r="L21" i="172" s="1"/>
  <c r="I6" i="57"/>
  <c r="F30" i="146"/>
  <c r="N30" i="146" s="1"/>
  <c r="D30" i="178"/>
  <c r="M30" i="178" s="1"/>
  <c r="B14" i="176"/>
  <c r="L14" i="176" s="1"/>
  <c r="F24" i="172"/>
  <c r="N24" i="172" s="1"/>
  <c r="F11" i="169"/>
  <c r="N11" i="169" s="1"/>
  <c r="D35" i="178"/>
  <c r="M35" i="178" s="1"/>
  <c r="B11" i="146"/>
  <c r="L11" i="146" s="1"/>
  <c r="C6" i="57"/>
  <c r="D17" i="179"/>
  <c r="M17" i="179" s="1"/>
  <c r="F29" i="170"/>
  <c r="N29" i="170" s="1"/>
  <c r="F15" i="171"/>
  <c r="N15" i="171" s="1"/>
  <c r="B13" i="170"/>
  <c r="L13" i="170" s="1"/>
  <c r="J8" i="131"/>
  <c r="B12" i="127"/>
  <c r="G8" i="131"/>
  <c r="C19" i="131"/>
  <c r="K15" i="127"/>
  <c r="D16" i="131"/>
  <c r="H12" i="127"/>
  <c r="E12" i="131"/>
  <c r="I7" i="127"/>
  <c r="E15" i="131"/>
  <c r="M19" i="131"/>
  <c r="E16" i="127"/>
  <c r="M10" i="7"/>
  <c r="M20" i="7" s="1"/>
  <c r="G9" i="129"/>
  <c r="E11" i="129"/>
  <c r="F12" i="129"/>
  <c r="C12" i="129"/>
  <c r="D12" i="7"/>
  <c r="D21" i="7" s="1"/>
  <c r="F13" i="129"/>
  <c r="C17" i="53"/>
  <c r="D16" i="53"/>
  <c r="M18" i="53"/>
  <c r="H10" i="77"/>
  <c r="M19" i="77"/>
  <c r="L11" i="129"/>
  <c r="B14" i="53"/>
  <c r="G13" i="53"/>
  <c r="E12" i="53"/>
  <c r="C14" i="77"/>
  <c r="D19" i="77"/>
  <c r="J14" i="77"/>
  <c r="J9" i="53"/>
  <c r="H18" i="53"/>
  <c r="L12" i="77"/>
  <c r="F16" i="53"/>
  <c r="I16" i="53"/>
  <c r="G7" i="77"/>
  <c r="K18" i="53"/>
  <c r="E21" i="53"/>
  <c r="H7" i="77"/>
  <c r="K15" i="53"/>
  <c r="C15" i="77"/>
  <c r="J18" i="77"/>
  <c r="G10" i="132"/>
  <c r="B7" i="132"/>
  <c r="B19" i="132"/>
  <c r="D29" i="168"/>
  <c r="M29" i="168" s="1"/>
  <c r="H12" i="132"/>
  <c r="D13" i="132"/>
  <c r="B5" i="132"/>
  <c r="E12" i="132"/>
  <c r="B21" i="168"/>
  <c r="L21" i="168" s="1"/>
  <c r="D7" i="132"/>
  <c r="F10" i="132"/>
  <c r="C11" i="130"/>
  <c r="N7" i="130"/>
  <c r="F6" i="130"/>
  <c r="F17" i="130"/>
  <c r="H18" i="132"/>
  <c r="J14" i="132"/>
  <c r="F19" i="130"/>
  <c r="O9" i="130"/>
  <c r="B6" i="130"/>
  <c r="L6" i="130"/>
  <c r="F10" i="168"/>
  <c r="N10" i="168" s="1"/>
  <c r="B13" i="130"/>
  <c r="B33" i="168"/>
  <c r="L33" i="168" s="1"/>
  <c r="E9" i="132"/>
  <c r="F29" i="168"/>
  <c r="N29" i="168" s="1"/>
  <c r="M15" i="130"/>
  <c r="C9" i="132"/>
  <c r="E14" i="130"/>
  <c r="F34" i="168"/>
  <c r="N34" i="168" s="1"/>
  <c r="L19" i="132"/>
  <c r="E6" i="130"/>
  <c r="B12" i="168"/>
  <c r="L12" i="168" s="1"/>
  <c r="F9" i="130"/>
  <c r="F19" i="174"/>
  <c r="N19" i="174" s="1"/>
  <c r="C16" i="131"/>
  <c r="E7" i="131"/>
  <c r="H20" i="127"/>
  <c r="L10" i="129"/>
  <c r="E14" i="129"/>
  <c r="K14" i="53"/>
  <c r="L19" i="77"/>
  <c r="K20" i="53"/>
  <c r="F10" i="77"/>
  <c r="E18" i="53"/>
  <c r="K12" i="53"/>
  <c r="M12" i="53"/>
  <c r="C11" i="53"/>
  <c r="I14" i="77"/>
  <c r="O7" i="132"/>
  <c r="D22" i="168"/>
  <c r="M22" i="168" s="1"/>
  <c r="N15" i="132"/>
  <c r="E17" i="132"/>
  <c r="J11" i="130"/>
  <c r="K5" i="132"/>
  <c r="O6" i="130"/>
  <c r="G16" i="130"/>
  <c r="G9" i="132"/>
  <c r="E20" i="132"/>
  <c r="E13" i="130"/>
  <c r="H8" i="130"/>
  <c r="B28" i="168"/>
  <c r="L28" i="168" s="1"/>
  <c r="F21" i="177"/>
  <c r="N21" i="177" s="1"/>
  <c r="D33" i="174"/>
  <c r="M33" i="174" s="1"/>
  <c r="B18" i="171"/>
  <c r="L18" i="171" s="1"/>
  <c r="G16" i="57"/>
  <c r="B24" i="175"/>
  <c r="L24" i="175" s="1"/>
  <c r="D25" i="177"/>
  <c r="M25" i="177" s="1"/>
  <c r="D12" i="175"/>
  <c r="M12" i="175" s="1"/>
  <c r="B23" i="171"/>
  <c r="L23" i="171" s="1"/>
  <c r="E15" i="57"/>
  <c r="D34" i="175"/>
  <c r="M34" i="175" s="1"/>
  <c r="D12" i="172"/>
  <c r="M12" i="172" s="1"/>
  <c r="F21" i="173"/>
  <c r="N21" i="173" s="1"/>
  <c r="F34" i="173"/>
  <c r="N34" i="173" s="1"/>
  <c r="F23" i="178"/>
  <c r="N23" i="178" s="1"/>
  <c r="I12" i="57"/>
  <c r="D20" i="180"/>
  <c r="M20" i="180" s="1"/>
  <c r="J20" i="131"/>
  <c r="F18" i="127"/>
  <c r="K14" i="131"/>
  <c r="G11" i="127"/>
  <c r="L11" i="131"/>
  <c r="H8" i="127"/>
  <c r="H16" i="127"/>
  <c r="E14" i="127"/>
  <c r="E15" i="127"/>
  <c r="E17" i="127"/>
  <c r="M16" i="131"/>
  <c r="I16" i="127"/>
  <c r="H11" i="129"/>
  <c r="C10" i="7"/>
  <c r="C20" i="7" s="1"/>
  <c r="D8" i="129"/>
  <c r="M12" i="129"/>
  <c r="B8" i="7"/>
  <c r="G13" i="129"/>
  <c r="F17" i="53"/>
  <c r="G21" i="53"/>
  <c r="I18" i="53"/>
  <c r="G17" i="77"/>
  <c r="I8" i="77"/>
  <c r="J13" i="77"/>
  <c r="J10" i="129"/>
  <c r="C16" i="53"/>
  <c r="H15" i="53"/>
  <c r="I17" i="53"/>
  <c r="L9" i="77"/>
  <c r="I18" i="77"/>
  <c r="B13" i="177"/>
  <c r="L13" i="177" s="1"/>
  <c r="F15" i="174"/>
  <c r="N15" i="174" s="1"/>
  <c r="B20" i="179"/>
  <c r="L20" i="179" s="1"/>
  <c r="B34" i="176"/>
  <c r="L34" i="176" s="1"/>
  <c r="B11" i="169"/>
  <c r="L11" i="169" s="1"/>
  <c r="B30" i="176"/>
  <c r="L30" i="176" s="1"/>
  <c r="D14" i="174"/>
  <c r="M14" i="174" s="1"/>
  <c r="B14" i="131"/>
  <c r="J14" i="127"/>
  <c r="C11" i="131"/>
  <c r="L7" i="131"/>
  <c r="D8" i="131"/>
  <c r="L18" i="131"/>
  <c r="D14" i="127"/>
  <c r="E20" i="131"/>
  <c r="L20" i="127"/>
  <c r="B7" i="131"/>
  <c r="M8" i="131"/>
  <c r="M19" i="127"/>
  <c r="I10" i="129"/>
  <c r="F10" i="129"/>
  <c r="L14" i="129"/>
  <c r="B7" i="129"/>
  <c r="J8" i="129"/>
  <c r="I11" i="129"/>
  <c r="B8" i="53"/>
  <c r="F8" i="7"/>
  <c r="F19" i="7" s="1"/>
  <c r="G9" i="53"/>
  <c r="H21" i="53"/>
  <c r="K10" i="77"/>
  <c r="L15" i="77"/>
  <c r="F11" i="77"/>
  <c r="F19" i="53"/>
  <c r="L8" i="53"/>
  <c r="E22" i="53"/>
  <c r="G19" i="77"/>
  <c r="I10" i="77"/>
  <c r="I7" i="77"/>
  <c r="F18" i="53"/>
  <c r="I20" i="53"/>
  <c r="I9" i="77"/>
  <c r="K17" i="53"/>
  <c r="I19" i="53"/>
  <c r="I20" i="77"/>
  <c r="G20" i="53"/>
  <c r="C17" i="77"/>
  <c r="F12" i="77"/>
  <c r="D15" i="53"/>
  <c r="H9" i="77"/>
  <c r="N5" i="132"/>
  <c r="D16" i="132"/>
  <c r="N14" i="132"/>
  <c r="F17" i="132"/>
  <c r="B15" i="168"/>
  <c r="L15" i="168" s="1"/>
  <c r="I9" i="132"/>
  <c r="N6" i="132"/>
  <c r="C14" i="132"/>
  <c r="I10" i="132"/>
  <c r="F12" i="168"/>
  <c r="N12" i="168" s="1"/>
  <c r="E16" i="132"/>
  <c r="L6" i="132"/>
  <c r="D14" i="130"/>
  <c r="K18" i="130"/>
  <c r="J17" i="130"/>
  <c r="D10" i="130"/>
  <c r="M17" i="132"/>
  <c r="D27" i="168"/>
  <c r="M27" i="168" s="1"/>
  <c r="O12" i="130"/>
  <c r="D5" i="130"/>
  <c r="E18" i="130"/>
  <c r="L17" i="132"/>
  <c r="O15" i="130"/>
  <c r="C15" i="130"/>
  <c r="J8" i="130"/>
  <c r="J11" i="132"/>
  <c r="K14" i="130"/>
  <c r="L12" i="130"/>
  <c r="H11" i="132"/>
  <c r="O7" i="130"/>
  <c r="E7" i="130"/>
  <c r="I16" i="130"/>
  <c r="M12" i="130"/>
  <c r="F8" i="130"/>
  <c r="B17" i="146"/>
  <c r="L17" i="146" s="1"/>
  <c r="F22" i="171"/>
  <c r="N22" i="171" s="1"/>
  <c r="C10" i="127"/>
  <c r="L13" i="127"/>
  <c r="G19" i="127"/>
  <c r="D14" i="129"/>
  <c r="J13" i="129"/>
  <c r="M8" i="7"/>
  <c r="M19" i="7" s="1"/>
  <c r="L14" i="53"/>
  <c r="M17" i="77"/>
  <c r="D18" i="53"/>
  <c r="F16" i="77"/>
  <c r="E19" i="77"/>
  <c r="I11" i="53"/>
  <c r="L8" i="77"/>
  <c r="H12" i="53"/>
  <c r="J13" i="132"/>
  <c r="K6" i="132"/>
  <c r="L8" i="132"/>
  <c r="E8" i="132"/>
  <c r="H11" i="130"/>
  <c r="L8" i="130"/>
  <c r="L11" i="132"/>
  <c r="E19" i="130"/>
  <c r="G12" i="130"/>
  <c r="B17" i="130"/>
  <c r="M5" i="130"/>
  <c r="N15" i="130"/>
  <c r="F20" i="130"/>
  <c r="B13" i="132"/>
  <c r="D13" i="180"/>
  <c r="M13" i="180" s="1"/>
  <c r="B24" i="146"/>
  <c r="L24" i="146" s="1"/>
  <c r="B11" i="174"/>
  <c r="L11" i="174" s="1"/>
  <c r="F21" i="170"/>
  <c r="N21" i="170" s="1"/>
  <c r="F34" i="179"/>
  <c r="N34" i="179" s="1"/>
  <c r="B17" i="180"/>
  <c r="L17" i="180" s="1"/>
  <c r="F29" i="146"/>
  <c r="N29" i="146" s="1"/>
  <c r="F14" i="174"/>
  <c r="N14" i="174" s="1"/>
  <c r="D25" i="170"/>
  <c r="M25" i="170" s="1"/>
  <c r="D15" i="180"/>
  <c r="M15" i="180" s="1"/>
  <c r="D32" i="178"/>
  <c r="M32" i="178" s="1"/>
  <c r="B17" i="170"/>
  <c r="L17" i="170" s="1"/>
  <c r="B32" i="169"/>
  <c r="L32" i="169" s="1"/>
  <c r="D13" i="172"/>
  <c r="M13" i="172" s="1"/>
  <c r="F30" i="173"/>
  <c r="N30" i="173" s="1"/>
  <c r="G6" i="57"/>
  <c r="B12" i="176"/>
  <c r="L12" i="176" s="1"/>
  <c r="F10" i="127"/>
  <c r="C7" i="127"/>
  <c r="G17" i="131"/>
  <c r="C14" i="127"/>
  <c r="H14" i="131"/>
  <c r="D11" i="127"/>
  <c r="D18" i="127"/>
  <c r="K19" i="127"/>
  <c r="M9" i="131"/>
  <c r="E7" i="127"/>
  <c r="M10" i="127"/>
  <c r="K10" i="7"/>
  <c r="K13" i="129"/>
  <c r="F10" i="7"/>
  <c r="F20" i="7" s="1"/>
  <c r="G10" i="129"/>
  <c r="D11" i="129"/>
  <c r="B10" i="53"/>
  <c r="F7" i="129"/>
  <c r="D13" i="129"/>
  <c r="J22" i="53"/>
  <c r="D12" i="53"/>
  <c r="M10" i="53"/>
  <c r="I17" i="77"/>
  <c r="M13" i="77"/>
  <c r="B29" i="77" s="1"/>
  <c r="J10" i="7"/>
  <c r="J20" i="7" s="1"/>
  <c r="I8" i="7"/>
  <c r="I19" i="7" s="1"/>
  <c r="K8" i="53"/>
  <c r="L20" i="53"/>
  <c r="C10" i="77"/>
  <c r="D15" i="77"/>
  <c r="B7" i="77"/>
  <c r="K8" i="7"/>
  <c r="H10" i="53"/>
  <c r="F7" i="77"/>
  <c r="J20" i="77"/>
  <c r="D19" i="53"/>
  <c r="H13" i="77"/>
  <c r="J19" i="53"/>
  <c r="M22" i="53"/>
  <c r="D20" i="176"/>
  <c r="M20" i="176" s="1"/>
  <c r="B23" i="172"/>
  <c r="L23" i="172" s="1"/>
  <c r="B18" i="174"/>
  <c r="L18" i="174" s="1"/>
  <c r="D19" i="174"/>
  <c r="M19" i="174" s="1"/>
  <c r="B28" i="180"/>
  <c r="L28" i="180" s="1"/>
  <c r="B14" i="169"/>
  <c r="L14" i="169" s="1"/>
  <c r="G11" i="57"/>
  <c r="F19" i="131"/>
  <c r="F17" i="127"/>
  <c r="K13" i="131"/>
  <c r="G10" i="127"/>
  <c r="L10" i="131"/>
  <c r="I7" i="131"/>
  <c r="D16" i="127"/>
  <c r="M12" i="127"/>
  <c r="F7" i="131"/>
  <c r="M15" i="127"/>
  <c r="I15" i="131"/>
  <c r="I8" i="127"/>
  <c r="L12" i="129"/>
  <c r="B10" i="7"/>
  <c r="H9" i="129"/>
  <c r="L12" i="7"/>
  <c r="L21" i="7" s="1"/>
  <c r="D7" i="129"/>
  <c r="F13" i="53"/>
  <c r="B16" i="53"/>
  <c r="C18" i="53"/>
  <c r="M15" i="53"/>
  <c r="C16" i="77"/>
  <c r="C7" i="77"/>
  <c r="F8" i="77"/>
  <c r="G7" i="129"/>
  <c r="K13" i="53"/>
  <c r="D14" i="53"/>
  <c r="M14" i="53"/>
  <c r="H8" i="77"/>
  <c r="I16" i="77"/>
  <c r="H14" i="129"/>
  <c r="C21" i="53"/>
  <c r="M7" i="53"/>
  <c r="J11" i="77"/>
  <c r="C19" i="53"/>
  <c r="G16" i="77"/>
  <c r="J9" i="77"/>
  <c r="D17" i="53"/>
  <c r="H11" i="77"/>
  <c r="B15" i="53"/>
  <c r="M13" i="53"/>
  <c r="D20" i="77"/>
  <c r="M7" i="132"/>
  <c r="J18" i="132"/>
  <c r="E15" i="132"/>
  <c r="B9" i="132"/>
  <c r="B18" i="168"/>
  <c r="L18" i="168" s="1"/>
  <c r="E14" i="132"/>
  <c r="K7" i="132"/>
  <c r="D15" i="132"/>
  <c r="B30" i="168"/>
  <c r="L30" i="168" s="1"/>
  <c r="O6" i="132"/>
  <c r="K10" i="132"/>
  <c r="D21" i="168"/>
  <c r="M21" i="168" s="1"/>
  <c r="M20" i="130"/>
  <c r="I6" i="130"/>
  <c r="J20" i="130"/>
  <c r="B16" i="132"/>
  <c r="D17" i="132"/>
  <c r="D23" i="168"/>
  <c r="M23" i="168" s="1"/>
  <c r="F5" i="130"/>
  <c r="K13" i="130"/>
  <c r="O5" i="130"/>
  <c r="O10" i="132"/>
  <c r="J16" i="130"/>
  <c r="L16" i="130"/>
  <c r="I10" i="130"/>
  <c r="N17" i="132"/>
  <c r="H14" i="130"/>
  <c r="M9" i="130"/>
  <c r="F15" i="132"/>
  <c r="G15" i="130"/>
  <c r="H5" i="130"/>
  <c r="K20" i="130"/>
  <c r="I8" i="130"/>
  <c r="M14" i="132"/>
  <c r="F21" i="169"/>
  <c r="N21" i="169" s="1"/>
  <c r="B18" i="131"/>
  <c r="H10" i="131"/>
  <c r="M10" i="131"/>
  <c r="M20" i="131"/>
  <c r="J11" i="129"/>
  <c r="K14" i="129"/>
  <c r="E12" i="7"/>
  <c r="I7" i="53"/>
  <c r="J12" i="77"/>
  <c r="C18" i="77"/>
  <c r="K16" i="53"/>
  <c r="J13" i="53"/>
  <c r="L18" i="77"/>
  <c r="B16" i="77"/>
  <c r="E11" i="53"/>
  <c r="H15" i="132"/>
  <c r="F20" i="168"/>
  <c r="N20" i="168" s="1"/>
  <c r="D12" i="132"/>
  <c r="D11" i="168"/>
  <c r="M11" i="168" s="1"/>
  <c r="M8" i="130"/>
  <c r="M10" i="130"/>
  <c r="B32" i="168"/>
  <c r="L32" i="168" s="1"/>
  <c r="G6" i="130"/>
  <c r="D9" i="130"/>
  <c r="B15" i="130"/>
  <c r="J16" i="132"/>
  <c r="J13" i="130"/>
  <c r="I5" i="130"/>
  <c r="J6" i="130"/>
  <c r="F15" i="179"/>
  <c r="N15" i="179" s="1"/>
  <c r="D28" i="176"/>
  <c r="M28" i="176" s="1"/>
  <c r="D13" i="173"/>
  <c r="M13" i="173" s="1"/>
  <c r="B24" i="169"/>
  <c r="L24" i="169" s="1"/>
  <c r="D13" i="178"/>
  <c r="M13" i="178" s="1"/>
  <c r="D19" i="179"/>
  <c r="M19" i="179" s="1"/>
  <c r="B32" i="176"/>
  <c r="L32" i="176" s="1"/>
  <c r="B17" i="173"/>
  <c r="L17" i="173" s="1"/>
  <c r="F28" i="169"/>
  <c r="N28" i="169" s="1"/>
  <c r="F22" i="178"/>
  <c r="N22" i="178" s="1"/>
  <c r="F14" i="176"/>
  <c r="N14" i="176" s="1"/>
  <c r="G10" i="57"/>
  <c r="B21" i="178"/>
  <c r="L21" i="178" s="1"/>
  <c r="B18" i="170"/>
  <c r="L18" i="170" s="1"/>
  <c r="D19" i="170"/>
  <c r="M19" i="170" s="1"/>
  <c r="D14" i="57"/>
  <c r="B10" i="131"/>
  <c r="B13" i="127"/>
  <c r="G9" i="131"/>
  <c r="C20" i="131"/>
  <c r="K16" i="127"/>
  <c r="D17" i="131"/>
  <c r="L12" i="127"/>
  <c r="M14" i="131"/>
  <c r="I16" i="131"/>
  <c r="M13" i="127"/>
  <c r="I17" i="127"/>
  <c r="I14" i="129"/>
  <c r="F14" i="129"/>
  <c r="F27" i="179"/>
  <c r="N27" i="179" s="1"/>
  <c r="F28" i="170"/>
  <c r="N28" i="170" s="1"/>
  <c r="D28" i="170"/>
  <c r="M28" i="170" s="1"/>
  <c r="B24" i="172"/>
  <c r="L24" i="172" s="1"/>
  <c r="B27" i="174"/>
  <c r="L27" i="174" s="1"/>
  <c r="B19" i="172"/>
  <c r="L19" i="172" s="1"/>
  <c r="F15" i="57"/>
  <c r="F9" i="127"/>
  <c r="B20" i="127"/>
  <c r="G16" i="131"/>
  <c r="C13" i="127"/>
  <c r="H13" i="131"/>
  <c r="D10" i="127"/>
  <c r="L17" i="127"/>
  <c r="L18" i="127"/>
  <c r="I8" i="131"/>
  <c r="E20" i="127"/>
  <c r="E8" i="127"/>
  <c r="H7" i="129"/>
  <c r="E10" i="7"/>
  <c r="K11" i="129"/>
  <c r="L13" i="129"/>
  <c r="J8" i="53"/>
  <c r="B10" i="129"/>
  <c r="I9" i="129"/>
  <c r="F21" i="53"/>
  <c r="L10" i="53"/>
  <c r="E9" i="53"/>
  <c r="J7" i="77"/>
  <c r="I12" i="77"/>
  <c r="G10" i="7"/>
  <c r="G20" i="7" s="1"/>
  <c r="D8" i="7"/>
  <c r="D19" i="7" s="1"/>
  <c r="K22" i="53"/>
  <c r="H19" i="53"/>
  <c r="K8" i="77"/>
  <c r="L13" i="77"/>
  <c r="J15" i="77"/>
  <c r="F9" i="129"/>
  <c r="K7" i="53"/>
  <c r="G18" i="77"/>
  <c r="J17" i="77"/>
  <c r="B33" i="77" s="1"/>
  <c r="H16" i="53"/>
  <c r="L10" i="77"/>
  <c r="B17" i="53"/>
  <c r="M17" i="53"/>
  <c r="E8" i="77"/>
  <c r="G15" i="53"/>
  <c r="M16" i="53"/>
  <c r="E18" i="77"/>
  <c r="M19" i="132"/>
  <c r="O11" i="132"/>
  <c r="G19" i="132"/>
  <c r="B27" i="168"/>
  <c r="L27" i="168" s="1"/>
  <c r="K14" i="132"/>
  <c r="J5" i="132"/>
  <c r="G13" i="132"/>
  <c r="D20" i="132"/>
  <c r="F23" i="168"/>
  <c r="N23" i="168" s="1"/>
  <c r="L5" i="132"/>
  <c r="F12" i="132"/>
  <c r="B23" i="168"/>
  <c r="L23" i="168" s="1"/>
  <c r="L15" i="130"/>
  <c r="G19" i="130"/>
  <c r="B5" i="130"/>
  <c r="H5" i="132"/>
  <c r="G7" i="132"/>
  <c r="I9" i="130"/>
  <c r="J9" i="130"/>
  <c r="C18" i="130"/>
  <c r="O18" i="130"/>
  <c r="N12" i="132"/>
  <c r="D19" i="130"/>
  <c r="N17" i="130"/>
  <c r="G8" i="130"/>
  <c r="K16" i="132"/>
  <c r="O14" i="130"/>
  <c r="F14" i="130"/>
  <c r="F27" i="168"/>
  <c r="N27" i="168" s="1"/>
  <c r="D13" i="130"/>
  <c r="M14" i="130"/>
  <c r="E13" i="132"/>
  <c r="N16" i="130"/>
  <c r="N11" i="132"/>
  <c r="D13" i="179"/>
  <c r="M13" i="179" s="1"/>
  <c r="B17" i="127"/>
  <c r="L15" i="131"/>
  <c r="I20" i="127"/>
  <c r="I18" i="131"/>
  <c r="L10" i="7"/>
  <c r="L20" i="7" s="1"/>
  <c r="B12" i="7"/>
  <c r="B20" i="53"/>
  <c r="C20" i="77"/>
  <c r="C14" i="129"/>
  <c r="L17" i="77"/>
  <c r="E15" i="53"/>
  <c r="C13" i="53"/>
  <c r="G14" i="53"/>
  <c r="B11" i="53"/>
  <c r="M18" i="77"/>
  <c r="B34" i="77" s="1"/>
  <c r="I15" i="132"/>
  <c r="D19" i="168"/>
  <c r="M19" i="168" s="1"/>
  <c r="K12" i="132"/>
  <c r="H10" i="132"/>
  <c r="H13" i="130"/>
  <c r="E19" i="132"/>
  <c r="D25" i="168"/>
  <c r="M25" i="168" s="1"/>
  <c r="C17" i="130"/>
  <c r="C5" i="132"/>
  <c r="E5" i="130"/>
  <c r="O9" i="132"/>
  <c r="I12" i="132"/>
  <c r="D13" i="168"/>
  <c r="M13" i="168" s="1"/>
  <c r="B18" i="178"/>
  <c r="L18" i="178" s="1"/>
  <c r="F29" i="175"/>
  <c r="N29" i="175" s="1"/>
  <c r="F15" i="172"/>
  <c r="N15" i="172" s="1"/>
  <c r="G8" i="57"/>
  <c r="B18" i="146"/>
  <c r="L18" i="146" s="1"/>
  <c r="B23" i="178"/>
  <c r="L23" i="178" s="1"/>
  <c r="F34" i="175"/>
  <c r="N34" i="175" s="1"/>
  <c r="D19" i="172"/>
  <c r="M19" i="172" s="1"/>
  <c r="E7" i="57"/>
  <c r="D29" i="146"/>
  <c r="M29" i="146" s="1"/>
  <c r="B31" i="173"/>
  <c r="L31" i="173" s="1"/>
  <c r="F33" i="177"/>
  <c r="N33" i="177" s="1"/>
  <c r="F10" i="176"/>
  <c r="N10" i="176" s="1"/>
  <c r="E9" i="57"/>
  <c r="B17" i="174"/>
  <c r="L17" i="174" s="1"/>
  <c r="F21" i="172"/>
  <c r="N21" i="172" s="1"/>
  <c r="F15" i="131"/>
  <c r="J15" i="127"/>
  <c r="C12" i="131"/>
  <c r="K8" i="127"/>
  <c r="D9" i="131"/>
  <c r="L19" i="131"/>
  <c r="L14" i="127"/>
  <c r="J7" i="131"/>
  <c r="F7" i="127"/>
  <c r="I10" i="127"/>
  <c r="E10" i="131"/>
  <c r="G20" i="127"/>
  <c r="E9" i="129"/>
  <c r="B9" i="129"/>
  <c r="H13" i="129"/>
  <c r="K7" i="129"/>
  <c r="G8" i="129"/>
  <c r="M8" i="129"/>
  <c r="F9" i="53"/>
  <c r="F10" i="53"/>
  <c r="K10" i="53"/>
  <c r="L22" i="53"/>
  <c r="C12" i="77"/>
  <c r="D17" i="77"/>
  <c r="M7" i="77"/>
  <c r="B23" i="77" s="1"/>
  <c r="E12" i="129"/>
  <c r="J20" i="53"/>
  <c r="D10" i="53"/>
  <c r="I8" i="53"/>
  <c r="K20" i="77"/>
  <c r="M11" i="77"/>
  <c r="B27" i="77" s="1"/>
  <c r="B18" i="77"/>
  <c r="B21" i="53"/>
  <c r="M8" i="53"/>
  <c r="E12" i="77"/>
  <c r="G22" i="53"/>
  <c r="G8" i="77"/>
  <c r="F14" i="77"/>
  <c r="D9" i="53"/>
  <c r="K19" i="77"/>
  <c r="M9" i="129"/>
  <c r="H8" i="7"/>
  <c r="M21" i="53"/>
  <c r="F15" i="53"/>
  <c r="H20" i="77"/>
  <c r="C9" i="53"/>
  <c r="J8" i="77"/>
  <c r="C19" i="77"/>
  <c r="L19" i="53"/>
  <c r="B17" i="77"/>
  <c r="C22" i="53"/>
  <c r="K17" i="77"/>
  <c r="B15" i="77"/>
  <c r="K17" i="132"/>
  <c r="K15" i="132"/>
  <c r="M5" i="132"/>
  <c r="F19" i="168"/>
  <c r="N19" i="168" s="1"/>
  <c r="G6" i="132"/>
  <c r="O5" i="132"/>
  <c r="C17" i="132"/>
  <c r="C6" i="132"/>
  <c r="D14" i="168"/>
  <c r="M14" i="168" s="1"/>
  <c r="N19" i="132"/>
  <c r="N8" i="132"/>
  <c r="I13" i="130"/>
  <c r="L10" i="130"/>
  <c r="H19" i="130"/>
  <c r="D11" i="130"/>
  <c r="F7" i="132"/>
  <c r="C16" i="132"/>
  <c r="I17" i="130"/>
  <c r="N18" i="130"/>
  <c r="H6" i="130"/>
  <c r="G12" i="132"/>
  <c r="F25" i="168"/>
  <c r="N25" i="168" s="1"/>
  <c r="O16" i="130"/>
  <c r="F18" i="168"/>
  <c r="N18" i="168" s="1"/>
  <c r="H9" i="132"/>
  <c r="B13" i="168"/>
  <c r="L13" i="168" s="1"/>
  <c r="N11" i="130"/>
  <c r="B6" i="132"/>
  <c r="O10" i="130"/>
  <c r="H9" i="130"/>
  <c r="G10" i="130"/>
  <c r="F22" i="176"/>
  <c r="N22" i="176" s="1"/>
  <c r="G13" i="131"/>
  <c r="D12" i="127"/>
  <c r="I20" i="131"/>
  <c r="C11" i="129"/>
  <c r="J12" i="7"/>
  <c r="J21" i="7" s="1"/>
  <c r="C15" i="53"/>
  <c r="K14" i="77"/>
  <c r="G11" i="53"/>
  <c r="E9" i="77"/>
  <c r="K15" i="77"/>
  <c r="F14" i="53"/>
  <c r="D30" i="180"/>
  <c r="M30" i="180" s="1"/>
  <c r="D16" i="177"/>
  <c r="M16" i="177" s="1"/>
  <c r="B28" i="174"/>
  <c r="L28" i="174" s="1"/>
  <c r="F12" i="171"/>
  <c r="N12" i="171" s="1"/>
  <c r="I18" i="57"/>
  <c r="B34" i="180"/>
  <c r="L34" i="180" s="1"/>
  <c r="B20" i="177"/>
  <c r="L20" i="177" s="1"/>
  <c r="F31" i="174"/>
  <c r="N31" i="174" s="1"/>
  <c r="F17" i="171"/>
  <c r="N17" i="171" s="1"/>
  <c r="C17" i="57"/>
  <c r="F22" i="175"/>
  <c r="N22" i="175" s="1"/>
  <c r="B24" i="171"/>
  <c r="L24" i="171" s="1"/>
  <c r="D25" i="172"/>
  <c r="M25" i="172" s="1"/>
  <c r="B23" i="173"/>
  <c r="L23" i="173" s="1"/>
  <c r="B33" i="146"/>
  <c r="L33" i="146" s="1"/>
  <c r="D22" i="174"/>
  <c r="M22" i="174" s="1"/>
  <c r="B8" i="127"/>
  <c r="J18" i="127"/>
  <c r="C15" i="131"/>
  <c r="K11" i="127"/>
  <c r="D12" i="131"/>
  <c r="L8" i="127"/>
  <c r="L16" i="127"/>
  <c r="M16" i="127"/>
  <c r="K18" i="127"/>
  <c r="H18" i="127"/>
  <c r="I19" i="131"/>
  <c r="D19" i="127"/>
  <c r="D10" i="129"/>
  <c r="G14" i="129"/>
  <c r="E10" i="129"/>
  <c r="E8" i="7"/>
  <c r="K10" i="129"/>
  <c r="I10" i="7"/>
  <c r="I20" i="7" s="1"/>
  <c r="J18" i="53"/>
  <c r="D8" i="53"/>
  <c r="M20" i="53"/>
  <c r="K18" i="77"/>
  <c r="M9" i="77"/>
  <c r="B25" i="77" s="1"/>
  <c r="B19" i="77"/>
  <c r="C7" i="129"/>
  <c r="G18" i="53"/>
  <c r="L16" i="53"/>
  <c r="E20" i="53"/>
  <c r="D11" i="77"/>
  <c r="M20" i="77"/>
  <c r="B36" i="77" s="1"/>
  <c r="K12" i="129"/>
  <c r="K11" i="53"/>
  <c r="C13" i="77"/>
  <c r="J10" i="77"/>
  <c r="D11" i="53"/>
  <c r="E14" i="77"/>
  <c r="F8" i="53"/>
  <c r="H22" i="53"/>
  <c r="L16" i="77"/>
  <c r="F20" i="53"/>
  <c r="E8" i="53"/>
  <c r="I11" i="77"/>
  <c r="D14" i="132"/>
  <c r="H8" i="132"/>
  <c r="B10" i="132"/>
  <c r="D33" i="168"/>
  <c r="M33" i="168" s="1"/>
  <c r="D12" i="168"/>
  <c r="M12" i="168" s="1"/>
  <c r="O12" i="132"/>
  <c r="B15" i="132"/>
  <c r="B12" i="132"/>
  <c r="D32" i="168"/>
  <c r="M32" i="168" s="1"/>
  <c r="M15" i="132"/>
  <c r="J20" i="132"/>
  <c r="D18" i="168"/>
  <c r="M18" i="168" s="1"/>
  <c r="N6" i="130"/>
  <c r="M16" i="130"/>
  <c r="B19" i="130"/>
  <c r="D10" i="132"/>
  <c r="J9" i="132"/>
  <c r="N20" i="130"/>
  <c r="I12" i="130"/>
  <c r="H10" i="130"/>
  <c r="H16" i="130"/>
  <c r="L9" i="132"/>
  <c r="D16" i="130"/>
  <c r="O17" i="130"/>
  <c r="E9" i="130"/>
  <c r="H16" i="132"/>
  <c r="N12" i="130"/>
  <c r="D15" i="130"/>
  <c r="M9" i="132"/>
  <c r="K9" i="130"/>
  <c r="N20" i="132"/>
  <c r="L11" i="130"/>
  <c r="D33" i="177"/>
  <c r="M33" i="177" s="1"/>
  <c r="B18" i="175"/>
  <c r="L18" i="175" s="1"/>
  <c r="F29" i="171"/>
  <c r="N29" i="171" s="1"/>
  <c r="B11" i="129"/>
  <c r="B8" i="129"/>
  <c r="L11" i="77"/>
  <c r="G16" i="53"/>
  <c r="B20" i="77"/>
  <c r="D21" i="53"/>
  <c r="B19" i="53"/>
  <c r="E10" i="77"/>
  <c r="C9" i="77"/>
  <c r="B10" i="77"/>
  <c r="L17" i="53"/>
  <c r="D12" i="77"/>
  <c r="I14" i="132"/>
  <c r="G5" i="132"/>
  <c r="E18" i="132"/>
  <c r="H13" i="132"/>
  <c r="B25" i="168"/>
  <c r="L25" i="168" s="1"/>
  <c r="G18" i="132"/>
  <c r="J15" i="132"/>
  <c r="K8" i="132"/>
  <c r="F33" i="168"/>
  <c r="N33" i="168" s="1"/>
  <c r="B11" i="168"/>
  <c r="L11" i="168" s="1"/>
  <c r="F8" i="132"/>
  <c r="D30" i="168"/>
  <c r="M30" i="168" s="1"/>
  <c r="F10" i="130"/>
  <c r="D12" i="130"/>
  <c r="N19" i="130"/>
  <c r="H12" i="130"/>
  <c r="I7" i="132"/>
  <c r="B19" i="168"/>
  <c r="L19" i="168" s="1"/>
  <c r="J19" i="130"/>
  <c r="E15" i="130"/>
  <c r="K11" i="130"/>
  <c r="O13" i="132"/>
  <c r="E8" i="130"/>
  <c r="B10" i="130"/>
  <c r="L18" i="130"/>
  <c r="B17" i="132"/>
  <c r="K16" i="130"/>
  <c r="G7" i="130"/>
  <c r="H14" i="132"/>
  <c r="M19" i="130"/>
  <c r="D17" i="130"/>
  <c r="D19" i="176"/>
  <c r="M19" i="176" s="1"/>
  <c r="B16" i="57"/>
  <c r="J16" i="57" s="1"/>
  <c r="H7" i="131"/>
  <c r="I17" i="131"/>
  <c r="M15" i="131"/>
  <c r="I12" i="129"/>
  <c r="J12" i="129"/>
  <c r="C8" i="53"/>
  <c r="E11" i="77"/>
  <c r="H7" i="53"/>
  <c r="M14" i="77"/>
  <c r="B30" i="77" s="1"/>
  <c r="E7" i="77"/>
  <c r="H14" i="53"/>
  <c r="F32" i="179"/>
  <c r="N32" i="179" s="1"/>
  <c r="F18" i="146"/>
  <c r="N18" i="146" s="1"/>
  <c r="D30" i="173"/>
  <c r="M30" i="173" s="1"/>
  <c r="D16" i="170"/>
  <c r="M16" i="170" s="1"/>
  <c r="D24" i="179"/>
  <c r="M24" i="179" s="1"/>
  <c r="F11" i="180"/>
  <c r="N11" i="180" s="1"/>
  <c r="D22" i="146"/>
  <c r="M22" i="146" s="1"/>
  <c r="B34" i="173"/>
  <c r="L34" i="173" s="1"/>
  <c r="B20" i="170"/>
  <c r="L20" i="170" s="1"/>
  <c r="F30" i="179"/>
  <c r="N30" i="179" s="1"/>
  <c r="F29" i="177"/>
  <c r="N29" i="177" s="1"/>
  <c r="F29" i="169"/>
  <c r="N29" i="169" s="1"/>
  <c r="D12" i="169"/>
  <c r="M12" i="169" s="1"/>
  <c r="F28" i="171"/>
  <c r="N28" i="171" s="1"/>
  <c r="D35" i="172"/>
  <c r="M35" i="172" s="1"/>
  <c r="B15" i="180"/>
  <c r="L15" i="180" s="1"/>
  <c r="B20" i="171"/>
  <c r="L20" i="171" s="1"/>
  <c r="J10" i="127"/>
  <c r="G7" i="127"/>
  <c r="K17" i="131"/>
  <c r="G14" i="127"/>
  <c r="L14" i="131"/>
  <c r="H11" i="127"/>
  <c r="I9" i="131"/>
  <c r="D20" i="127"/>
  <c r="E11" i="131"/>
  <c r="I10" i="131"/>
  <c r="E12" i="127"/>
  <c r="D10" i="7"/>
  <c r="D20" i="7" s="1"/>
  <c r="G12" i="129"/>
  <c r="M13" i="129"/>
  <c r="C8" i="129"/>
  <c r="H8" i="129"/>
  <c r="F11" i="53"/>
  <c r="C12" i="7"/>
  <c r="C21" i="7" s="1"/>
  <c r="L7" i="129"/>
  <c r="G12" i="53"/>
  <c r="H13" i="53"/>
  <c r="I13" i="53"/>
  <c r="D7" i="77"/>
  <c r="I15" i="77"/>
  <c r="I13" i="129"/>
  <c r="B9" i="53"/>
  <c r="C10" i="53"/>
  <c r="D22" i="53"/>
  <c r="G11" i="77"/>
  <c r="H16" i="77"/>
  <c r="J16" i="77"/>
  <c r="L8" i="7"/>
  <c r="L19" i="7" s="1"/>
  <c r="D13" i="53"/>
  <c r="E20" i="77"/>
  <c r="M12" i="7"/>
  <c r="M21" i="7" s="1"/>
  <c r="L21" i="53"/>
  <c r="D16" i="77"/>
  <c r="F22" i="53"/>
  <c r="E10" i="53"/>
  <c r="I13" i="77"/>
  <c r="G8" i="53"/>
  <c r="K9" i="77"/>
  <c r="J19" i="77"/>
  <c r="B35" i="77" s="1"/>
  <c r="F19" i="132"/>
  <c r="C20" i="132"/>
  <c r="F6" i="132"/>
  <c r="F24" i="168"/>
  <c r="N24" i="168" s="1"/>
  <c r="C12" i="132"/>
  <c r="D18" i="132"/>
  <c r="K20" i="132"/>
  <c r="I5" i="132"/>
  <c r="B20" i="168"/>
  <c r="L20" i="168" s="1"/>
  <c r="E6" i="132"/>
  <c r="E10" i="132"/>
  <c r="J7" i="130"/>
  <c r="I18" i="130"/>
  <c r="O8" i="130"/>
  <c r="F7" i="130"/>
  <c r="M11" i="132"/>
  <c r="G17" i="132"/>
  <c r="O20" i="130"/>
  <c r="G9" i="130"/>
  <c r="J14" i="130"/>
  <c r="K8" i="130"/>
  <c r="L10" i="132"/>
  <c r="H17" i="130"/>
  <c r="M20" i="132"/>
  <c r="D7" i="130"/>
  <c r="D8" i="132"/>
  <c r="C16" i="130"/>
  <c r="B16" i="130"/>
  <c r="M17" i="130"/>
  <c r="C8" i="130"/>
  <c r="E11" i="132"/>
  <c r="B24" i="180"/>
  <c r="L24" i="180" s="1"/>
  <c r="K8" i="129"/>
  <c r="G19" i="53"/>
  <c r="L7" i="77"/>
  <c r="I14" i="53"/>
  <c r="D9" i="129"/>
  <c r="G10" i="77"/>
  <c r="H8" i="53"/>
  <c r="F20" i="77"/>
  <c r="D14" i="77"/>
  <c r="J17" i="53"/>
  <c r="E19" i="53"/>
  <c r="M8" i="77"/>
  <c r="O8" i="132"/>
  <c r="F13" i="132"/>
  <c r="C10" i="132"/>
  <c r="K11" i="132"/>
  <c r="F21" i="168"/>
  <c r="N21" i="168" s="1"/>
  <c r="M8" i="132"/>
  <c r="I16" i="132"/>
  <c r="L20" i="132"/>
  <c r="B31" i="168"/>
  <c r="L31" i="168" s="1"/>
  <c r="B18" i="132"/>
  <c r="O18" i="132"/>
  <c r="D16" i="168"/>
  <c r="M16" i="168" s="1"/>
  <c r="L14" i="130"/>
  <c r="B7" i="130"/>
  <c r="H15" i="130"/>
  <c r="L14" i="132"/>
  <c r="H19" i="132"/>
  <c r="F17" i="168"/>
  <c r="N17" i="168" s="1"/>
  <c r="G17" i="130"/>
  <c r="I7" i="130"/>
  <c r="M6" i="130"/>
  <c r="J19" i="132"/>
  <c r="E12" i="130"/>
  <c r="J18" i="130"/>
  <c r="L5" i="130"/>
  <c r="H6" i="132"/>
  <c r="E16" i="130"/>
  <c r="H18" i="130"/>
  <c r="C7" i="132"/>
  <c r="G8" i="132"/>
  <c r="K7" i="130"/>
  <c r="E17" i="57"/>
  <c r="B9" i="127"/>
  <c r="G18" i="127"/>
  <c r="E18" i="127"/>
  <c r="I13" i="127"/>
  <c r="C13" i="129"/>
  <c r="G8" i="7"/>
  <c r="G19" i="7" s="1"/>
  <c r="D20" i="53"/>
  <c r="F17" i="77"/>
  <c r="M11" i="53"/>
  <c r="J14" i="129"/>
  <c r="K13" i="77"/>
  <c r="G14" i="77"/>
  <c r="D10" i="179"/>
  <c r="M10" i="179" s="1"/>
  <c r="B21" i="176"/>
  <c r="L21" i="176" s="1"/>
  <c r="F33" i="172"/>
  <c r="N33" i="172" s="1"/>
  <c r="F18" i="169"/>
  <c r="N18" i="169" s="1"/>
  <c r="F28" i="177"/>
  <c r="N28" i="177" s="1"/>
  <c r="B14" i="179"/>
  <c r="L14" i="179" s="1"/>
  <c r="F24" i="176"/>
  <c r="N24" i="176" s="1"/>
  <c r="F11" i="173"/>
  <c r="N11" i="173" s="1"/>
  <c r="D22" i="169"/>
  <c r="M22" i="169" s="1"/>
  <c r="B12" i="178"/>
  <c r="L12" i="178" s="1"/>
  <c r="F14" i="175"/>
  <c r="N14" i="175" s="1"/>
  <c r="C14" i="57"/>
  <c r="F24" i="177"/>
  <c r="N24" i="177" s="1"/>
  <c r="D33" i="169"/>
  <c r="M33" i="169" s="1"/>
  <c r="B23" i="169"/>
  <c r="L23" i="169" s="1"/>
  <c r="B35" i="178"/>
  <c r="L35" i="178" s="1"/>
  <c r="F11" i="131"/>
  <c r="F13" i="127"/>
  <c r="K9" i="131"/>
  <c r="G20" i="131"/>
  <c r="C17" i="127"/>
  <c r="H17" i="131"/>
  <c r="H13" i="127"/>
  <c r="E16" i="131"/>
  <c r="L19" i="127"/>
  <c r="E19" i="131"/>
  <c r="M17" i="127"/>
  <c r="I18" i="127"/>
  <c r="E13" i="129"/>
  <c r="B13" i="129"/>
  <c r="I8" i="129"/>
  <c r="J9" i="129"/>
  <c r="B14" i="129"/>
  <c r="I12" i="7"/>
  <c r="I21" i="7" s="1"/>
  <c r="J8" i="7"/>
  <c r="J19" i="7" s="1"/>
  <c r="K21" i="53"/>
  <c r="L18" i="53"/>
  <c r="C8" i="77"/>
  <c r="D13" i="77"/>
  <c r="B13" i="77"/>
  <c r="B12" i="129"/>
  <c r="J16" i="53"/>
  <c r="K19" i="53"/>
  <c r="E17" i="53"/>
  <c r="K16" i="77"/>
  <c r="K7" i="77"/>
  <c r="B11" i="77"/>
  <c r="F12" i="53"/>
  <c r="L7" i="53"/>
  <c r="D18" i="77"/>
  <c r="J21" i="53"/>
  <c r="I9" i="53"/>
  <c r="M12" i="77"/>
  <c r="B28" i="77" s="1"/>
  <c r="G10" i="53"/>
  <c r="K11" i="77"/>
  <c r="F19" i="77"/>
  <c r="L9" i="53"/>
  <c r="G20" i="77"/>
  <c r="F15" i="77"/>
  <c r="I18" i="132"/>
  <c r="I20" i="132"/>
  <c r="G14" i="132"/>
  <c r="D15" i="168"/>
  <c r="M15" i="168" s="1"/>
  <c r="N7" i="132"/>
  <c r="H17" i="132"/>
  <c r="J12" i="132"/>
  <c r="M13" i="132"/>
  <c r="B24" i="168"/>
  <c r="L24" i="168" s="1"/>
  <c r="K13" i="132"/>
  <c r="L15" i="132"/>
  <c r="N5" i="130"/>
  <c r="C6" i="130"/>
  <c r="G5" i="130"/>
  <c r="D20" i="130"/>
  <c r="H7" i="132"/>
  <c r="B34" i="168"/>
  <c r="L34" i="168" s="1"/>
  <c r="K10" i="130"/>
  <c r="J12" i="130"/>
  <c r="J5" i="130"/>
  <c r="N10" i="132"/>
  <c r="L20" i="130"/>
  <c r="D6" i="130"/>
  <c r="F22" i="168"/>
  <c r="N22" i="168" s="1"/>
  <c r="F18" i="132"/>
  <c r="D17" i="168"/>
  <c r="M17" i="168" s="1"/>
  <c r="B11" i="130"/>
  <c r="O15" i="132"/>
  <c r="B20" i="130"/>
  <c r="M13" i="130"/>
  <c r="C19" i="132"/>
  <c r="C5" i="130"/>
  <c r="D27" i="179"/>
  <c r="M27" i="179" s="1"/>
  <c r="D13" i="146"/>
  <c r="M13" i="146" s="1"/>
  <c r="B24" i="173"/>
  <c r="L24" i="173" s="1"/>
  <c r="B11" i="170"/>
  <c r="L11" i="170" s="1"/>
  <c r="D12" i="179"/>
  <c r="M12" i="179" s="1"/>
  <c r="B31" i="179"/>
  <c r="L31" i="179" s="1"/>
  <c r="B23" i="175"/>
  <c r="L23" i="175" s="1"/>
  <c r="F34" i="171"/>
  <c r="N34" i="171" s="1"/>
  <c r="E11" i="57"/>
  <c r="B33" i="176"/>
  <c r="L33" i="176" s="1"/>
  <c r="F35" i="172"/>
  <c r="N35" i="172" s="1"/>
  <c r="B17" i="175"/>
  <c r="L17" i="175" s="1"/>
  <c r="B31" i="174"/>
  <c r="L31" i="174" s="1"/>
  <c r="B12" i="172"/>
  <c r="L12" i="172" s="1"/>
  <c r="J11" i="127"/>
  <c r="K18" i="131"/>
  <c r="L9" i="127"/>
  <c r="J7" i="127"/>
  <c r="E14" i="131"/>
  <c r="L8" i="129"/>
  <c r="B12" i="53"/>
  <c r="H10" i="7"/>
  <c r="H17" i="53"/>
  <c r="C10" i="129"/>
  <c r="G15" i="77"/>
  <c r="H12" i="7"/>
  <c r="H15" i="77"/>
  <c r="I21" i="53"/>
  <c r="G7" i="53"/>
  <c r="M10" i="77"/>
  <c r="B26" i="77" s="1"/>
  <c r="C20" i="53"/>
  <c r="I22" i="53"/>
  <c r="B9" i="77"/>
  <c r="D11" i="132"/>
  <c r="B8" i="132"/>
  <c r="I17" i="132"/>
  <c r="F31" i="168"/>
  <c r="N31" i="168" s="1"/>
  <c r="G20" i="132"/>
  <c r="N13" i="132"/>
  <c r="O16" i="132"/>
  <c r="F11" i="132"/>
  <c r="B14" i="168"/>
  <c r="L14" i="168" s="1"/>
  <c r="H20" i="132"/>
  <c r="I8" i="132"/>
  <c r="F11" i="168"/>
  <c r="N11" i="168" s="1"/>
  <c r="D8" i="130"/>
  <c r="B14" i="130"/>
  <c r="I15" i="130"/>
  <c r="D5" i="132"/>
  <c r="O19" i="132"/>
  <c r="C19" i="130"/>
  <c r="K5" i="130"/>
  <c r="E17" i="130"/>
  <c r="I14" i="130"/>
  <c r="L18" i="132"/>
  <c r="J15" i="130"/>
  <c r="C7" i="130"/>
  <c r="F11" i="130"/>
  <c r="D9" i="132"/>
  <c r="M11" i="130"/>
  <c r="G13" i="130"/>
  <c r="B16" i="168"/>
  <c r="L16" i="168" s="1"/>
  <c r="G18" i="130"/>
  <c r="K19" i="130"/>
  <c r="F32" i="170"/>
  <c r="N32" i="170" s="1"/>
  <c r="F14" i="127"/>
  <c r="H18" i="131"/>
  <c r="E17" i="131"/>
  <c r="M11" i="129"/>
  <c r="I7" i="129"/>
  <c r="G11" i="129"/>
  <c r="E13" i="53"/>
  <c r="C8" i="7"/>
  <c r="C19" i="7" s="1"/>
  <c r="E7" i="53"/>
  <c r="G17" i="53"/>
  <c r="E16" i="77"/>
  <c r="F12" i="178"/>
  <c r="N12" i="178" s="1"/>
  <c r="D23" i="175"/>
  <c r="M23" i="175" s="1"/>
  <c r="D10" i="172"/>
  <c r="M10" i="172" s="1"/>
  <c r="I10" i="57"/>
  <c r="D34" i="176"/>
  <c r="M34" i="176" s="1"/>
  <c r="F17" i="178"/>
  <c r="N17" i="178" s="1"/>
  <c r="D29" i="175"/>
  <c r="M29" i="175" s="1"/>
  <c r="B14" i="172"/>
  <c r="L14" i="172" s="1"/>
  <c r="C9" i="57"/>
  <c r="F16" i="146"/>
  <c r="N16" i="146" s="1"/>
  <c r="D19" i="173"/>
  <c r="M19" i="173" s="1"/>
  <c r="B15" i="146"/>
  <c r="L15" i="146" s="1"/>
  <c r="F15" i="175"/>
  <c r="N15" i="175" s="1"/>
  <c r="I13" i="57"/>
  <c r="D24" i="172"/>
  <c r="M24" i="172" s="1"/>
  <c r="B30" i="170"/>
  <c r="L30" i="170" s="1"/>
  <c r="J16" i="131"/>
  <c r="B16" i="127"/>
  <c r="N16" i="127" s="1"/>
  <c r="G12" i="131"/>
  <c r="C9" i="127"/>
  <c r="H9" i="131"/>
  <c r="D20" i="131"/>
  <c r="D15" i="127"/>
  <c r="M8" i="127"/>
  <c r="I14" i="131"/>
  <c r="M11" i="127"/>
  <c r="I11" i="131"/>
  <c r="E13" i="131"/>
  <c r="M7" i="129"/>
  <c r="J7" i="129"/>
  <c r="D12" i="129"/>
  <c r="K12" i="7"/>
  <c r="H12" i="129"/>
  <c r="J10" i="53"/>
  <c r="B13" i="53"/>
  <c r="C12" i="53"/>
  <c r="I10" i="53"/>
  <c r="G13" i="77"/>
  <c r="H18" i="77"/>
  <c r="B12" i="77"/>
  <c r="H10" i="129"/>
  <c r="B22" i="53"/>
  <c r="N22" i="53" s="1"/>
  <c r="H11" i="53"/>
  <c r="M9" i="53"/>
  <c r="M15" i="77"/>
  <c r="B31" i="77" s="1"/>
  <c r="E13" i="77"/>
  <c r="B7" i="53"/>
  <c r="I12" i="53"/>
  <c r="E15" i="77"/>
  <c r="K9" i="53"/>
  <c r="I7" i="163" s="1"/>
  <c r="C11" i="77"/>
  <c r="B14" i="77"/>
  <c r="L11" i="53"/>
  <c r="M16" i="77"/>
  <c r="B32" i="77" s="1"/>
  <c r="G12" i="7"/>
  <c r="G21" i="7" s="1"/>
  <c r="H20" i="53"/>
  <c r="L14" i="77"/>
  <c r="C18" i="132"/>
  <c r="K19" i="132"/>
  <c r="L13" i="132"/>
  <c r="L7" i="132"/>
  <c r="F14" i="168"/>
  <c r="N14" i="168" s="1"/>
  <c r="C8" i="132"/>
  <c r="J10" i="132"/>
  <c r="K9" i="132"/>
  <c r="F30" i="168"/>
  <c r="N30" i="168" s="1"/>
  <c r="F16" i="168"/>
  <c r="N16" i="168" s="1"/>
  <c r="I6" i="132"/>
  <c r="F32" i="168"/>
  <c r="N32" i="168" s="1"/>
  <c r="F18" i="130"/>
  <c r="H20" i="130"/>
  <c r="B9" i="130"/>
  <c r="M7" i="130"/>
  <c r="M10" i="132"/>
  <c r="D20" i="168"/>
  <c r="M20" i="168" s="1"/>
  <c r="E20" i="130"/>
  <c r="L7" i="130"/>
  <c r="O19" i="130"/>
  <c r="I19" i="132"/>
  <c r="F15" i="130"/>
  <c r="C12" i="130"/>
  <c r="N10" i="130"/>
  <c r="F9" i="132"/>
  <c r="B12" i="130"/>
  <c r="I11" i="130"/>
  <c r="B11" i="132"/>
  <c r="O11" i="130"/>
  <c r="C9" i="130"/>
  <c r="C20" i="130"/>
  <c r="B20" i="132"/>
  <c r="F30" i="178"/>
  <c r="N30" i="178" s="1"/>
  <c r="F15" i="176"/>
  <c r="N15" i="176" s="1"/>
  <c r="D28" i="172"/>
  <c r="M28" i="172" s="1"/>
  <c r="D13" i="169"/>
  <c r="M13" i="169" s="1"/>
  <c r="B17" i="177"/>
  <c r="L17" i="177" s="1"/>
  <c r="F35" i="178"/>
  <c r="N35" i="178" s="1"/>
  <c r="D25" i="174"/>
  <c r="M25" i="174" s="1"/>
  <c r="D12" i="171"/>
  <c r="M12" i="171" s="1"/>
  <c r="G5" i="57"/>
  <c r="B23" i="180"/>
  <c r="L23" i="180" s="1"/>
  <c r="D13" i="171"/>
  <c r="M13" i="171" s="1"/>
  <c r="F23" i="171"/>
  <c r="N23" i="171" s="1"/>
  <c r="D12" i="173"/>
  <c r="M12" i="173" s="1"/>
  <c r="D17" i="176"/>
  <c r="M17" i="176" s="1"/>
  <c r="J19" i="127"/>
  <c r="K12" i="127"/>
  <c r="H15" i="127"/>
  <c r="M13" i="131"/>
  <c r="H19" i="127"/>
  <c r="C9" i="129"/>
  <c r="F11" i="129"/>
  <c r="M14" i="129"/>
  <c r="G9" i="77"/>
  <c r="B11" i="177"/>
  <c r="L11" i="177" s="1"/>
  <c r="B31" i="180"/>
  <c r="L31" i="180" s="1"/>
  <c r="F14" i="177"/>
  <c r="N14" i="177" s="1"/>
  <c r="B17" i="169"/>
  <c r="L17" i="169" s="1"/>
  <c r="D27" i="174"/>
  <c r="M27" i="174" s="1"/>
  <c r="D30" i="146"/>
  <c r="M30" i="146" s="1"/>
  <c r="J12" i="131"/>
  <c r="D13" i="131"/>
  <c r="I19" i="127"/>
  <c r="F8" i="129"/>
  <c r="H9" i="53"/>
  <c r="F18" i="77"/>
  <c r="B18" i="53"/>
  <c r="N18" i="53" s="1"/>
  <c r="M19" i="53"/>
  <c r="F9" i="77"/>
  <c r="L15" i="53"/>
  <c r="E14" i="53"/>
  <c r="I15" i="53"/>
  <c r="D7" i="53"/>
  <c r="N16" i="132"/>
  <c r="O17" i="132"/>
  <c r="F14" i="132"/>
  <c r="M18" i="132"/>
  <c r="O20" i="132"/>
  <c r="D34" i="168"/>
  <c r="M34" i="168" s="1"/>
  <c r="G11" i="132"/>
  <c r="D19" i="132"/>
  <c r="K12" i="130"/>
  <c r="H7" i="130"/>
  <c r="C15" i="132"/>
  <c r="C14" i="130"/>
  <c r="F13" i="130"/>
  <c r="L19" i="130"/>
  <c r="B18" i="130"/>
  <c r="D31" i="168"/>
  <c r="M31" i="168" s="1"/>
  <c r="K6" i="130"/>
  <c r="G20" i="130"/>
  <c r="I19" i="130"/>
  <c r="F21" i="174"/>
  <c r="N21" i="174" s="1"/>
  <c r="F21" i="176"/>
  <c r="N21" i="176" s="1"/>
  <c r="F28" i="173"/>
  <c r="N28" i="173" s="1"/>
  <c r="B19" i="179"/>
  <c r="L19" i="179" s="1"/>
  <c r="B18" i="169"/>
  <c r="L18" i="169" s="1"/>
  <c r="B17" i="171"/>
  <c r="L17" i="171" s="1"/>
  <c r="C8" i="131"/>
  <c r="H17" i="127"/>
  <c r="C20" i="127"/>
  <c r="J12" i="53"/>
  <c r="E16" i="53"/>
  <c r="E8" i="129"/>
  <c r="J7" i="53"/>
  <c r="K12" i="77"/>
  <c r="M10" i="129"/>
  <c r="D10" i="77"/>
  <c r="D8" i="77"/>
  <c r="H19" i="77"/>
  <c r="G12" i="77"/>
  <c r="B14" i="132"/>
  <c r="N18" i="132"/>
  <c r="D28" i="168"/>
  <c r="M28" i="168" s="1"/>
  <c r="G16" i="132"/>
  <c r="J6" i="132"/>
  <c r="F28" i="168"/>
  <c r="N28" i="168" s="1"/>
  <c r="C13" i="132"/>
  <c r="B29" i="168"/>
  <c r="L29" i="168" s="1"/>
  <c r="N13" i="130"/>
  <c r="L13" i="130"/>
  <c r="J7" i="132"/>
  <c r="M18" i="130"/>
  <c r="E11" i="130"/>
  <c r="F12" i="130"/>
  <c r="N9" i="130"/>
  <c r="F15" i="168"/>
  <c r="N15" i="168" s="1"/>
  <c r="F16" i="130"/>
  <c r="C13" i="130"/>
  <c r="I20" i="130"/>
  <c r="D33" i="170"/>
  <c r="M33" i="170" s="1"/>
  <c r="F28" i="180"/>
  <c r="N28" i="180" s="1"/>
  <c r="B32" i="172"/>
  <c r="L32" i="172" s="1"/>
  <c r="D22" i="177"/>
  <c r="M22" i="177" s="1"/>
  <c r="G18" i="57"/>
  <c r="B34" i="175"/>
  <c r="L34" i="175" s="1"/>
  <c r="K10" i="131"/>
  <c r="I11" i="127"/>
  <c r="L9" i="129"/>
  <c r="D9" i="77"/>
  <c r="K9" i="129"/>
  <c r="C7" i="53"/>
  <c r="I19" i="77"/>
  <c r="F12" i="7"/>
  <c r="F21" i="7" s="1"/>
  <c r="L20" i="77"/>
  <c r="F13" i="77"/>
  <c r="E17" i="77"/>
  <c r="H17" i="77"/>
  <c r="J8" i="132"/>
  <c r="D6" i="132"/>
  <c r="B22" i="168"/>
  <c r="L22" i="168" s="1"/>
  <c r="F20" i="132"/>
  <c r="G15" i="132"/>
  <c r="D24" i="168"/>
  <c r="M24" i="168" s="1"/>
  <c r="I13" i="132"/>
  <c r="F13" i="168"/>
  <c r="N13" i="168" s="1"/>
  <c r="G14" i="130"/>
  <c r="K15" i="130"/>
  <c r="E5" i="132"/>
  <c r="D18" i="130"/>
  <c r="I11" i="132"/>
  <c r="L17" i="130"/>
  <c r="C10" i="130"/>
  <c r="E10" i="130"/>
  <c r="E7" i="132"/>
  <c r="M6" i="132"/>
  <c r="D10" i="168"/>
  <c r="M10" i="168" s="1"/>
  <c r="G12" i="57"/>
  <c r="D12" i="178"/>
  <c r="M12" i="178" s="1"/>
  <c r="F14" i="170"/>
  <c r="N14" i="170" s="1"/>
  <c r="D34" i="146"/>
  <c r="M34" i="146" s="1"/>
  <c r="F13" i="180"/>
  <c r="N13" i="180" s="1"/>
  <c r="D11" i="169"/>
  <c r="M11" i="169" s="1"/>
  <c r="G15" i="127"/>
  <c r="E13" i="127"/>
  <c r="E7" i="129"/>
  <c r="J14" i="53"/>
  <c r="H14" i="77"/>
  <c r="J11" i="53"/>
  <c r="L12" i="53"/>
  <c r="H12" i="77"/>
  <c r="J15" i="53"/>
  <c r="L13" i="53"/>
  <c r="C14" i="53"/>
  <c r="F7" i="53"/>
  <c r="B8" i="77"/>
  <c r="L16" i="132"/>
  <c r="O14" i="132"/>
  <c r="F16" i="132"/>
  <c r="M12" i="132"/>
  <c r="M16" i="132"/>
  <c r="B17" i="168"/>
  <c r="L17" i="168" s="1"/>
  <c r="C11" i="132"/>
  <c r="B8" i="130"/>
  <c r="L9" i="130"/>
  <c r="K18" i="132"/>
  <c r="G11" i="130"/>
  <c r="K17" i="130"/>
  <c r="J17" i="132"/>
  <c r="N14" i="130"/>
  <c r="N9" i="132"/>
  <c r="O13" i="130"/>
  <c r="L12" i="132"/>
  <c r="N8" i="130"/>
  <c r="J10" i="130"/>
  <c r="B7" i="147"/>
  <c r="I12" i="128"/>
  <c r="D11" i="128"/>
  <c r="C22" i="128"/>
  <c r="E13" i="128"/>
  <c r="B24" i="147"/>
  <c r="E21" i="128"/>
  <c r="F15" i="128"/>
  <c r="B11" i="147"/>
  <c r="D19" i="128"/>
  <c r="D8" i="147"/>
  <c r="C12" i="147"/>
  <c r="I19" i="128"/>
  <c r="D28" i="147"/>
  <c r="J17" i="128"/>
  <c r="D9" i="147"/>
  <c r="H20" i="128"/>
  <c r="J20" i="128"/>
  <c r="M12" i="128"/>
  <c r="B17" i="128"/>
  <c r="H7" i="128"/>
  <c r="H14" i="128"/>
  <c r="E16" i="128"/>
  <c r="L17" i="128"/>
  <c r="C27" i="147"/>
  <c r="L16" i="128"/>
  <c r="B19" i="128"/>
  <c r="B9" i="128"/>
  <c r="C12" i="128"/>
  <c r="B22" i="128"/>
  <c r="G7" i="128"/>
  <c r="G12" i="128"/>
  <c r="I9" i="128"/>
  <c r="D40" i="147"/>
  <c r="H15" i="128"/>
  <c r="J8" i="128"/>
  <c r="K9" i="128"/>
  <c r="D21" i="128"/>
  <c r="E11" i="128"/>
  <c r="E8" i="128"/>
  <c r="L19" i="128"/>
  <c r="F18" i="128"/>
  <c r="C11" i="147"/>
  <c r="C18" i="128"/>
  <c r="M19" i="128"/>
  <c r="B10" i="147"/>
  <c r="M21" i="128"/>
  <c r="C41" i="147"/>
  <c r="M9" i="128"/>
  <c r="D8" i="128"/>
  <c r="C14" i="147"/>
  <c r="D30" i="147"/>
  <c r="G19" i="128"/>
  <c r="C13" i="147"/>
  <c r="L20" i="128"/>
  <c r="I13" i="128"/>
  <c r="L8" i="128"/>
  <c r="B14" i="128"/>
  <c r="J11" i="128"/>
  <c r="M22" i="128"/>
  <c r="B27" i="147"/>
  <c r="J19" i="128"/>
  <c r="E17" i="128"/>
  <c r="C28" i="147"/>
  <c r="E20" i="128"/>
  <c r="G10" i="128"/>
  <c r="K22" i="128"/>
  <c r="C20" i="163" s="1"/>
  <c r="H21" i="128"/>
  <c r="B26" i="147"/>
  <c r="M20" i="128"/>
  <c r="I20" i="128"/>
  <c r="J21" i="128"/>
  <c r="C7" i="128"/>
  <c r="C15" i="128"/>
  <c r="B15" i="128"/>
  <c r="G22" i="128"/>
  <c r="C25" i="147"/>
  <c r="F7" i="128"/>
  <c r="F17" i="128"/>
  <c r="B41" i="147"/>
  <c r="L22" i="128"/>
  <c r="C8" i="147"/>
  <c r="D39" i="147"/>
  <c r="B10" i="128"/>
  <c r="D27" i="147"/>
  <c r="E18" i="128"/>
  <c r="B28" i="147"/>
  <c r="L12" i="128"/>
  <c r="K21" i="128"/>
  <c r="E22" i="128"/>
  <c r="B12" i="147"/>
  <c r="K13" i="128"/>
  <c r="B14" i="147"/>
  <c r="H16" i="128"/>
  <c r="K7" i="128"/>
  <c r="C5" i="163" s="1"/>
  <c r="C11" i="128"/>
  <c r="D25" i="147"/>
  <c r="K8" i="128"/>
  <c r="C29" i="147"/>
  <c r="F19" i="128"/>
  <c r="C24" i="147"/>
  <c r="L7" i="128"/>
  <c r="C39" i="147"/>
  <c r="B25" i="147"/>
  <c r="F11" i="128"/>
  <c r="I22" i="128"/>
  <c r="D7" i="147"/>
  <c r="I8" i="128"/>
  <c r="G13" i="128"/>
  <c r="G16" i="128"/>
  <c r="L11" i="128"/>
  <c r="K20" i="128"/>
  <c r="D17" i="128"/>
  <c r="E12" i="128"/>
  <c r="F21" i="128"/>
  <c r="C21" i="128"/>
  <c r="B18" i="128"/>
  <c r="B13" i="128"/>
  <c r="M17" i="128"/>
  <c r="C10" i="147"/>
  <c r="C13" i="128"/>
  <c r="C40" i="147"/>
  <c r="J22" i="128"/>
  <c r="D13" i="147"/>
  <c r="F22" i="128"/>
  <c r="K16" i="128"/>
  <c r="H19" i="128"/>
  <c r="G14" i="128"/>
  <c r="D13" i="128"/>
  <c r="E7" i="128"/>
  <c r="F14" i="128"/>
  <c r="B11" i="128"/>
  <c r="J7" i="128"/>
  <c r="J14" i="128"/>
  <c r="B16" i="128"/>
  <c r="F13" i="128"/>
  <c r="L21" i="128"/>
  <c r="D22" i="128"/>
  <c r="D29" i="147"/>
  <c r="D7" i="128"/>
  <c r="D15" i="128"/>
  <c r="F16" i="128"/>
  <c r="M10" i="128"/>
  <c r="D11" i="147"/>
  <c r="G8" i="128"/>
  <c r="K18" i="128"/>
  <c r="L14" i="128"/>
  <c r="I7" i="128"/>
  <c r="D10" i="128"/>
  <c r="E14" i="128"/>
  <c r="L10" i="128"/>
  <c r="H13" i="128"/>
  <c r="I14" i="128"/>
  <c r="I11" i="128"/>
  <c r="D20" i="128"/>
  <c r="I17" i="128"/>
  <c r="F10" i="128"/>
  <c r="J10" i="128"/>
  <c r="K19" i="128"/>
  <c r="D26" i="147"/>
  <c r="K14" i="128"/>
  <c r="B21" i="128"/>
  <c r="C16" i="128"/>
  <c r="C9" i="128"/>
  <c r="I15" i="128"/>
  <c r="D10" i="147"/>
  <c r="I21" i="128"/>
  <c r="E19" i="128"/>
  <c r="B39" i="147"/>
  <c r="J13" i="128"/>
  <c r="M16" i="128"/>
  <c r="B4" i="147"/>
  <c r="B21" i="147" s="1"/>
  <c r="B36" i="147" s="1"/>
  <c r="M14" i="128"/>
  <c r="C14" i="128"/>
  <c r="J12" i="128"/>
  <c r="M15" i="128"/>
  <c r="B9" i="147"/>
  <c r="G15" i="128"/>
  <c r="H22" i="128"/>
  <c r="I16" i="128"/>
  <c r="D9" i="128"/>
  <c r="H17" i="128"/>
  <c r="L18" i="128"/>
  <c r="H9" i="128"/>
  <c r="G21" i="128"/>
  <c r="C9" i="147"/>
  <c r="M11" i="128"/>
  <c r="L13" i="128"/>
  <c r="C20" i="128"/>
  <c r="C26" i="147"/>
  <c r="L15" i="128"/>
  <c r="G17" i="128"/>
  <c r="C30" i="147"/>
  <c r="K12" i="128"/>
  <c r="B20" i="128"/>
  <c r="D14" i="147"/>
  <c r="C10" i="128"/>
  <c r="J16" i="128"/>
  <c r="G18" i="128"/>
  <c r="K15" i="128"/>
  <c r="H18" i="128"/>
  <c r="B7" i="128"/>
  <c r="D16" i="128"/>
  <c r="G20" i="128"/>
  <c r="D12" i="128"/>
  <c r="H12" i="128"/>
  <c r="B8" i="128"/>
  <c r="J9" i="128"/>
  <c r="H10" i="128"/>
  <c r="B12" i="128"/>
  <c r="B8" i="147"/>
  <c r="D14" i="128"/>
  <c r="D41" i="147"/>
  <c r="E15" i="128"/>
  <c r="G9" i="128"/>
  <c r="B13" i="147"/>
  <c r="H11" i="128"/>
  <c r="I18" i="128"/>
  <c r="F20" i="128"/>
  <c r="J18" i="128"/>
  <c r="M13" i="128"/>
  <c r="K17" i="128"/>
  <c r="C19" i="128"/>
  <c r="C17" i="128"/>
  <c r="M7" i="128"/>
  <c r="C7" i="147"/>
  <c r="D24" i="147"/>
  <c r="D23" i="147" s="1"/>
  <c r="F12" i="128"/>
  <c r="E10" i="128"/>
  <c r="M8" i="128"/>
  <c r="F9" i="128"/>
  <c r="C8" i="128"/>
  <c r="B29" i="147"/>
  <c r="I10" i="128"/>
  <c r="D18" i="128"/>
  <c r="B40" i="147"/>
  <c r="H8" i="128"/>
  <c r="F8" i="128"/>
  <c r="D12" i="147"/>
  <c r="K10" i="128"/>
  <c r="K11" i="128"/>
  <c r="G11" i="128"/>
  <c r="M18" i="128"/>
  <c r="E9" i="128"/>
  <c r="B30" i="147"/>
  <c r="L9" i="128"/>
  <c r="J15" i="128"/>
  <c r="D4" i="147"/>
  <c r="D21" i="147" s="1"/>
  <c r="D36" i="147" s="1"/>
  <c r="C4" i="147"/>
  <c r="C21" i="147" s="1"/>
  <c r="C36" i="147" s="1"/>
  <c r="C14" i="163" l="1"/>
  <c r="B28" i="128"/>
  <c r="C9" i="163"/>
  <c r="C19" i="163"/>
  <c r="C7" i="163"/>
  <c r="B27" i="128"/>
  <c r="C8" i="163"/>
  <c r="C13" i="163"/>
  <c r="C18" i="163"/>
  <c r="C11" i="163"/>
  <c r="F6" i="53"/>
  <c r="B25" i="131"/>
  <c r="I27" i="163"/>
  <c r="B24" i="77"/>
  <c r="D6" i="53"/>
  <c r="J18" i="163"/>
  <c r="B33" i="131"/>
  <c r="I35" i="163"/>
  <c r="I17" i="163"/>
  <c r="B24" i="131"/>
  <c r="I26" i="163"/>
  <c r="I9" i="163"/>
  <c r="C28" i="163"/>
  <c r="C25" i="163"/>
  <c r="C33" i="163"/>
  <c r="I30" i="163"/>
  <c r="I18" i="163"/>
  <c r="I16" i="163"/>
  <c r="I25" i="163"/>
  <c r="I5" i="163"/>
  <c r="I11" i="163"/>
  <c r="C36" i="163"/>
  <c r="I15" i="163"/>
  <c r="I10" i="163"/>
  <c r="I13" i="163"/>
  <c r="C32" i="163"/>
  <c r="I24" i="163"/>
  <c r="C26" i="163"/>
  <c r="I29" i="163"/>
  <c r="C27" i="163"/>
  <c r="B36" i="128"/>
  <c r="C17" i="163"/>
  <c r="B34" i="128"/>
  <c r="C15" i="163"/>
  <c r="D15" i="163" s="1"/>
  <c r="B29" i="128"/>
  <c r="C10" i="163"/>
  <c r="C16" i="163"/>
  <c r="C6" i="163"/>
  <c r="B27" i="127"/>
  <c r="C29" i="163"/>
  <c r="I6" i="163"/>
  <c r="I31" i="163"/>
  <c r="I12" i="163"/>
  <c r="C30" i="163"/>
  <c r="I32" i="163"/>
  <c r="C34" i="163"/>
  <c r="I28" i="163"/>
  <c r="C31" i="163"/>
  <c r="C24" i="163"/>
  <c r="I37" i="163"/>
  <c r="C12" i="163"/>
  <c r="B39" i="53"/>
  <c r="I19" i="163"/>
  <c r="B32" i="131"/>
  <c r="I34" i="163"/>
  <c r="B33" i="127"/>
  <c r="C35" i="163"/>
  <c r="B28" i="53"/>
  <c r="I8" i="163"/>
  <c r="I20" i="163"/>
  <c r="I14" i="163"/>
  <c r="I36" i="163"/>
  <c r="C37" i="163"/>
  <c r="I33" i="163"/>
  <c r="M6" i="128"/>
  <c r="B32" i="128"/>
  <c r="B37" i="128"/>
  <c r="B31" i="128"/>
  <c r="C38" i="147"/>
  <c r="E6" i="129"/>
  <c r="J6" i="129"/>
  <c r="I6" i="129"/>
  <c r="D9" i="163"/>
  <c r="E9" i="163"/>
  <c r="E16" i="163"/>
  <c r="D16" i="163"/>
  <c r="E15" i="163"/>
  <c r="N21" i="128"/>
  <c r="D6" i="128"/>
  <c r="N11" i="128"/>
  <c r="L6" i="128"/>
  <c r="B25" i="128"/>
  <c r="F6" i="128"/>
  <c r="B39" i="128"/>
  <c r="B26" i="128"/>
  <c r="B23" i="147"/>
  <c r="J6" i="53"/>
  <c r="J7" i="163"/>
  <c r="K7" i="163"/>
  <c r="P12" i="130"/>
  <c r="P9" i="130"/>
  <c r="K35" i="163"/>
  <c r="J35" i="163"/>
  <c r="P14" i="130"/>
  <c r="P8" i="132"/>
  <c r="K15" i="163"/>
  <c r="J15" i="163"/>
  <c r="C4" i="130"/>
  <c r="J4" i="130"/>
  <c r="N4" i="130"/>
  <c r="B37" i="53"/>
  <c r="P16" i="130"/>
  <c r="I4" i="132"/>
  <c r="D6" i="77"/>
  <c r="B5" i="77" s="1"/>
  <c r="L6" i="129"/>
  <c r="P10" i="130"/>
  <c r="P12" i="132"/>
  <c r="O4" i="132"/>
  <c r="C4" i="132"/>
  <c r="B4" i="130"/>
  <c r="P5" i="130"/>
  <c r="N17" i="53"/>
  <c r="N10" i="129"/>
  <c r="E20" i="7"/>
  <c r="E9" i="7"/>
  <c r="N20" i="127"/>
  <c r="N13" i="127"/>
  <c r="B34" i="53"/>
  <c r="E11" i="7"/>
  <c r="E21" i="7"/>
  <c r="N15" i="53"/>
  <c r="F6" i="131"/>
  <c r="B6" i="77"/>
  <c r="B26" i="53"/>
  <c r="P13" i="132"/>
  <c r="P17" i="130"/>
  <c r="D4" i="130"/>
  <c r="N8" i="53"/>
  <c r="B19" i="7"/>
  <c r="B7" i="7"/>
  <c r="N7" i="7"/>
  <c r="E6" i="131"/>
  <c r="H6" i="77"/>
  <c r="I6" i="127"/>
  <c r="B30" i="127"/>
  <c r="D6" i="131"/>
  <c r="N11" i="131"/>
  <c r="E26" i="163"/>
  <c r="D26" i="163"/>
  <c r="J11" i="57"/>
  <c r="B24" i="127"/>
  <c r="N14" i="127"/>
  <c r="B35" i="127"/>
  <c r="N18" i="127"/>
  <c r="M6" i="127"/>
  <c r="H6" i="127"/>
  <c r="B32" i="127"/>
  <c r="J6" i="57"/>
  <c r="N8" i="131"/>
  <c r="M6" i="131"/>
  <c r="B29" i="127"/>
  <c r="K6" i="127"/>
  <c r="B22" i="127"/>
  <c r="N9" i="131"/>
  <c r="J7" i="57"/>
  <c r="J13" i="57"/>
  <c r="B35" i="131"/>
  <c r="B23" i="131"/>
  <c r="J9" i="57"/>
  <c r="B4" i="57"/>
  <c r="J5" i="57"/>
  <c r="N8" i="128"/>
  <c r="N20" i="128"/>
  <c r="B38" i="147"/>
  <c r="N16" i="128"/>
  <c r="D17" i="163"/>
  <c r="E17" i="163"/>
  <c r="D6" i="147"/>
  <c r="C23" i="147"/>
  <c r="B38" i="128"/>
  <c r="N14" i="128"/>
  <c r="N9" i="128"/>
  <c r="H6" i="128"/>
  <c r="D18" i="163"/>
  <c r="B6" i="147"/>
  <c r="E4" i="132"/>
  <c r="P14" i="132"/>
  <c r="D34" i="163"/>
  <c r="E34" i="163"/>
  <c r="P18" i="130"/>
  <c r="D32" i="163"/>
  <c r="E32" i="163"/>
  <c r="G4" i="57"/>
  <c r="N7" i="53"/>
  <c r="B6" i="53"/>
  <c r="K21" i="7"/>
  <c r="K11" i="7"/>
  <c r="M6" i="129"/>
  <c r="K26" i="163"/>
  <c r="J26" i="163"/>
  <c r="E6" i="53"/>
  <c r="H21" i="7"/>
  <c r="H11" i="7"/>
  <c r="H9" i="7"/>
  <c r="H20" i="7"/>
  <c r="P11" i="130"/>
  <c r="K6" i="77"/>
  <c r="E30" i="163"/>
  <c r="D30" i="163"/>
  <c r="J6" i="163"/>
  <c r="K6" i="163"/>
  <c r="L6" i="77"/>
  <c r="N9" i="53"/>
  <c r="G6" i="127"/>
  <c r="E6" i="77"/>
  <c r="N19" i="53"/>
  <c r="P19" i="130"/>
  <c r="P15" i="132"/>
  <c r="P10" i="132"/>
  <c r="C6" i="129"/>
  <c r="H19" i="7"/>
  <c r="H7" i="7"/>
  <c r="N9" i="129"/>
  <c r="N20" i="53"/>
  <c r="L4" i="132"/>
  <c r="J4" i="132"/>
  <c r="K6" i="53"/>
  <c r="B25" i="53"/>
  <c r="H6" i="129"/>
  <c r="K30" i="163"/>
  <c r="J30" i="163"/>
  <c r="B31" i="127"/>
  <c r="N10" i="131"/>
  <c r="O4" i="130"/>
  <c r="C6" i="77"/>
  <c r="N16" i="53"/>
  <c r="F6" i="77"/>
  <c r="F6" i="129"/>
  <c r="E6" i="127"/>
  <c r="C6" i="127"/>
  <c r="N7" i="131"/>
  <c r="B6" i="131"/>
  <c r="K4" i="132"/>
  <c r="B38" i="53"/>
  <c r="P6" i="130"/>
  <c r="B34" i="131"/>
  <c r="N15" i="131"/>
  <c r="B30" i="131"/>
  <c r="J18" i="57"/>
  <c r="D4" i="57"/>
  <c r="D6" i="127"/>
  <c r="N10" i="127"/>
  <c r="N13" i="131"/>
  <c r="H4" i="57"/>
  <c r="B25" i="127"/>
  <c r="E4" i="57"/>
  <c r="N7" i="127"/>
  <c r="B6" i="127"/>
  <c r="E6" i="163"/>
  <c r="D6" i="163"/>
  <c r="C6" i="147"/>
  <c r="N12" i="128"/>
  <c r="D10" i="163"/>
  <c r="E10" i="163"/>
  <c r="B6" i="128"/>
  <c r="N7" i="128"/>
  <c r="D20" i="163"/>
  <c r="E20" i="163"/>
  <c r="B35" i="128"/>
  <c r="E6" i="128"/>
  <c r="B33" i="128"/>
  <c r="N13" i="128"/>
  <c r="B30" i="128"/>
  <c r="N10" i="128"/>
  <c r="C6" i="128"/>
  <c r="G6" i="128"/>
  <c r="N19" i="128"/>
  <c r="N17" i="128"/>
  <c r="P8" i="130"/>
  <c r="C6" i="53"/>
  <c r="P20" i="132"/>
  <c r="P11" i="132"/>
  <c r="B27" i="53"/>
  <c r="N13" i="53"/>
  <c r="D4" i="132"/>
  <c r="G6" i="53"/>
  <c r="N12" i="53"/>
  <c r="J6" i="127"/>
  <c r="G4" i="130"/>
  <c r="L6" i="53"/>
  <c r="N12" i="129"/>
  <c r="N13" i="129"/>
  <c r="J34" i="163"/>
  <c r="K34" i="163"/>
  <c r="P7" i="130"/>
  <c r="P18" i="132"/>
  <c r="H6" i="131"/>
  <c r="P17" i="132"/>
  <c r="G4" i="132"/>
  <c r="N8" i="129"/>
  <c r="B29" i="53"/>
  <c r="E7" i="7"/>
  <c r="E19" i="7"/>
  <c r="N8" i="127"/>
  <c r="P6" i="132"/>
  <c r="N21" i="53"/>
  <c r="M6" i="77"/>
  <c r="K5" i="77" s="1"/>
  <c r="F6" i="127"/>
  <c r="N11" i="53"/>
  <c r="N11" i="7"/>
  <c r="B21" i="7"/>
  <c r="B11" i="7"/>
  <c r="K17" i="163"/>
  <c r="J17" i="163"/>
  <c r="P15" i="130"/>
  <c r="N18" i="131"/>
  <c r="P16" i="132"/>
  <c r="P9" i="132"/>
  <c r="B31" i="53"/>
  <c r="B28" i="131"/>
  <c r="N10" i="53"/>
  <c r="N14" i="131"/>
  <c r="D33" i="163"/>
  <c r="E33" i="163"/>
  <c r="B29" i="131"/>
  <c r="B30" i="53"/>
  <c r="P13" i="130"/>
  <c r="B4" i="132"/>
  <c r="P5" i="132"/>
  <c r="P19" i="132"/>
  <c r="B36" i="53"/>
  <c r="N14" i="53"/>
  <c r="E29" i="163"/>
  <c r="D29" i="163"/>
  <c r="K6" i="131"/>
  <c r="B22" i="131"/>
  <c r="N19" i="131"/>
  <c r="F4" i="57"/>
  <c r="J10" i="57"/>
  <c r="G6" i="131"/>
  <c r="B26" i="131"/>
  <c r="J8" i="57"/>
  <c r="I4" i="57"/>
  <c r="L6" i="127"/>
  <c r="N15" i="127"/>
  <c r="N17" i="131"/>
  <c r="N11" i="127"/>
  <c r="D8" i="163"/>
  <c r="E8" i="163"/>
  <c r="D11" i="163"/>
  <c r="E11" i="163"/>
  <c r="I6" i="128"/>
  <c r="J6" i="128"/>
  <c r="N18" i="128"/>
  <c r="K6" i="128"/>
  <c r="K5" i="128" s="1"/>
  <c r="B24" i="128"/>
  <c r="D38" i="147"/>
  <c r="N15" i="128"/>
  <c r="N22" i="128"/>
  <c r="D36" i="163"/>
  <c r="E36" i="163"/>
  <c r="K4" i="130"/>
  <c r="P20" i="130"/>
  <c r="N14" i="129"/>
  <c r="N9" i="127"/>
  <c r="L4" i="130"/>
  <c r="H6" i="53"/>
  <c r="N11" i="129"/>
  <c r="B26" i="127"/>
  <c r="M4" i="132"/>
  <c r="K6" i="129"/>
  <c r="J6" i="131"/>
  <c r="B23" i="127"/>
  <c r="E4" i="130"/>
  <c r="N17" i="127"/>
  <c r="H4" i="132"/>
  <c r="B40" i="53"/>
  <c r="J6" i="77"/>
  <c r="H5" i="77" s="1"/>
  <c r="I4" i="130"/>
  <c r="I6" i="53"/>
  <c r="H4" i="130"/>
  <c r="F4" i="130"/>
  <c r="M6" i="53"/>
  <c r="G6" i="129"/>
  <c r="D6" i="129"/>
  <c r="B9" i="7"/>
  <c r="B20" i="7"/>
  <c r="N9" i="7"/>
  <c r="I6" i="131"/>
  <c r="K7" i="7"/>
  <c r="K19" i="7"/>
  <c r="K20" i="7"/>
  <c r="K9" i="7"/>
  <c r="B34" i="127"/>
  <c r="M4" i="130"/>
  <c r="N4" i="132"/>
  <c r="B35" i="53"/>
  <c r="I6" i="77"/>
  <c r="B6" i="129"/>
  <c r="N7" i="129"/>
  <c r="L6" i="131"/>
  <c r="B32" i="53"/>
  <c r="P7" i="132"/>
  <c r="B33" i="53"/>
  <c r="G6" i="77"/>
  <c r="E5" i="77" s="1"/>
  <c r="N12" i="127"/>
  <c r="B28" i="127"/>
  <c r="J12" i="57"/>
  <c r="N12" i="131"/>
  <c r="N16" i="131"/>
  <c r="N20" i="131"/>
  <c r="J14" i="57"/>
  <c r="B27" i="131"/>
  <c r="B31" i="131"/>
  <c r="C4" i="57"/>
  <c r="N19" i="127"/>
  <c r="J15" i="57"/>
  <c r="C6" i="131"/>
  <c r="J17" i="57"/>
  <c r="F4" i="132"/>
  <c r="B7" i="171"/>
  <c r="B7" i="146"/>
  <c r="B7" i="168"/>
  <c r="H17" i="171"/>
  <c r="H21" i="171"/>
  <c r="H16" i="171"/>
  <c r="H18" i="171"/>
  <c r="D7" i="146"/>
  <c r="H34" i="175"/>
  <c r="H31" i="180"/>
  <c r="H24" i="173"/>
  <c r="H15" i="180"/>
  <c r="H23" i="172"/>
  <c r="H17" i="180"/>
  <c r="H27" i="180"/>
  <c r="H33" i="176"/>
  <c r="H18" i="175"/>
  <c r="H28" i="174"/>
  <c r="H31" i="173"/>
  <c r="H32" i="180"/>
  <c r="H30" i="174"/>
  <c r="H10" i="173"/>
  <c r="H32" i="175"/>
  <c r="H23" i="173"/>
  <c r="H34" i="180"/>
  <c r="H17" i="170"/>
  <c r="H10" i="170"/>
  <c r="H23" i="180"/>
  <c r="H11" i="170"/>
  <c r="H24" i="180"/>
  <c r="H15" i="169"/>
  <c r="H31" i="175"/>
  <c r="H10" i="180"/>
  <c r="H13" i="170"/>
  <c r="H10" i="169"/>
  <c r="H16" i="180"/>
  <c r="H19" i="180"/>
  <c r="H20" i="173"/>
  <c r="H22" i="180"/>
  <c r="H20" i="180"/>
  <c r="H25" i="180"/>
  <c r="H33" i="180"/>
  <c r="H14" i="180"/>
  <c r="H21" i="180"/>
  <c r="H18" i="180"/>
  <c r="H12" i="180"/>
  <c r="H29" i="180"/>
  <c r="H29" i="168"/>
  <c r="H30" i="180"/>
  <c r="H13" i="180"/>
  <c r="I22" i="180"/>
  <c r="I20" i="180"/>
  <c r="H28" i="180"/>
  <c r="H11" i="180"/>
  <c r="H21" i="179"/>
  <c r="H28" i="179"/>
  <c r="H34" i="179"/>
  <c r="H33" i="179"/>
  <c r="H22" i="179"/>
  <c r="H12" i="179"/>
  <c r="H19" i="179"/>
  <c r="H17" i="179"/>
  <c r="H16" i="179"/>
  <c r="H24" i="179"/>
  <c r="H18" i="179"/>
  <c r="H31" i="179"/>
  <c r="H14" i="179"/>
  <c r="H20" i="179"/>
  <c r="H10" i="179"/>
  <c r="H25" i="179"/>
  <c r="H32" i="179"/>
  <c r="H15" i="179"/>
  <c r="H11" i="179"/>
  <c r="H27" i="179"/>
  <c r="H23" i="179"/>
  <c r="H30" i="179"/>
  <c r="H13" i="179"/>
  <c r="H29" i="179"/>
  <c r="H31" i="174"/>
  <c r="H35" i="178"/>
  <c r="H12" i="178"/>
  <c r="H23" i="178"/>
  <c r="H18" i="178"/>
  <c r="H21" i="178"/>
  <c r="H32" i="178"/>
  <c r="H24" i="178"/>
  <c r="H19" i="178"/>
  <c r="H14" i="178"/>
  <c r="H16" i="178"/>
  <c r="H15" i="178"/>
  <c r="H10" i="178"/>
  <c r="H31" i="178"/>
  <c r="H30" i="178"/>
  <c r="H33" i="178"/>
  <c r="H28" i="178"/>
  <c r="H29" i="178"/>
  <c r="H22" i="178"/>
  <c r="H17" i="178"/>
  <c r="H11" i="178"/>
  <c r="H34" i="178"/>
  <c r="H13" i="178"/>
  <c r="H25" i="178"/>
  <c r="H20" i="178"/>
  <c r="H11" i="177"/>
  <c r="H17" i="177"/>
  <c r="H20" i="177"/>
  <c r="H13" i="177"/>
  <c r="H16" i="177"/>
  <c r="H31" i="177"/>
  <c r="H23" i="177"/>
  <c r="H28" i="177"/>
  <c r="H33" i="177"/>
  <c r="H14" i="177"/>
  <c r="H18" i="177"/>
  <c r="H30" i="177"/>
  <c r="H10" i="177"/>
  <c r="H34" i="177"/>
  <c r="H19" i="177"/>
  <c r="H27" i="177"/>
  <c r="H29" i="177"/>
  <c r="H12" i="177"/>
  <c r="H21" i="177"/>
  <c r="H32" i="177"/>
  <c r="H25" i="177"/>
  <c r="H15" i="177"/>
  <c r="H22" i="177"/>
  <c r="H24" i="177"/>
  <c r="H17" i="169"/>
  <c r="H19" i="168"/>
  <c r="H18" i="170"/>
  <c r="H30" i="176"/>
  <c r="H24" i="175"/>
  <c r="H16" i="175"/>
  <c r="H20" i="174"/>
  <c r="H32" i="172"/>
  <c r="H18" i="169"/>
  <c r="H17" i="175"/>
  <c r="H20" i="171"/>
  <c r="H20" i="170"/>
  <c r="H25" i="168"/>
  <c r="H18" i="174"/>
  <c r="H11" i="174"/>
  <c r="H17" i="146"/>
  <c r="H15" i="173"/>
  <c r="H30" i="171"/>
  <c r="H23" i="174"/>
  <c r="H34" i="169"/>
  <c r="H20" i="146"/>
  <c r="H16" i="176"/>
  <c r="H32" i="146"/>
  <c r="H10" i="171"/>
  <c r="H16" i="173"/>
  <c r="H31" i="176"/>
  <c r="H22" i="168"/>
  <c r="H23" i="169"/>
  <c r="H34" i="173"/>
  <c r="H24" i="171"/>
  <c r="H17" i="173"/>
  <c r="H24" i="169"/>
  <c r="H14" i="169"/>
  <c r="H24" i="146"/>
  <c r="H11" i="146"/>
  <c r="H31" i="171"/>
  <c r="H21" i="175"/>
  <c r="H23" i="176"/>
  <c r="H30" i="170"/>
  <c r="H15" i="146"/>
  <c r="H14" i="172"/>
  <c r="H12" i="172"/>
  <c r="H33" i="146"/>
  <c r="H17" i="174"/>
  <c r="H32" i="176"/>
  <c r="H12" i="176"/>
  <c r="H32" i="169"/>
  <c r="H19" i="146"/>
  <c r="H10" i="146"/>
  <c r="H31" i="146"/>
  <c r="H23" i="170"/>
  <c r="H16" i="169"/>
  <c r="H18" i="146"/>
  <c r="H35" i="146"/>
  <c r="H25" i="146"/>
  <c r="H34" i="146"/>
  <c r="H21" i="146"/>
  <c r="H30" i="146"/>
  <c r="H23" i="146"/>
  <c r="H22" i="146"/>
  <c r="H29" i="146"/>
  <c r="H12" i="146"/>
  <c r="H14" i="146"/>
  <c r="H13" i="146"/>
  <c r="H16" i="146"/>
  <c r="H28" i="146"/>
  <c r="H11" i="161"/>
  <c r="H10" i="176"/>
  <c r="H24" i="176"/>
  <c r="H19" i="176"/>
  <c r="H34" i="176"/>
  <c r="H14" i="176"/>
  <c r="H20" i="176"/>
  <c r="H29" i="176"/>
  <c r="H18" i="176"/>
  <c r="H25" i="176"/>
  <c r="H21" i="176"/>
  <c r="H17" i="176"/>
  <c r="H22" i="176"/>
  <c r="H15" i="176"/>
  <c r="H13" i="176"/>
  <c r="H28" i="176"/>
  <c r="H11" i="176"/>
  <c r="H35" i="176"/>
  <c r="H8" i="161"/>
  <c r="H23" i="175"/>
  <c r="H19" i="175"/>
  <c r="H14" i="175"/>
  <c r="H29" i="175"/>
  <c r="H20" i="175"/>
  <c r="H30" i="175"/>
  <c r="H25" i="175"/>
  <c r="H27" i="175"/>
  <c r="H15" i="175"/>
  <c r="H10" i="175"/>
  <c r="H33" i="175"/>
  <c r="H13" i="175"/>
  <c r="H28" i="175"/>
  <c r="H22" i="175"/>
  <c r="H12" i="175"/>
  <c r="H11" i="175"/>
  <c r="H33" i="174"/>
  <c r="H22" i="174"/>
  <c r="H15" i="174"/>
  <c r="H27" i="174"/>
  <c r="H10" i="174"/>
  <c r="H16" i="174"/>
  <c r="H25" i="174"/>
  <c r="H14" i="174"/>
  <c r="H21" i="174"/>
  <c r="H13" i="174"/>
  <c r="H34" i="174"/>
  <c r="H24" i="174"/>
  <c r="H32" i="174"/>
  <c r="H29" i="174"/>
  <c r="H12" i="174"/>
  <c r="H19" i="174"/>
  <c r="I11" i="170"/>
  <c r="H10" i="161"/>
  <c r="H9" i="161"/>
  <c r="H7" i="161"/>
  <c r="H19" i="173"/>
  <c r="H33" i="173"/>
  <c r="H21" i="173"/>
  <c r="H29" i="173"/>
  <c r="H14" i="173"/>
  <c r="H11" i="173"/>
  <c r="H27" i="173"/>
  <c r="H12" i="173"/>
  <c r="H22" i="173"/>
  <c r="H30" i="173"/>
  <c r="H13" i="173"/>
  <c r="H28" i="173"/>
  <c r="H18" i="173"/>
  <c r="H25" i="173"/>
  <c r="H32" i="173"/>
  <c r="H17" i="168"/>
  <c r="H17" i="172"/>
  <c r="H33" i="172"/>
  <c r="H30" i="172"/>
  <c r="H11" i="172"/>
  <c r="H18" i="172"/>
  <c r="H19" i="172"/>
  <c r="H21" i="172"/>
  <c r="H10" i="172"/>
  <c r="H25" i="172"/>
  <c r="H20" i="172"/>
  <c r="H16" i="172"/>
  <c r="H28" i="172"/>
  <c r="H31" i="172"/>
  <c r="H13" i="172"/>
  <c r="H24" i="172"/>
  <c r="H35" i="172"/>
  <c r="H15" i="172"/>
  <c r="H22" i="172"/>
  <c r="H29" i="172"/>
  <c r="H34" i="172"/>
  <c r="H23" i="171"/>
  <c r="I16" i="171"/>
  <c r="H15" i="171"/>
  <c r="H34" i="171"/>
  <c r="H13" i="171"/>
  <c r="H25" i="171"/>
  <c r="I18" i="171"/>
  <c r="H19" i="171"/>
  <c r="H14" i="171"/>
  <c r="H29" i="171"/>
  <c r="H32" i="171"/>
  <c r="H27" i="171"/>
  <c r="H12" i="171"/>
  <c r="H28" i="171"/>
  <c r="H22" i="171"/>
  <c r="I17" i="171"/>
  <c r="I21" i="171"/>
  <c r="H11" i="171"/>
  <c r="H33" i="171"/>
  <c r="H31" i="170"/>
  <c r="H34" i="170"/>
  <c r="H27" i="170"/>
  <c r="H21" i="170"/>
  <c r="H15" i="170"/>
  <c r="H29" i="170"/>
  <c r="H22" i="170"/>
  <c r="H25" i="170"/>
  <c r="H24" i="170"/>
  <c r="H12" i="170"/>
  <c r="H33" i="170"/>
  <c r="H19" i="170"/>
  <c r="H14" i="170"/>
  <c r="H16" i="170"/>
  <c r="H28" i="170"/>
  <c r="H32" i="170"/>
  <c r="H11" i="169"/>
  <c r="H31" i="169"/>
  <c r="H29" i="169"/>
  <c r="H27" i="169"/>
  <c r="H22" i="169"/>
  <c r="H30" i="169"/>
  <c r="H19" i="169"/>
  <c r="H12" i="169"/>
  <c r="H13" i="169"/>
  <c r="H28" i="169"/>
  <c r="H20" i="169"/>
  <c r="H25" i="169"/>
  <c r="H33" i="169"/>
  <c r="H21" i="169"/>
  <c r="E17" i="161"/>
  <c r="B11" i="161"/>
  <c r="H16" i="168"/>
  <c r="H14" i="168"/>
  <c r="H23" i="168"/>
  <c r="H27" i="168"/>
  <c r="H28" i="168"/>
  <c r="H13" i="168"/>
  <c r="H15" i="168"/>
  <c r="H10" i="168"/>
  <c r="H34" i="168"/>
  <c r="H24" i="168"/>
  <c r="H31" i="168"/>
  <c r="H11" i="168"/>
  <c r="H12" i="168"/>
  <c r="H21" i="168"/>
  <c r="B20" i="161"/>
  <c r="H20" i="168"/>
  <c r="H32" i="168"/>
  <c r="H30" i="168"/>
  <c r="H18" i="168"/>
  <c r="H33" i="168"/>
  <c r="E14" i="161"/>
  <c r="B17" i="161"/>
  <c r="E19" i="161"/>
  <c r="B19" i="161"/>
  <c r="B14" i="161"/>
  <c r="E20" i="161"/>
  <c r="E11" i="161"/>
  <c r="B18" i="161"/>
  <c r="E18" i="161"/>
  <c r="B21" i="161"/>
  <c r="E21" i="161"/>
  <c r="B8" i="161"/>
  <c r="E8" i="161"/>
  <c r="B15" i="161"/>
  <c r="E15" i="161"/>
  <c r="B10" i="161"/>
  <c r="E10" i="161"/>
  <c r="B13" i="161"/>
  <c r="E13" i="161"/>
  <c r="B16" i="161"/>
  <c r="E16" i="161"/>
  <c r="B6" i="161"/>
  <c r="B7" i="161"/>
  <c r="E7" i="161"/>
  <c r="E6" i="161"/>
  <c r="B9" i="161"/>
  <c r="E9" i="161"/>
  <c r="B12" i="161"/>
  <c r="E12" i="161"/>
  <c r="H18" i="161"/>
  <c r="H17" i="161"/>
  <c r="H16" i="161"/>
  <c r="H19" i="161"/>
  <c r="H14" i="161"/>
  <c r="H13" i="161"/>
  <c r="H12" i="161"/>
  <c r="H15" i="161"/>
  <c r="H6" i="161"/>
  <c r="H21" i="161"/>
  <c r="H20" i="161"/>
  <c r="J10" i="161"/>
  <c r="B8" i="177"/>
  <c r="B7" i="177"/>
  <c r="B7" i="178"/>
  <c r="B8" i="178"/>
  <c r="B8" i="168"/>
  <c r="B8" i="146"/>
  <c r="B7" i="170"/>
  <c r="B8" i="170"/>
  <c r="E34" i="146"/>
  <c r="E10" i="168"/>
  <c r="D9" i="168"/>
  <c r="C22" i="168"/>
  <c r="C34" i="175"/>
  <c r="G28" i="180"/>
  <c r="C19" i="179"/>
  <c r="E30" i="146"/>
  <c r="C31" i="180"/>
  <c r="E12" i="173"/>
  <c r="C17" i="177"/>
  <c r="G30" i="178"/>
  <c r="E20" i="168"/>
  <c r="G16" i="168"/>
  <c r="G15" i="175"/>
  <c r="E34" i="176"/>
  <c r="G12" i="178"/>
  <c r="C16" i="168"/>
  <c r="C14" i="168"/>
  <c r="G35" i="172"/>
  <c r="C23" i="175"/>
  <c r="C24" i="173"/>
  <c r="C23" i="169"/>
  <c r="G14" i="175"/>
  <c r="G24" i="176"/>
  <c r="G33" i="172"/>
  <c r="G24" i="168"/>
  <c r="C15" i="180"/>
  <c r="G29" i="169"/>
  <c r="C34" i="173"/>
  <c r="E16" i="170"/>
  <c r="E19" i="176"/>
  <c r="E30" i="168"/>
  <c r="G29" i="171"/>
  <c r="E18" i="168"/>
  <c r="E33" i="168"/>
  <c r="C24" i="171"/>
  <c r="G31" i="174"/>
  <c r="G12" i="171"/>
  <c r="G21" i="172"/>
  <c r="G33" i="177"/>
  <c r="E19" i="172"/>
  <c r="E19" i="168"/>
  <c r="C23" i="168"/>
  <c r="C27" i="168"/>
  <c r="B26" i="168"/>
  <c r="C19" i="172"/>
  <c r="G28" i="170"/>
  <c r="C17" i="173"/>
  <c r="C24" i="169"/>
  <c r="G20" i="168"/>
  <c r="E21" i="168"/>
  <c r="C14" i="169"/>
  <c r="C23" i="172"/>
  <c r="E13" i="172"/>
  <c r="E15" i="180"/>
  <c r="C17" i="180"/>
  <c r="C24" i="146"/>
  <c r="E27" i="168"/>
  <c r="D26" i="168"/>
  <c r="G12" i="168"/>
  <c r="C34" i="176"/>
  <c r="E12" i="172"/>
  <c r="E12" i="175"/>
  <c r="C18" i="171"/>
  <c r="C28" i="168"/>
  <c r="G19" i="174"/>
  <c r="G15" i="171"/>
  <c r="C11" i="146"/>
  <c r="C14" i="176"/>
  <c r="C21" i="172"/>
  <c r="C22" i="169"/>
  <c r="E17" i="171"/>
  <c r="G33" i="174"/>
  <c r="G28" i="175"/>
  <c r="E11" i="173"/>
  <c r="G35" i="176"/>
  <c r="B9" i="172"/>
  <c r="C10" i="172"/>
  <c r="E24" i="175"/>
  <c r="G13" i="178"/>
  <c r="E24" i="176"/>
  <c r="C31" i="171"/>
  <c r="E19" i="175"/>
  <c r="G34" i="177"/>
  <c r="E22" i="173"/>
  <c r="E30" i="169"/>
  <c r="C21" i="175"/>
  <c r="G16" i="177"/>
  <c r="G25" i="173"/>
  <c r="G32" i="172"/>
  <c r="F26" i="171"/>
  <c r="G27" i="171"/>
  <c r="E25" i="175"/>
  <c r="C19" i="171"/>
  <c r="C33" i="174"/>
  <c r="E21" i="177"/>
  <c r="E17" i="175"/>
  <c r="C14" i="171"/>
  <c r="E29" i="174"/>
  <c r="G17" i="177"/>
  <c r="G31" i="180"/>
  <c r="C27" i="180"/>
  <c r="B26" i="180"/>
  <c r="E22" i="180"/>
  <c r="E31" i="146"/>
  <c r="G24" i="170"/>
  <c r="G20" i="170"/>
  <c r="D27" i="178"/>
  <c r="E28" i="178"/>
  <c r="C20" i="176"/>
  <c r="E25" i="178"/>
  <c r="C30" i="169"/>
  <c r="E18" i="173"/>
  <c r="E33" i="176"/>
  <c r="G20" i="179"/>
  <c r="C16" i="178"/>
  <c r="E25" i="169"/>
  <c r="G14" i="173"/>
  <c r="G29" i="176"/>
  <c r="C17" i="179"/>
  <c r="G17" i="175"/>
  <c r="E23" i="171"/>
  <c r="G24" i="169"/>
  <c r="C22" i="174"/>
  <c r="E23" i="174"/>
  <c r="G25" i="172"/>
  <c r="C23" i="176"/>
  <c r="G30" i="171"/>
  <c r="C19" i="175"/>
  <c r="C33" i="177"/>
  <c r="G13" i="176"/>
  <c r="G24" i="171"/>
  <c r="C14" i="175"/>
  <c r="E29" i="177"/>
  <c r="G33" i="169"/>
  <c r="C29" i="171"/>
  <c r="E10" i="175"/>
  <c r="D9" i="175"/>
  <c r="E13" i="176"/>
  <c r="C14" i="173"/>
  <c r="E11" i="146"/>
  <c r="E11" i="172"/>
  <c r="G25" i="175"/>
  <c r="C15" i="178"/>
  <c r="C29" i="176"/>
  <c r="E32" i="171"/>
  <c r="G20" i="175"/>
  <c r="B9" i="178"/>
  <c r="C10" i="178"/>
  <c r="B9" i="177"/>
  <c r="C10" i="177"/>
  <c r="E28" i="177"/>
  <c r="E29" i="173"/>
  <c r="C11" i="173"/>
  <c r="E30" i="171"/>
  <c r="C29" i="175"/>
  <c r="E20" i="171"/>
  <c r="E34" i="174"/>
  <c r="G22" i="177"/>
  <c r="C20" i="175"/>
  <c r="E15" i="171"/>
  <c r="G30" i="174"/>
  <c r="C19" i="177"/>
  <c r="C33" i="180"/>
  <c r="C27" i="177"/>
  <c r="B26" i="177"/>
  <c r="G15" i="170"/>
  <c r="E15" i="174"/>
  <c r="G18" i="172"/>
  <c r="G16" i="170"/>
  <c r="E22" i="170"/>
  <c r="C16" i="179"/>
  <c r="G20" i="180"/>
  <c r="C29" i="170"/>
  <c r="E17" i="174"/>
  <c r="E32" i="146"/>
  <c r="G19" i="180"/>
  <c r="C14" i="180"/>
  <c r="E24" i="170"/>
  <c r="G13" i="174"/>
  <c r="F27" i="146"/>
  <c r="G28" i="146"/>
  <c r="C16" i="180"/>
  <c r="E10" i="170"/>
  <c r="D9" i="170"/>
  <c r="G24" i="174"/>
  <c r="G29" i="174"/>
  <c r="E30" i="172"/>
  <c r="G25" i="176"/>
  <c r="C32" i="171"/>
  <c r="E20" i="175"/>
  <c r="E34" i="177"/>
  <c r="E16" i="176"/>
  <c r="C27" i="171"/>
  <c r="B26" i="171"/>
  <c r="E15" i="175"/>
  <c r="G30" i="177"/>
  <c r="G18" i="179"/>
  <c r="C12" i="171"/>
  <c r="G20" i="174"/>
  <c r="E21" i="172"/>
  <c r="C22" i="170"/>
  <c r="C25" i="170"/>
  <c r="E21" i="179"/>
  <c r="E23" i="180"/>
  <c r="E30" i="170"/>
  <c r="G18" i="174"/>
  <c r="G33" i="146"/>
  <c r="C21" i="180"/>
  <c r="G16" i="180"/>
  <c r="G25" i="170"/>
  <c r="C15" i="174"/>
  <c r="C30" i="146"/>
  <c r="E17" i="180"/>
  <c r="E27" i="175"/>
  <c r="D26" i="175"/>
  <c r="C17" i="178"/>
  <c r="C19" i="169"/>
  <c r="C23" i="146"/>
  <c r="E33" i="180"/>
  <c r="G23" i="174"/>
  <c r="C21" i="177"/>
  <c r="G15" i="169"/>
  <c r="G30" i="172"/>
  <c r="C18" i="176"/>
  <c r="E34" i="178"/>
  <c r="E14" i="177"/>
  <c r="C12" i="169"/>
  <c r="C25" i="172"/>
  <c r="E14" i="176"/>
  <c r="E29" i="178"/>
  <c r="C27" i="173"/>
  <c r="B26" i="173"/>
  <c r="C24" i="179"/>
  <c r="E20" i="146"/>
  <c r="E20" i="173"/>
  <c r="C20" i="172"/>
  <c r="E21" i="171"/>
  <c r="G18" i="175"/>
  <c r="E16" i="171"/>
  <c r="E30" i="174"/>
  <c r="G18" i="177"/>
  <c r="G32" i="180"/>
  <c r="E11" i="171"/>
  <c r="G25" i="174"/>
  <c r="C15" i="177"/>
  <c r="C29" i="180"/>
  <c r="C14" i="170"/>
  <c r="E15" i="170"/>
  <c r="G15" i="178"/>
  <c r="C30" i="175"/>
  <c r="C20" i="178"/>
  <c r="D26" i="169"/>
  <c r="E27" i="169"/>
  <c r="G15" i="173"/>
  <c r="G30" i="176"/>
  <c r="C18" i="179"/>
  <c r="F9" i="178"/>
  <c r="G10" i="178"/>
  <c r="G22" i="169"/>
  <c r="C12" i="173"/>
  <c r="C25" i="176"/>
  <c r="E14" i="179"/>
  <c r="D8" i="177"/>
  <c r="D7" i="177"/>
  <c r="D7" i="179"/>
  <c r="D8" i="179"/>
  <c r="D8" i="146"/>
  <c r="D7" i="171"/>
  <c r="D8" i="171"/>
  <c r="D8" i="178"/>
  <c r="D7" i="178"/>
  <c r="F7" i="173"/>
  <c r="F8" i="173"/>
  <c r="F8" i="171"/>
  <c r="F7" i="171"/>
  <c r="F8" i="178"/>
  <c r="F7" i="178"/>
  <c r="B7" i="175"/>
  <c r="B8" i="175"/>
  <c r="B7" i="169"/>
  <c r="B8" i="169"/>
  <c r="B7" i="179"/>
  <c r="B8" i="179"/>
  <c r="B7" i="173"/>
  <c r="B8" i="173"/>
  <c r="G14" i="170"/>
  <c r="E24" i="168"/>
  <c r="E33" i="170"/>
  <c r="G15" i="168"/>
  <c r="C29" i="168"/>
  <c r="G28" i="173"/>
  <c r="E34" i="168"/>
  <c r="D26" i="174"/>
  <c r="E27" i="174"/>
  <c r="C11" i="177"/>
  <c r="G23" i="171"/>
  <c r="E12" i="171"/>
  <c r="E13" i="169"/>
  <c r="G30" i="168"/>
  <c r="G14" i="168"/>
  <c r="C30" i="170"/>
  <c r="C15" i="146"/>
  <c r="C14" i="172"/>
  <c r="G32" i="170"/>
  <c r="G11" i="168"/>
  <c r="G31" i="168"/>
  <c r="C12" i="172"/>
  <c r="C33" i="176"/>
  <c r="C31" i="179"/>
  <c r="E13" i="146"/>
  <c r="E17" i="168"/>
  <c r="L14" i="7"/>
  <c r="L22" i="7" s="1"/>
  <c r="E33" i="169"/>
  <c r="C12" i="178"/>
  <c r="C14" i="179"/>
  <c r="C21" i="176"/>
  <c r="G17" i="168"/>
  <c r="E35" i="172"/>
  <c r="G29" i="177"/>
  <c r="E22" i="146"/>
  <c r="E30" i="173"/>
  <c r="C18" i="175"/>
  <c r="C33" i="146"/>
  <c r="G22" i="175"/>
  <c r="C20" i="177"/>
  <c r="C28" i="174"/>
  <c r="C13" i="168"/>
  <c r="G25" i="168"/>
  <c r="C17" i="174"/>
  <c r="C31" i="173"/>
  <c r="G34" i="175"/>
  <c r="G15" i="172"/>
  <c r="E13" i="168"/>
  <c r="E13" i="179"/>
  <c r="B26" i="174"/>
  <c r="C27" i="174"/>
  <c r="F26" i="179"/>
  <c r="G27" i="179"/>
  <c r="E19" i="170"/>
  <c r="G14" i="176"/>
  <c r="C32" i="176"/>
  <c r="E13" i="173"/>
  <c r="G21" i="169"/>
  <c r="M14" i="7"/>
  <c r="M22" i="7" s="1"/>
  <c r="C28" i="180"/>
  <c r="E20" i="176"/>
  <c r="C12" i="176"/>
  <c r="C32" i="169"/>
  <c r="E25" i="170"/>
  <c r="G34" i="179"/>
  <c r="E13" i="180"/>
  <c r="C15" i="168"/>
  <c r="E14" i="174"/>
  <c r="C20" i="179"/>
  <c r="G23" i="178"/>
  <c r="E34" i="175"/>
  <c r="E25" i="177"/>
  <c r="E33" i="174"/>
  <c r="G34" i="168"/>
  <c r="G29" i="168"/>
  <c r="F9" i="168"/>
  <c r="G10" i="168"/>
  <c r="G29" i="170"/>
  <c r="E35" i="178"/>
  <c r="E30" i="178"/>
  <c r="E10" i="176"/>
  <c r="D9" i="176"/>
  <c r="C19" i="146"/>
  <c r="C32" i="180"/>
  <c r="E24" i="169"/>
  <c r="G35" i="146"/>
  <c r="C30" i="174"/>
  <c r="D26" i="177"/>
  <c r="E27" i="177"/>
  <c r="E18" i="169"/>
  <c r="E33" i="172"/>
  <c r="G20" i="176"/>
  <c r="C10" i="179"/>
  <c r="B9" i="179"/>
  <c r="G19" i="177"/>
  <c r="G14" i="169"/>
  <c r="G29" i="172"/>
  <c r="C17" i="176"/>
  <c r="C32" i="178"/>
  <c r="G11" i="146"/>
  <c r="G18" i="173"/>
  <c r="G14" i="171"/>
  <c r="B9" i="173"/>
  <c r="C10" i="173"/>
  <c r="G19" i="175"/>
  <c r="G25" i="146"/>
  <c r="C22" i="173"/>
  <c r="E19" i="146"/>
  <c r="E15" i="172"/>
  <c r="G30" i="175"/>
  <c r="C19" i="178"/>
  <c r="B9" i="146"/>
  <c r="C10" i="146"/>
  <c r="G11" i="172"/>
  <c r="G24" i="175"/>
  <c r="C14" i="178"/>
  <c r="G31" i="170"/>
  <c r="E19" i="180"/>
  <c r="G18" i="180"/>
  <c r="E35" i="176"/>
  <c r="E19" i="169"/>
  <c r="B9" i="174"/>
  <c r="C10" i="174"/>
  <c r="C16" i="172"/>
  <c r="E11" i="170"/>
  <c r="G19" i="170"/>
  <c r="F9" i="179"/>
  <c r="G10" i="179"/>
  <c r="C18" i="180"/>
  <c r="G27" i="170"/>
  <c r="F26" i="170"/>
  <c r="C16" i="174"/>
  <c r="C31" i="146"/>
  <c r="E18" i="180"/>
  <c r="E11" i="180"/>
  <c r="C23" i="170"/>
  <c r="E12" i="174"/>
  <c r="E25" i="146"/>
  <c r="G14" i="180"/>
  <c r="G31" i="177"/>
  <c r="G12" i="175"/>
  <c r="C25" i="174"/>
  <c r="E24" i="146"/>
  <c r="G13" i="169"/>
  <c r="E12" i="146"/>
  <c r="C11" i="180"/>
  <c r="E18" i="174"/>
  <c r="G15" i="177"/>
  <c r="C13" i="169"/>
  <c r="C28" i="172"/>
  <c r="B27" i="172"/>
  <c r="E15" i="176"/>
  <c r="G31" i="178"/>
  <c r="E33" i="146"/>
  <c r="E22" i="172"/>
  <c r="G11" i="176"/>
  <c r="G24" i="178"/>
  <c r="E15" i="177"/>
  <c r="C10" i="168"/>
  <c r="B9" i="168"/>
  <c r="C28" i="169"/>
  <c r="C14" i="177"/>
  <c r="G32" i="174"/>
  <c r="C30" i="177"/>
  <c r="G19" i="169"/>
  <c r="G34" i="172"/>
  <c r="C22" i="176"/>
  <c r="E11" i="179"/>
  <c r="G23" i="177"/>
  <c r="C16" i="169"/>
  <c r="C31" i="172"/>
  <c r="E18" i="176"/>
  <c r="E33" i="178"/>
  <c r="E25" i="171"/>
  <c r="G20" i="173"/>
  <c r="C25" i="175"/>
  <c r="E11" i="177"/>
  <c r="G24" i="173"/>
  <c r="C22" i="146"/>
  <c r="G16" i="172"/>
  <c r="C32" i="175"/>
  <c r="E20" i="178"/>
  <c r="G12" i="146"/>
  <c r="C13" i="172"/>
  <c r="C27" i="175"/>
  <c r="B26" i="175"/>
  <c r="E15" i="178"/>
  <c r="G31" i="179"/>
  <c r="C14" i="174"/>
  <c r="E33" i="173"/>
  <c r="G17" i="172"/>
  <c r="C15" i="176"/>
  <c r="G25" i="171"/>
  <c r="C15" i="175"/>
  <c r="C29" i="177"/>
  <c r="E30" i="175"/>
  <c r="G20" i="171"/>
  <c r="B9" i="175"/>
  <c r="C10" i="175"/>
  <c r="E24" i="177"/>
  <c r="G10" i="175"/>
  <c r="F9" i="175"/>
  <c r="G20" i="177"/>
  <c r="E16" i="169"/>
  <c r="G17" i="146"/>
  <c r="E16" i="180"/>
  <c r="C21" i="174"/>
  <c r="E18" i="177"/>
  <c r="E14" i="169"/>
  <c r="E29" i="172"/>
  <c r="G16" i="176"/>
  <c r="C33" i="178"/>
  <c r="G11" i="177"/>
  <c r="F9" i="169"/>
  <c r="G10" i="169"/>
  <c r="G23" i="172"/>
  <c r="C13" i="176"/>
  <c r="B27" i="178"/>
  <c r="C28" i="178"/>
  <c r="G21" i="180"/>
  <c r="G16" i="174"/>
  <c r="G12" i="174"/>
  <c r="E20" i="172"/>
  <c r="G17" i="176"/>
  <c r="C28" i="171"/>
  <c r="E16" i="175"/>
  <c r="E30" i="177"/>
  <c r="C33" i="175"/>
  <c r="C22" i="171"/>
  <c r="E11" i="175"/>
  <c r="G25" i="177"/>
  <c r="E23" i="173"/>
  <c r="G32" i="171"/>
  <c r="E14" i="171"/>
  <c r="E34" i="179"/>
  <c r="E15" i="169"/>
  <c r="C29" i="146"/>
  <c r="E16" i="179"/>
  <c r="E13" i="170"/>
  <c r="E27" i="173"/>
  <c r="D26" i="173"/>
  <c r="G15" i="146"/>
  <c r="G29" i="179"/>
  <c r="C34" i="178"/>
  <c r="E34" i="169"/>
  <c r="G22" i="173"/>
  <c r="C12" i="146"/>
  <c r="C25" i="179"/>
  <c r="E18" i="170"/>
  <c r="G13" i="172"/>
  <c r="C13" i="175"/>
  <c r="E31" i="176"/>
  <c r="G16" i="173"/>
  <c r="C14" i="146"/>
  <c r="G12" i="172"/>
  <c r="C28" i="175"/>
  <c r="E16" i="178"/>
  <c r="G31" i="176"/>
  <c r="G33" i="171"/>
  <c r="C22" i="175"/>
  <c r="E11" i="178"/>
  <c r="E31" i="174"/>
  <c r="E24" i="173"/>
  <c r="F9" i="172"/>
  <c r="G10" i="172"/>
  <c r="G25" i="169"/>
  <c r="E14" i="170"/>
  <c r="C25" i="178"/>
  <c r="G12" i="180"/>
  <c r="C24" i="170"/>
  <c r="E13" i="174"/>
  <c r="D27" i="146"/>
  <c r="E28" i="146"/>
  <c r="G15" i="180"/>
  <c r="C32" i="179"/>
  <c r="E20" i="170"/>
  <c r="E34" i="173"/>
  <c r="G22" i="146"/>
  <c r="C12" i="180"/>
  <c r="D8" i="169"/>
  <c r="D7" i="169"/>
  <c r="D7" i="176"/>
  <c r="D8" i="176"/>
  <c r="D7" i="172"/>
  <c r="D8" i="172"/>
  <c r="F8" i="174"/>
  <c r="F7" i="174"/>
  <c r="F8" i="146"/>
  <c r="F7" i="146"/>
  <c r="F8" i="180"/>
  <c r="F7" i="180"/>
  <c r="F7" i="170"/>
  <c r="F8" i="170"/>
  <c r="M6" i="7"/>
  <c r="M18" i="7" s="1"/>
  <c r="B7" i="172"/>
  <c r="B8" i="172"/>
  <c r="B8" i="180"/>
  <c r="B7" i="180"/>
  <c r="B7" i="176"/>
  <c r="B8" i="176"/>
  <c r="E11" i="169"/>
  <c r="E12" i="178"/>
  <c r="E22" i="177"/>
  <c r="E28" i="168"/>
  <c r="C17" i="171"/>
  <c r="G21" i="176"/>
  <c r="C17" i="169"/>
  <c r="E13" i="171"/>
  <c r="E25" i="174"/>
  <c r="E28" i="172"/>
  <c r="D27" i="172"/>
  <c r="G32" i="168"/>
  <c r="E24" i="172"/>
  <c r="E19" i="173"/>
  <c r="E29" i="175"/>
  <c r="E10" i="172"/>
  <c r="D9" i="172"/>
  <c r="C31" i="174"/>
  <c r="E12" i="179"/>
  <c r="E27" i="179"/>
  <c r="D26" i="179"/>
  <c r="C34" i="168"/>
  <c r="C24" i="168"/>
  <c r="G24" i="177"/>
  <c r="E22" i="169"/>
  <c r="G28" i="177"/>
  <c r="D9" i="179"/>
  <c r="E10" i="179"/>
  <c r="C31" i="168"/>
  <c r="G21" i="168"/>
  <c r="G28" i="171"/>
  <c r="G30" i="179"/>
  <c r="G11" i="180"/>
  <c r="G18" i="146"/>
  <c r="C19" i="168"/>
  <c r="C11" i="168"/>
  <c r="E33" i="177"/>
  <c r="C23" i="173"/>
  <c r="C34" i="180"/>
  <c r="E16" i="177"/>
  <c r="E14" i="168"/>
  <c r="E29" i="146"/>
  <c r="C23" i="178"/>
  <c r="G29" i="175"/>
  <c r="C24" i="172"/>
  <c r="C18" i="170"/>
  <c r="G22" i="178"/>
  <c r="E19" i="179"/>
  <c r="E28" i="176"/>
  <c r="D27" i="176"/>
  <c r="E11" i="168"/>
  <c r="E23" i="168"/>
  <c r="E19" i="174"/>
  <c r="C17" i="170"/>
  <c r="G14" i="174"/>
  <c r="G21" i="170"/>
  <c r="G22" i="171"/>
  <c r="C30" i="176"/>
  <c r="G15" i="174"/>
  <c r="G34" i="173"/>
  <c r="C24" i="175"/>
  <c r="G21" i="177"/>
  <c r="C12" i="168"/>
  <c r="C21" i="168"/>
  <c r="E17" i="179"/>
  <c r="G11" i="169"/>
  <c r="G30" i="146"/>
  <c r="E23" i="178"/>
  <c r="C16" i="175"/>
  <c r="E17" i="172"/>
  <c r="G19" i="171"/>
  <c r="C19" i="180"/>
  <c r="G20" i="169"/>
  <c r="G12" i="177"/>
  <c r="G21" i="179"/>
  <c r="C16" i="170"/>
  <c r="C30" i="173"/>
  <c r="E18" i="146"/>
  <c r="E32" i="179"/>
  <c r="C15" i="179"/>
  <c r="E12" i="170"/>
  <c r="E25" i="173"/>
  <c r="G14" i="146"/>
  <c r="G28" i="179"/>
  <c r="G24" i="179"/>
  <c r="G33" i="176"/>
  <c r="E30" i="179"/>
  <c r="E29" i="169"/>
  <c r="B9" i="170"/>
  <c r="C10" i="170"/>
  <c r="C31" i="177"/>
  <c r="E18" i="175"/>
  <c r="G14" i="178"/>
  <c r="G23" i="169"/>
  <c r="C13" i="173"/>
  <c r="C28" i="176"/>
  <c r="B27" i="176"/>
  <c r="E15" i="179"/>
  <c r="E31" i="177"/>
  <c r="C20" i="169"/>
  <c r="C35" i="172"/>
  <c r="E22" i="176"/>
  <c r="G11" i="179"/>
  <c r="C20" i="174"/>
  <c r="C28" i="170"/>
  <c r="E25" i="179"/>
  <c r="E11" i="174"/>
  <c r="C28" i="173"/>
  <c r="C15" i="172"/>
  <c r="E12" i="176"/>
  <c r="E24" i="171"/>
  <c r="G13" i="175"/>
  <c r="G27" i="177"/>
  <c r="F26" i="177"/>
  <c r="F26" i="175"/>
  <c r="G27" i="175"/>
  <c r="E19" i="171"/>
  <c r="G34" i="174"/>
  <c r="C23" i="177"/>
  <c r="C11" i="176"/>
  <c r="C28" i="177"/>
  <c r="G31" i="171"/>
  <c r="C21" i="171"/>
  <c r="E32" i="170"/>
  <c r="G22" i="179"/>
  <c r="B9" i="169"/>
  <c r="C10" i="169"/>
  <c r="E16" i="146"/>
  <c r="C11" i="179"/>
  <c r="G10" i="170"/>
  <c r="F9" i="170"/>
  <c r="G23" i="173"/>
  <c r="C13" i="146"/>
  <c r="C27" i="179"/>
  <c r="B26" i="179"/>
  <c r="F27" i="178"/>
  <c r="G28" i="178"/>
  <c r="G31" i="169"/>
  <c r="C20" i="173"/>
  <c r="C35" i="176"/>
  <c r="E22" i="179"/>
  <c r="E28" i="169"/>
  <c r="G31" i="146"/>
  <c r="G22" i="172"/>
  <c r="E22" i="171"/>
  <c r="E24" i="180"/>
  <c r="E23" i="169"/>
  <c r="C18" i="177"/>
  <c r="C23" i="179"/>
  <c r="E17" i="170"/>
  <c r="E31" i="173"/>
  <c r="G19" i="146"/>
  <c r="G33" i="179"/>
  <c r="G17" i="179"/>
  <c r="G13" i="170"/>
  <c r="G27" i="173"/>
  <c r="F26" i="173"/>
  <c r="C16" i="146"/>
  <c r="C30" i="179"/>
  <c r="G25" i="180"/>
  <c r="G34" i="169"/>
  <c r="G12" i="170"/>
  <c r="E10" i="178"/>
  <c r="D9" i="178"/>
  <c r="G23" i="175"/>
  <c r="G18" i="178"/>
  <c r="C25" i="169"/>
  <c r="E14" i="173"/>
  <c r="E29" i="176"/>
  <c r="G16" i="179"/>
  <c r="C34" i="177"/>
  <c r="E21" i="169"/>
  <c r="G10" i="173"/>
  <c r="F9" i="173"/>
  <c r="G23" i="176"/>
  <c r="C13" i="179"/>
  <c r="C18" i="173"/>
  <c r="E13" i="175"/>
  <c r="E21" i="176"/>
  <c r="C31" i="178"/>
  <c r="E10" i="174"/>
  <c r="D9" i="174"/>
  <c r="G34" i="146"/>
  <c r="C22" i="172"/>
  <c r="E11" i="176"/>
  <c r="G25" i="178"/>
  <c r="E23" i="146"/>
  <c r="E18" i="172"/>
  <c r="E32" i="175"/>
  <c r="G20" i="178"/>
  <c r="C29" i="172"/>
  <c r="E27" i="171"/>
  <c r="D26" i="171"/>
  <c r="G11" i="171"/>
  <c r="C29" i="179"/>
  <c r="G12" i="169"/>
  <c r="G21" i="146"/>
  <c r="G13" i="179"/>
  <c r="C12" i="170"/>
  <c r="C25" i="173"/>
  <c r="E14" i="146"/>
  <c r="E28" i="179"/>
  <c r="E31" i="178"/>
  <c r="C33" i="169"/>
  <c r="E21" i="173"/>
  <c r="G10" i="146"/>
  <c r="F9" i="146"/>
  <c r="G23" i="179"/>
  <c r="G29" i="173"/>
  <c r="G32" i="175"/>
  <c r="F27" i="176"/>
  <c r="G28" i="176"/>
  <c r="G14" i="179"/>
  <c r="C13" i="174"/>
  <c r="E10" i="177"/>
  <c r="D9" i="177"/>
  <c r="E10" i="169"/>
  <c r="D9" i="169"/>
  <c r="E23" i="172"/>
  <c r="G12" i="176"/>
  <c r="C29" i="178"/>
  <c r="C28" i="146"/>
  <c r="G19" i="172"/>
  <c r="G33" i="175"/>
  <c r="C22" i="178"/>
  <c r="E27" i="170"/>
  <c r="D26" i="170"/>
  <c r="C34" i="174"/>
  <c r="E22" i="175"/>
  <c r="C34" i="172"/>
  <c r="E18" i="171"/>
  <c r="G10" i="171"/>
  <c r="F9" i="171"/>
  <c r="G17" i="180"/>
  <c r="C11" i="171"/>
  <c r="C24" i="174"/>
  <c r="E13" i="177"/>
  <c r="D26" i="180"/>
  <c r="E27" i="180"/>
  <c r="E28" i="180"/>
  <c r="C32" i="170"/>
  <c r="E20" i="174"/>
  <c r="E35" i="146"/>
  <c r="G22" i="180"/>
  <c r="G11" i="178"/>
  <c r="G17" i="169"/>
  <c r="G30" i="169"/>
  <c r="E19" i="177"/>
  <c r="C12" i="175"/>
  <c r="G32" i="177"/>
  <c r="C21" i="169"/>
  <c r="E10" i="173"/>
  <c r="D9" i="173"/>
  <c r="E23" i="176"/>
  <c r="G12" i="179"/>
  <c r="C25" i="177"/>
  <c r="E17" i="169"/>
  <c r="E32" i="172"/>
  <c r="G19" i="176"/>
  <c r="G34" i="178"/>
  <c r="G29" i="178"/>
  <c r="C13" i="178"/>
  <c r="C32" i="173"/>
  <c r="E16" i="173"/>
  <c r="C33" i="171"/>
  <c r="G31" i="175"/>
  <c r="G21" i="171"/>
  <c r="C11" i="175"/>
  <c r="C24" i="177"/>
  <c r="E21" i="175"/>
  <c r="G16" i="171"/>
  <c r="C32" i="174"/>
  <c r="E20" i="177"/>
  <c r="E34" i="180"/>
  <c r="D8" i="174"/>
  <c r="D7" i="174"/>
  <c r="D8" i="168"/>
  <c r="D7" i="168"/>
  <c r="D8" i="180"/>
  <c r="D7" i="180"/>
  <c r="F7" i="177"/>
  <c r="F8" i="177"/>
  <c r="D8" i="173"/>
  <c r="D7" i="173"/>
  <c r="D7" i="175"/>
  <c r="D8" i="175"/>
  <c r="D8" i="170"/>
  <c r="D7" i="170"/>
  <c r="F7" i="168"/>
  <c r="F8" i="168"/>
  <c r="F7" i="172"/>
  <c r="F8" i="172"/>
  <c r="F7" i="169"/>
  <c r="F8" i="169"/>
  <c r="F8" i="176"/>
  <c r="F7" i="176"/>
  <c r="F7" i="175"/>
  <c r="F8" i="175"/>
  <c r="F7" i="179"/>
  <c r="F8" i="179"/>
  <c r="B8" i="174"/>
  <c r="B7" i="174"/>
  <c r="L6" i="7"/>
  <c r="L18" i="7" s="1"/>
  <c r="B8" i="171"/>
  <c r="C17" i="168"/>
  <c r="G13" i="180"/>
  <c r="G13" i="168"/>
  <c r="C32" i="172"/>
  <c r="G28" i="168"/>
  <c r="C18" i="169"/>
  <c r="G21" i="174"/>
  <c r="E31" i="168"/>
  <c r="G14" i="177"/>
  <c r="E17" i="176"/>
  <c r="C23" i="180"/>
  <c r="G35" i="178"/>
  <c r="G15" i="176"/>
  <c r="G16" i="146"/>
  <c r="G17" i="178"/>
  <c r="E23" i="175"/>
  <c r="C17" i="175"/>
  <c r="G34" i="171"/>
  <c r="C11" i="170"/>
  <c r="G22" i="168"/>
  <c r="E15" i="168"/>
  <c r="C35" i="178"/>
  <c r="G11" i="173"/>
  <c r="G18" i="169"/>
  <c r="E16" i="168"/>
  <c r="C24" i="180"/>
  <c r="C20" i="168"/>
  <c r="C20" i="171"/>
  <c r="E12" i="169"/>
  <c r="C20" i="170"/>
  <c r="E24" i="179"/>
  <c r="G32" i="179"/>
  <c r="G33" i="168"/>
  <c r="C25" i="168"/>
  <c r="E32" i="168"/>
  <c r="E12" i="168"/>
  <c r="E22" i="174"/>
  <c r="E25" i="172"/>
  <c r="G17" i="171"/>
  <c r="E30" i="180"/>
  <c r="G22" i="176"/>
  <c r="G18" i="168"/>
  <c r="G19" i="168"/>
  <c r="F9" i="176"/>
  <c r="G10" i="176"/>
  <c r="C18" i="146"/>
  <c r="C18" i="178"/>
  <c r="E25" i="168"/>
  <c r="F26" i="168"/>
  <c r="G27" i="168"/>
  <c r="G23" i="168"/>
  <c r="E28" i="170"/>
  <c r="C21" i="178"/>
  <c r="G28" i="169"/>
  <c r="E13" i="178"/>
  <c r="G15" i="179"/>
  <c r="C32" i="168"/>
  <c r="C30" i="168"/>
  <c r="C18" i="168"/>
  <c r="C18" i="174"/>
  <c r="G30" i="173"/>
  <c r="E32" i="178"/>
  <c r="G29" i="146"/>
  <c r="C11" i="174"/>
  <c r="C17" i="146"/>
  <c r="C11" i="169"/>
  <c r="C13" i="177"/>
  <c r="E20" i="180"/>
  <c r="G21" i="173"/>
  <c r="C23" i="171"/>
  <c r="E22" i="168"/>
  <c r="C33" i="168"/>
  <c r="E29" i="168"/>
  <c r="C13" i="170"/>
  <c r="G24" i="172"/>
  <c r="E34" i="171"/>
  <c r="G13" i="146"/>
  <c r="G18" i="176"/>
  <c r="C15" i="173"/>
  <c r="C30" i="171"/>
  <c r="C16" i="171"/>
  <c r="E29" i="180"/>
  <c r="G13" i="171"/>
  <c r="F26" i="174"/>
  <c r="G27" i="174"/>
  <c r="C16" i="177"/>
  <c r="C30" i="180"/>
  <c r="G33" i="180"/>
  <c r="G34" i="170"/>
  <c r="C23" i="174"/>
  <c r="E12" i="177"/>
  <c r="E25" i="180"/>
  <c r="C34" i="169"/>
  <c r="C24" i="178"/>
  <c r="C21" i="179"/>
  <c r="E16" i="172"/>
  <c r="G13" i="173"/>
  <c r="E31" i="171"/>
  <c r="C15" i="169"/>
  <c r="E32" i="169"/>
  <c r="E14" i="178"/>
  <c r="E33" i="179"/>
  <c r="E21" i="170"/>
  <c r="G10" i="174"/>
  <c r="F9" i="174"/>
  <c r="G23" i="146"/>
  <c r="C13" i="180"/>
  <c r="C28" i="179"/>
  <c r="G17" i="170"/>
  <c r="G31" i="173"/>
  <c r="C20" i="146"/>
  <c r="C34" i="179"/>
  <c r="C35" i="146"/>
  <c r="E16" i="174"/>
  <c r="E34" i="172"/>
  <c r="G28" i="174"/>
  <c r="C16" i="176"/>
  <c r="E18" i="178"/>
  <c r="G33" i="173"/>
  <c r="C32" i="146"/>
  <c r="G20" i="172"/>
  <c r="C10" i="176"/>
  <c r="E24" i="178"/>
  <c r="G20" i="146"/>
  <c r="C17" i="172"/>
  <c r="C31" i="175"/>
  <c r="E19" i="178"/>
  <c r="E29" i="171"/>
  <c r="E15" i="173"/>
  <c r="E32" i="174"/>
  <c r="G28" i="172"/>
  <c r="F27" i="172"/>
  <c r="G33" i="170"/>
  <c r="E31" i="170"/>
  <c r="C33" i="179"/>
  <c r="G29" i="180"/>
  <c r="C33" i="170"/>
  <c r="E21" i="174"/>
  <c r="G10" i="177"/>
  <c r="F9" i="177"/>
  <c r="G23" i="180"/>
  <c r="C22" i="180"/>
  <c r="E29" i="170"/>
  <c r="G17" i="174"/>
  <c r="G32" i="146"/>
  <c r="C20" i="180"/>
  <c r="G31" i="172"/>
  <c r="E32" i="177"/>
  <c r="C24" i="176"/>
  <c r="G17" i="173"/>
  <c r="G14" i="172"/>
  <c r="G18" i="171"/>
  <c r="G34" i="180"/>
  <c r="C15" i="171"/>
  <c r="C29" i="174"/>
  <c r="E17" i="177"/>
  <c r="E31" i="180"/>
  <c r="C10" i="171"/>
  <c r="B9" i="171"/>
  <c r="E24" i="174"/>
  <c r="G13" i="177"/>
  <c r="F26" i="180"/>
  <c r="G27" i="180"/>
  <c r="G12" i="173"/>
  <c r="C19" i="173"/>
  <c r="C34" i="171"/>
  <c r="E20" i="169"/>
  <c r="G11" i="170"/>
  <c r="G19" i="178"/>
  <c r="B9" i="180"/>
  <c r="C10" i="180"/>
  <c r="G22" i="170"/>
  <c r="C12" i="174"/>
  <c r="C25" i="146"/>
  <c r="E14" i="180"/>
  <c r="E29" i="179"/>
  <c r="C19" i="170"/>
  <c r="C33" i="173"/>
  <c r="E21" i="146"/>
  <c r="F9" i="180"/>
  <c r="G10" i="180"/>
  <c r="C31" i="170"/>
  <c r="E23" i="170"/>
  <c r="G33" i="178"/>
  <c r="E25" i="176"/>
  <c r="C30" i="178"/>
  <c r="E31" i="169"/>
  <c r="G19" i="173"/>
  <c r="G34" i="176"/>
  <c r="C22" i="179"/>
  <c r="E17" i="178"/>
  <c r="F26" i="169"/>
  <c r="G27" i="169"/>
  <c r="C16" i="173"/>
  <c r="C31" i="176"/>
  <c r="E18" i="179"/>
  <c r="C31" i="169"/>
  <c r="G11" i="174"/>
  <c r="G11" i="175"/>
  <c r="E31" i="172"/>
  <c r="C13" i="171"/>
  <c r="C34" i="170"/>
  <c r="E12" i="180"/>
  <c r="E32" i="180"/>
  <c r="E34" i="170"/>
  <c r="G22" i="174"/>
  <c r="C12" i="177"/>
  <c r="C25" i="180"/>
  <c r="G24" i="180"/>
  <c r="G30" i="170"/>
  <c r="C19" i="174"/>
  <c r="C34" i="146"/>
  <c r="E21" i="180"/>
  <c r="G16" i="169"/>
  <c r="E10" i="171"/>
  <c r="D9" i="171"/>
  <c r="C27" i="170"/>
  <c r="B26" i="170"/>
  <c r="C12" i="179"/>
  <c r="G32" i="176"/>
  <c r="G32" i="178"/>
  <c r="G32" i="169"/>
  <c r="C21" i="173"/>
  <c r="E10" i="146"/>
  <c r="D9" i="146"/>
  <c r="E23" i="179"/>
  <c r="E21" i="178"/>
  <c r="C29" i="169"/>
  <c r="E17" i="173"/>
  <c r="E32" i="176"/>
  <c r="G19" i="179"/>
  <c r="C21" i="170"/>
  <c r="E28" i="174"/>
  <c r="E14" i="175"/>
  <c r="C33" i="172"/>
  <c r="E30" i="176"/>
  <c r="E33" i="171"/>
  <c r="G21" i="175"/>
  <c r="C11" i="178"/>
  <c r="C19" i="176"/>
  <c r="E28" i="171"/>
  <c r="G16" i="175"/>
  <c r="C32" i="177"/>
  <c r="G23" i="170"/>
  <c r="E22" i="178"/>
  <c r="C30" i="172"/>
  <c r="C25" i="171"/>
  <c r="G30" i="180"/>
  <c r="B26" i="169"/>
  <c r="C27" i="169"/>
  <c r="E23" i="177"/>
  <c r="G25" i="179"/>
  <c r="G18" i="170"/>
  <c r="G32" i="173"/>
  <c r="C21" i="146"/>
  <c r="D9" i="180"/>
  <c r="E10" i="180"/>
  <c r="E20" i="179"/>
  <c r="C15" i="170"/>
  <c r="C29" i="173"/>
  <c r="E17" i="146"/>
  <c r="E31" i="179"/>
  <c r="C11" i="172"/>
  <c r="E32" i="173"/>
  <c r="E31" i="175"/>
  <c r="C22" i="177"/>
  <c r="E28" i="173"/>
  <c r="G24" i="146"/>
  <c r="C18" i="172"/>
  <c r="E33" i="175"/>
  <c r="G21" i="178"/>
  <c r="E15" i="146"/>
  <c r="E14" i="172"/>
  <c r="E28" i="175"/>
  <c r="G16" i="178"/>
  <c r="B9" i="176" l="1"/>
  <c r="K5" i="129"/>
  <c r="H5" i="129"/>
  <c r="E5" i="129"/>
  <c r="B27" i="146"/>
  <c r="D25" i="163"/>
  <c r="E25" i="163"/>
  <c r="K5" i="163"/>
  <c r="I4" i="163"/>
  <c r="J5" i="163"/>
  <c r="E12" i="163"/>
  <c r="D12" i="163"/>
  <c r="P4" i="132"/>
  <c r="K10" i="163"/>
  <c r="J10" i="163"/>
  <c r="J14" i="163"/>
  <c r="K14" i="163"/>
  <c r="H5" i="131"/>
  <c r="J9" i="163"/>
  <c r="K9" i="163"/>
  <c r="B5" i="128"/>
  <c r="N5" i="127"/>
  <c r="K19" i="163"/>
  <c r="J19" i="163"/>
  <c r="K27" i="163"/>
  <c r="J27" i="163"/>
  <c r="D7" i="163"/>
  <c r="E7" i="163"/>
  <c r="J4" i="57"/>
  <c r="D27" i="163"/>
  <c r="E27" i="163"/>
  <c r="P4" i="130"/>
  <c r="K20" i="163"/>
  <c r="J20" i="163"/>
  <c r="B22" i="147"/>
  <c r="E14" i="163"/>
  <c r="D14" i="163"/>
  <c r="C6" i="182"/>
  <c r="I6" i="7"/>
  <c r="I18" i="7" s="1"/>
  <c r="C8" i="182"/>
  <c r="I14" i="7"/>
  <c r="I22" i="7" s="1"/>
  <c r="C15" i="181"/>
  <c r="F6" i="7"/>
  <c r="F18" i="7" s="1"/>
  <c r="D15" i="181"/>
  <c r="G6" i="7"/>
  <c r="G18" i="7" s="1"/>
  <c r="C6" i="181"/>
  <c r="C6" i="7"/>
  <c r="C18" i="7" s="1"/>
  <c r="C17" i="181"/>
  <c r="F14" i="7"/>
  <c r="F22" i="7" s="1"/>
  <c r="C8" i="181"/>
  <c r="C14" i="7"/>
  <c r="C22" i="7" s="1"/>
  <c r="D8" i="182"/>
  <c r="J14" i="7"/>
  <c r="J22" i="7" s="1"/>
  <c r="J6" i="7"/>
  <c r="J18" i="7" s="1"/>
  <c r="D6" i="182"/>
  <c r="G14" i="7"/>
  <c r="G22" i="7" s="1"/>
  <c r="D17" i="181"/>
  <c r="D8" i="181"/>
  <c r="D14" i="7"/>
  <c r="D22" i="7" s="1"/>
  <c r="J31" i="163"/>
  <c r="K31" i="163"/>
  <c r="K24" i="163"/>
  <c r="J24" i="163"/>
  <c r="I23" i="163"/>
  <c r="E13" i="163"/>
  <c r="D13" i="163"/>
  <c r="J33" i="163"/>
  <c r="K33" i="163"/>
  <c r="K13" i="163"/>
  <c r="J13" i="163"/>
  <c r="B5" i="53"/>
  <c r="N5" i="53"/>
  <c r="H5" i="128"/>
  <c r="J25" i="163"/>
  <c r="K25" i="163"/>
  <c r="K5" i="127"/>
  <c r="D31" i="163"/>
  <c r="E31" i="163"/>
  <c r="E24" i="163"/>
  <c r="D24" i="163"/>
  <c r="C23" i="163"/>
  <c r="J37" i="163"/>
  <c r="K37" i="163"/>
  <c r="K28" i="163"/>
  <c r="J28" i="163"/>
  <c r="J29" i="163"/>
  <c r="K29" i="163"/>
  <c r="J16" i="163"/>
  <c r="K16" i="163"/>
  <c r="E37" i="163"/>
  <c r="D37" i="163"/>
  <c r="E19" i="163"/>
  <c r="D19" i="163"/>
  <c r="K5" i="131"/>
  <c r="J11" i="163"/>
  <c r="K11" i="163"/>
  <c r="B5" i="131"/>
  <c r="E5" i="127"/>
  <c r="E35" i="163"/>
  <c r="D35" i="163"/>
  <c r="D28" i="163"/>
  <c r="E28" i="163"/>
  <c r="E5" i="163"/>
  <c r="D5" i="163"/>
  <c r="C4" i="163"/>
  <c r="H5" i="127"/>
  <c r="D6" i="181"/>
  <c r="D6" i="7"/>
  <c r="D18" i="7" s="1"/>
  <c r="B5" i="129"/>
  <c r="N5" i="129"/>
  <c r="H5" i="53"/>
  <c r="J8" i="163"/>
  <c r="K8" i="163"/>
  <c r="E5" i="128"/>
  <c r="N5" i="128"/>
  <c r="B5" i="127"/>
  <c r="J32" i="163"/>
  <c r="K32" i="163"/>
  <c r="N5" i="131"/>
  <c r="K5" i="53"/>
  <c r="E5" i="53"/>
  <c r="B5" i="147"/>
  <c r="B37" i="147"/>
  <c r="J36" i="163"/>
  <c r="K36" i="163"/>
  <c r="E5" i="131"/>
  <c r="J12" i="163"/>
  <c r="K12" i="163"/>
  <c r="D20" i="161"/>
  <c r="J11" i="161"/>
  <c r="G11" i="161"/>
  <c r="J8" i="161"/>
  <c r="D11" i="161"/>
  <c r="J9" i="161"/>
  <c r="I23" i="169"/>
  <c r="I17" i="170"/>
  <c r="I11" i="171"/>
  <c r="I28" i="171"/>
  <c r="I29" i="171"/>
  <c r="I25" i="171"/>
  <c r="I31" i="171"/>
  <c r="I10" i="171"/>
  <c r="I12" i="171"/>
  <c r="I14" i="171"/>
  <c r="I13" i="171"/>
  <c r="I23" i="171"/>
  <c r="I20" i="171"/>
  <c r="I27" i="171"/>
  <c r="I19" i="171"/>
  <c r="I34" i="171"/>
  <c r="I10" i="173"/>
  <c r="I24" i="171"/>
  <c r="I30" i="171"/>
  <c r="I23" i="172"/>
  <c r="I33" i="171"/>
  <c r="I22" i="171"/>
  <c r="I32" i="171"/>
  <c r="I15" i="171"/>
  <c r="I24" i="173"/>
  <c r="I34" i="180"/>
  <c r="I31" i="180"/>
  <c r="I15" i="169"/>
  <c r="I10" i="170"/>
  <c r="I31" i="175"/>
  <c r="I23" i="180"/>
  <c r="I23" i="173"/>
  <c r="I33" i="176"/>
  <c r="I15" i="180"/>
  <c r="I32" i="175"/>
  <c r="I31" i="173"/>
  <c r="I27" i="180"/>
  <c r="I17" i="180"/>
  <c r="I10" i="180"/>
  <c r="I18" i="175"/>
  <c r="I28" i="174"/>
  <c r="I30" i="174"/>
  <c r="I32" i="180"/>
  <c r="H7" i="169"/>
  <c r="J15" i="161"/>
  <c r="G6" i="161"/>
  <c r="G10" i="161"/>
  <c r="G8" i="161"/>
  <c r="I32" i="168"/>
  <c r="I12" i="168"/>
  <c r="I34" i="168"/>
  <c r="I16" i="168"/>
  <c r="I33" i="169"/>
  <c r="I13" i="169"/>
  <c r="I22" i="169"/>
  <c r="I31" i="169"/>
  <c r="I14" i="170"/>
  <c r="I24" i="170"/>
  <c r="I15" i="170"/>
  <c r="I31" i="170"/>
  <c r="I34" i="172"/>
  <c r="I35" i="172"/>
  <c r="I28" i="172"/>
  <c r="I10" i="172"/>
  <c r="I18" i="172"/>
  <c r="I17" i="172"/>
  <c r="I18" i="173"/>
  <c r="I12" i="173"/>
  <c r="I29" i="173"/>
  <c r="J7" i="161"/>
  <c r="I32" i="174"/>
  <c r="I21" i="174"/>
  <c r="I10" i="174"/>
  <c r="I15" i="174"/>
  <c r="I11" i="175"/>
  <c r="I13" i="175"/>
  <c r="I27" i="175"/>
  <c r="I20" i="175"/>
  <c r="I23" i="175"/>
  <c r="I28" i="176"/>
  <c r="I17" i="176"/>
  <c r="I18" i="176"/>
  <c r="I34" i="176"/>
  <c r="I14" i="146"/>
  <c r="I23" i="146"/>
  <c r="I25" i="146"/>
  <c r="I23" i="170"/>
  <c r="I32" i="169"/>
  <c r="I33" i="146"/>
  <c r="I30" i="170"/>
  <c r="I11" i="146"/>
  <c r="I17" i="173"/>
  <c r="I22" i="168"/>
  <c r="I32" i="146"/>
  <c r="I23" i="174"/>
  <c r="I11" i="174"/>
  <c r="I20" i="174"/>
  <c r="I18" i="170"/>
  <c r="I22" i="177"/>
  <c r="I21" i="177"/>
  <c r="I19" i="177"/>
  <c r="I18" i="177"/>
  <c r="I23" i="177"/>
  <c r="I20" i="177"/>
  <c r="I25" i="178"/>
  <c r="I17" i="178"/>
  <c r="I33" i="178"/>
  <c r="I15" i="178"/>
  <c r="I24" i="178"/>
  <c r="I23" i="178"/>
  <c r="I29" i="179"/>
  <c r="I27" i="179"/>
  <c r="I25" i="179"/>
  <c r="I31" i="179"/>
  <c r="I17" i="179"/>
  <c r="I33" i="179"/>
  <c r="I21" i="180"/>
  <c r="I19" i="180"/>
  <c r="I13" i="170"/>
  <c r="I24" i="180"/>
  <c r="I34" i="175"/>
  <c r="D12" i="161"/>
  <c r="G7" i="161"/>
  <c r="D10" i="161"/>
  <c r="D8" i="161"/>
  <c r="I33" i="168"/>
  <c r="I20" i="168"/>
  <c r="I11" i="168"/>
  <c r="I10" i="168"/>
  <c r="I25" i="169"/>
  <c r="I12" i="169"/>
  <c r="I19" i="170"/>
  <c r="I25" i="170"/>
  <c r="I21" i="170"/>
  <c r="I29" i="172"/>
  <c r="I24" i="172"/>
  <c r="I16" i="172"/>
  <c r="I21" i="172"/>
  <c r="I11" i="172"/>
  <c r="I17" i="168"/>
  <c r="I28" i="173"/>
  <c r="I22" i="173"/>
  <c r="I27" i="173"/>
  <c r="I21" i="173"/>
  <c r="I19" i="174"/>
  <c r="I24" i="174"/>
  <c r="I14" i="174"/>
  <c r="I22" i="174"/>
  <c r="I12" i="175"/>
  <c r="I33" i="175"/>
  <c r="I29" i="175"/>
  <c r="I13" i="176"/>
  <c r="I21" i="176"/>
  <c r="I29" i="176"/>
  <c r="I19" i="176"/>
  <c r="I28" i="146"/>
  <c r="I12" i="146"/>
  <c r="I30" i="146"/>
  <c r="I35" i="146"/>
  <c r="I31" i="146"/>
  <c r="I12" i="176"/>
  <c r="I12" i="172"/>
  <c r="I23" i="176"/>
  <c r="I24" i="146"/>
  <c r="I31" i="176"/>
  <c r="I16" i="176"/>
  <c r="I18" i="174"/>
  <c r="I17" i="175"/>
  <c r="I16" i="175"/>
  <c r="I19" i="168"/>
  <c r="I15" i="177"/>
  <c r="I12" i="177"/>
  <c r="I34" i="177"/>
  <c r="I14" i="177"/>
  <c r="I31" i="177"/>
  <c r="I17" i="177"/>
  <c r="I13" i="178"/>
  <c r="I22" i="178"/>
  <c r="I30" i="178"/>
  <c r="I16" i="178"/>
  <c r="I32" i="178"/>
  <c r="I12" i="178"/>
  <c r="I13" i="179"/>
  <c r="I11" i="179"/>
  <c r="I10" i="179"/>
  <c r="I18" i="179"/>
  <c r="I19" i="179"/>
  <c r="I34" i="179"/>
  <c r="I11" i="180"/>
  <c r="I29" i="180"/>
  <c r="I14" i="180"/>
  <c r="I16" i="180"/>
  <c r="H7" i="168"/>
  <c r="H7" i="177"/>
  <c r="J13" i="161"/>
  <c r="J17" i="161"/>
  <c r="D7" i="161"/>
  <c r="I18" i="168"/>
  <c r="I31" i="168"/>
  <c r="I15" i="168"/>
  <c r="I23" i="168"/>
  <c r="I20" i="169"/>
  <c r="I19" i="169"/>
  <c r="I11" i="169"/>
  <c r="I16" i="170"/>
  <c r="I33" i="170"/>
  <c r="I22" i="170"/>
  <c r="I27" i="170"/>
  <c r="I22" i="172"/>
  <c r="I13" i="172"/>
  <c r="I20" i="172"/>
  <c r="I30" i="172"/>
  <c r="I32" i="173"/>
  <c r="I13" i="173"/>
  <c r="I11" i="173"/>
  <c r="I33" i="173"/>
  <c r="I12" i="174"/>
  <c r="I34" i="174"/>
  <c r="I25" i="174"/>
  <c r="I27" i="174"/>
  <c r="I33" i="174"/>
  <c r="I22" i="175"/>
  <c r="I10" i="175"/>
  <c r="I25" i="175"/>
  <c r="I14" i="175"/>
  <c r="I35" i="176"/>
  <c r="I15" i="176"/>
  <c r="I20" i="176"/>
  <c r="I24" i="176"/>
  <c r="I16" i="146"/>
  <c r="I29" i="146"/>
  <c r="I21" i="146"/>
  <c r="I18" i="146"/>
  <c r="I10" i="146"/>
  <c r="I32" i="176"/>
  <c r="I14" i="172"/>
  <c r="I21" i="175"/>
  <c r="I14" i="169"/>
  <c r="I34" i="173"/>
  <c r="I16" i="173"/>
  <c r="I20" i="146"/>
  <c r="I15" i="173"/>
  <c r="I25" i="168"/>
  <c r="I18" i="169"/>
  <c r="I24" i="175"/>
  <c r="I17" i="169"/>
  <c r="I25" i="177"/>
  <c r="I29" i="177"/>
  <c r="I10" i="177"/>
  <c r="I33" i="177"/>
  <c r="I16" i="177"/>
  <c r="I11" i="177"/>
  <c r="I34" i="178"/>
  <c r="I29" i="178"/>
  <c r="I31" i="178"/>
  <c r="I14" i="178"/>
  <c r="I21" i="178"/>
  <c r="I35" i="178"/>
  <c r="I30" i="179"/>
  <c r="I15" i="179"/>
  <c r="I20" i="179"/>
  <c r="I24" i="179"/>
  <c r="I12" i="179"/>
  <c r="I28" i="179"/>
  <c r="I13" i="180"/>
  <c r="I12" i="180"/>
  <c r="I33" i="180"/>
  <c r="I10" i="169"/>
  <c r="H7" i="180"/>
  <c r="H7" i="178"/>
  <c r="H7" i="179"/>
  <c r="D6" i="161"/>
  <c r="I21" i="168"/>
  <c r="I24" i="168"/>
  <c r="I13" i="168"/>
  <c r="I14" i="168"/>
  <c r="I21" i="169"/>
  <c r="I32" i="170"/>
  <c r="I12" i="170"/>
  <c r="I34" i="170"/>
  <c r="I15" i="172"/>
  <c r="I31" i="172"/>
  <c r="I25" i="172"/>
  <c r="I19" i="172"/>
  <c r="I33" i="172"/>
  <c r="I25" i="173"/>
  <c r="I30" i="173"/>
  <c r="I14" i="173"/>
  <c r="I19" i="173"/>
  <c r="I29" i="174"/>
  <c r="I13" i="174"/>
  <c r="I16" i="174"/>
  <c r="I28" i="175"/>
  <c r="I15" i="175"/>
  <c r="I30" i="175"/>
  <c r="I19" i="175"/>
  <c r="I11" i="176"/>
  <c r="I22" i="176"/>
  <c r="I25" i="176"/>
  <c r="I14" i="176"/>
  <c r="I10" i="176"/>
  <c r="I13" i="146"/>
  <c r="I22" i="146"/>
  <c r="I34" i="146"/>
  <c r="I16" i="169"/>
  <c r="I19" i="146"/>
  <c r="I17" i="174"/>
  <c r="I15" i="146"/>
  <c r="I24" i="169"/>
  <c r="I34" i="169"/>
  <c r="I17" i="146"/>
  <c r="I20" i="170"/>
  <c r="I32" i="172"/>
  <c r="I30" i="176"/>
  <c r="I24" i="177"/>
  <c r="I32" i="177"/>
  <c r="I27" i="177"/>
  <c r="I30" i="177"/>
  <c r="I28" i="177"/>
  <c r="I13" i="177"/>
  <c r="I20" i="178"/>
  <c r="I11" i="178"/>
  <c r="I28" i="178"/>
  <c r="I10" i="178"/>
  <c r="I19" i="178"/>
  <c r="I18" i="178"/>
  <c r="I31" i="174"/>
  <c r="I23" i="179"/>
  <c r="I32" i="179"/>
  <c r="I14" i="179"/>
  <c r="I16" i="179"/>
  <c r="I22" i="179"/>
  <c r="I21" i="179"/>
  <c r="I28" i="180"/>
  <c r="I30" i="180"/>
  <c r="I18" i="180"/>
  <c r="I25" i="180"/>
  <c r="I20" i="173"/>
  <c r="H8" i="180"/>
  <c r="I28" i="169"/>
  <c r="I28" i="170"/>
  <c r="I28" i="168"/>
  <c r="I27" i="168"/>
  <c r="I27" i="169"/>
  <c r="I30" i="169"/>
  <c r="I29" i="169"/>
  <c r="I30" i="168"/>
  <c r="I29" i="170"/>
  <c r="I29" i="168"/>
  <c r="H9" i="180"/>
  <c r="H26" i="180"/>
  <c r="H26" i="179"/>
  <c r="H8" i="179"/>
  <c r="H9" i="179"/>
  <c r="H8" i="178"/>
  <c r="H9" i="178"/>
  <c r="H27" i="178"/>
  <c r="H8" i="177"/>
  <c r="H9" i="177"/>
  <c r="H26" i="177"/>
  <c r="D9" i="161"/>
  <c r="H7" i="146"/>
  <c r="H7" i="171"/>
  <c r="G16" i="161"/>
  <c r="G18" i="161"/>
  <c r="H7" i="176"/>
  <c r="H7" i="174"/>
  <c r="H7" i="172"/>
  <c r="H7" i="173"/>
  <c r="H7" i="175"/>
  <c r="H7" i="170"/>
  <c r="D16" i="161"/>
  <c r="D18" i="161"/>
  <c r="G9" i="161"/>
  <c r="G15" i="161"/>
  <c r="G21" i="161"/>
  <c r="D13" i="161"/>
  <c r="D15" i="161"/>
  <c r="D21" i="161"/>
  <c r="G20" i="161"/>
  <c r="D17" i="161"/>
  <c r="G17" i="161"/>
  <c r="H8" i="146"/>
  <c r="H9" i="146"/>
  <c r="H27" i="146"/>
  <c r="H9" i="176"/>
  <c r="H27" i="176"/>
  <c r="H8" i="176"/>
  <c r="H9" i="175"/>
  <c r="H26" i="175"/>
  <c r="H8" i="175"/>
  <c r="H9" i="174"/>
  <c r="H8" i="174"/>
  <c r="H26" i="174"/>
  <c r="K13" i="161"/>
  <c r="K11" i="161"/>
  <c r="G13" i="161"/>
  <c r="K17" i="161"/>
  <c r="K7" i="161"/>
  <c r="K19" i="161"/>
  <c r="K9" i="161"/>
  <c r="H26" i="173"/>
  <c r="H9" i="173"/>
  <c r="H8" i="173"/>
  <c r="H8" i="172"/>
  <c r="H27" i="172"/>
  <c r="H9" i="172"/>
  <c r="H9" i="171"/>
  <c r="H8" i="171"/>
  <c r="H26" i="171"/>
  <c r="H9" i="170"/>
  <c r="H26" i="170"/>
  <c r="H8" i="170"/>
  <c r="H8" i="169"/>
  <c r="H9" i="169"/>
  <c r="H26" i="169"/>
  <c r="H8" i="168"/>
  <c r="H26" i="168"/>
  <c r="B5" i="161"/>
  <c r="H9" i="168"/>
  <c r="K10" i="161"/>
  <c r="K8" i="161"/>
  <c r="E5" i="161"/>
  <c r="K6" i="161"/>
  <c r="K15" i="161"/>
  <c r="J12" i="161"/>
  <c r="K16" i="161"/>
  <c r="J16" i="161"/>
  <c r="G12" i="161"/>
  <c r="K12" i="161"/>
  <c r="J6" i="161"/>
  <c r="K20" i="161"/>
  <c r="K14" i="161"/>
  <c r="H5" i="161"/>
  <c r="J18" i="161"/>
  <c r="J20" i="161"/>
  <c r="K21" i="161"/>
  <c r="J21" i="161"/>
  <c r="K18" i="161"/>
  <c r="D16" i="7"/>
  <c r="D23" i="7" s="1"/>
  <c r="E8" i="176"/>
  <c r="F16" i="7"/>
  <c r="F23" i="7" s="1"/>
  <c r="E8" i="170"/>
  <c r="E8" i="173"/>
  <c r="E8" i="180"/>
  <c r="E8" i="174"/>
  <c r="M16" i="7"/>
  <c r="M23" i="7" s="1"/>
  <c r="C7" i="177"/>
  <c r="L16" i="7"/>
  <c r="L23" i="7" s="1"/>
  <c r="C7" i="174"/>
  <c r="G8" i="175"/>
  <c r="G8" i="169"/>
  <c r="G8" i="168"/>
  <c r="E8" i="175"/>
  <c r="G8" i="177"/>
  <c r="E7" i="168"/>
  <c r="C7" i="176"/>
  <c r="C7" i="180"/>
  <c r="I16" i="7"/>
  <c r="I23" i="7" s="1"/>
  <c r="G8" i="170"/>
  <c r="E8" i="172"/>
  <c r="E7" i="169"/>
  <c r="C7" i="175"/>
  <c r="E7" i="178"/>
  <c r="E7" i="146"/>
  <c r="E7" i="177"/>
  <c r="C7" i="146"/>
  <c r="C7" i="178"/>
  <c r="C7" i="171"/>
  <c r="E8" i="168"/>
  <c r="E8" i="169"/>
  <c r="C16" i="7"/>
  <c r="C23" i="7" s="1"/>
  <c r="E9" i="173"/>
  <c r="G26" i="177"/>
  <c r="G7" i="146"/>
  <c r="G9" i="169"/>
  <c r="C27" i="172"/>
  <c r="G9" i="179"/>
  <c r="G16" i="7"/>
  <c r="G23" i="7" s="1"/>
  <c r="E9" i="146"/>
  <c r="E9" i="171"/>
  <c r="G9" i="180"/>
  <c r="C9" i="180"/>
  <c r="C8" i="171"/>
  <c r="G8" i="179"/>
  <c r="G7" i="176"/>
  <c r="G8" i="172"/>
  <c r="E7" i="170"/>
  <c r="E7" i="173"/>
  <c r="E7" i="180"/>
  <c r="E7" i="174"/>
  <c r="E26" i="180"/>
  <c r="E9" i="169"/>
  <c r="E9" i="177"/>
  <c r="G27" i="176"/>
  <c r="E9" i="174"/>
  <c r="G9" i="173"/>
  <c r="E9" i="178"/>
  <c r="G9" i="170"/>
  <c r="C9" i="169"/>
  <c r="C27" i="176"/>
  <c r="K14" i="7"/>
  <c r="C7" i="172"/>
  <c r="G7" i="180"/>
  <c r="G7" i="174"/>
  <c r="G9" i="172"/>
  <c r="C27" i="178"/>
  <c r="C26" i="175"/>
  <c r="C9" i="168"/>
  <c r="C9" i="174"/>
  <c r="C9" i="173"/>
  <c r="E9" i="176"/>
  <c r="G26" i="179"/>
  <c r="C8" i="173"/>
  <c r="C7" i="169"/>
  <c r="G7" i="178"/>
  <c r="G8" i="173"/>
  <c r="E8" i="171"/>
  <c r="E8" i="179"/>
  <c r="E9" i="168"/>
  <c r="G9" i="146"/>
  <c r="C9" i="146"/>
  <c r="C8" i="179"/>
  <c r="C26" i="177"/>
  <c r="E9" i="180"/>
  <c r="C26" i="170"/>
  <c r="G26" i="169"/>
  <c r="C9" i="171"/>
  <c r="G26" i="174"/>
  <c r="G26" i="168"/>
  <c r="G7" i="179"/>
  <c r="G8" i="176"/>
  <c r="G7" i="172"/>
  <c r="C27" i="146"/>
  <c r="E26" i="171"/>
  <c r="G26" i="173"/>
  <c r="C26" i="179"/>
  <c r="G26" i="175"/>
  <c r="E26" i="179"/>
  <c r="E9" i="172"/>
  <c r="C8" i="176"/>
  <c r="K6" i="7"/>
  <c r="J16" i="7"/>
  <c r="J23" i="7" s="1"/>
  <c r="G8" i="180"/>
  <c r="G8" i="174"/>
  <c r="E7" i="176"/>
  <c r="E27" i="146"/>
  <c r="C9" i="175"/>
  <c r="G26" i="170"/>
  <c r="E26" i="177"/>
  <c r="G9" i="168"/>
  <c r="E26" i="174"/>
  <c r="C7" i="173"/>
  <c r="C8" i="175"/>
  <c r="G8" i="178"/>
  <c r="G7" i="173"/>
  <c r="E7" i="171"/>
  <c r="E7" i="179"/>
  <c r="C26" i="173"/>
  <c r="E26" i="175"/>
  <c r="C26" i="171"/>
  <c r="E9" i="170"/>
  <c r="G27" i="146"/>
  <c r="C9" i="177"/>
  <c r="C9" i="178"/>
  <c r="E9" i="175"/>
  <c r="C26" i="180"/>
  <c r="E26" i="168"/>
  <c r="C7" i="168"/>
  <c r="C8" i="178"/>
  <c r="G9" i="174"/>
  <c r="G9" i="176"/>
  <c r="E26" i="170"/>
  <c r="G27" i="178"/>
  <c r="E27" i="172"/>
  <c r="E26" i="173"/>
  <c r="G9" i="175"/>
  <c r="G7" i="171"/>
  <c r="G9" i="178"/>
  <c r="C8" i="170"/>
  <c r="C8" i="168"/>
  <c r="C26" i="169"/>
  <c r="G26" i="180"/>
  <c r="G9" i="177"/>
  <c r="G27" i="172"/>
  <c r="C9" i="176"/>
  <c r="C8" i="174"/>
  <c r="G7" i="175"/>
  <c r="G7" i="169"/>
  <c r="G7" i="168"/>
  <c r="E7" i="175"/>
  <c r="G7" i="177"/>
  <c r="G9" i="171"/>
  <c r="C9" i="170"/>
  <c r="E27" i="176"/>
  <c r="E9" i="179"/>
  <c r="C8" i="180"/>
  <c r="C8" i="172"/>
  <c r="G7" i="170"/>
  <c r="G8" i="146"/>
  <c r="E7" i="172"/>
  <c r="C9" i="179"/>
  <c r="C26" i="174"/>
  <c r="C7" i="179"/>
  <c r="C8" i="169"/>
  <c r="G8" i="171"/>
  <c r="E8" i="178"/>
  <c r="E8" i="146"/>
  <c r="E8" i="177"/>
  <c r="E26" i="169"/>
  <c r="E27" i="178"/>
  <c r="G26" i="171"/>
  <c r="C9" i="172"/>
  <c r="C26" i="168"/>
  <c r="C7" i="170"/>
  <c r="C8" i="146"/>
  <c r="C8" i="177"/>
  <c r="E14" i="7" l="1"/>
  <c r="B17" i="181"/>
  <c r="D4" i="163"/>
  <c r="E4" i="163"/>
  <c r="D23" i="163"/>
  <c r="E23" i="163"/>
  <c r="M17" i="182"/>
  <c r="J17" i="182"/>
  <c r="I8" i="181"/>
  <c r="L8" i="181"/>
  <c r="J15" i="181"/>
  <c r="M15" i="181"/>
  <c r="J4" i="163"/>
  <c r="K4" i="163"/>
  <c r="E6" i="7"/>
  <c r="B15" i="181"/>
  <c r="J23" i="163"/>
  <c r="K23" i="163"/>
  <c r="J17" i="181"/>
  <c r="M17" i="181"/>
  <c r="L6" i="181"/>
  <c r="I6" i="181"/>
  <c r="L8" i="182"/>
  <c r="I8" i="182"/>
  <c r="B14" i="7"/>
  <c r="B8" i="181"/>
  <c r="K5" i="7"/>
  <c r="K18" i="7"/>
  <c r="B6" i="182"/>
  <c r="H6" i="7"/>
  <c r="B6" i="7"/>
  <c r="B6" i="181"/>
  <c r="K22" i="7"/>
  <c r="K13" i="7"/>
  <c r="E41" i="147"/>
  <c r="E39" i="147"/>
  <c r="E40" i="147"/>
  <c r="M6" i="181"/>
  <c r="J6" i="181"/>
  <c r="J8" i="182"/>
  <c r="M8" i="182"/>
  <c r="L17" i="182"/>
  <c r="I17" i="182"/>
  <c r="J15" i="182"/>
  <c r="M15" i="182"/>
  <c r="L15" i="182"/>
  <c r="I15" i="182"/>
  <c r="E27" i="147"/>
  <c r="E28" i="147"/>
  <c r="E29" i="147"/>
  <c r="E24" i="147"/>
  <c r="E26" i="147"/>
  <c r="E25" i="147"/>
  <c r="E30" i="147"/>
  <c r="H14" i="7"/>
  <c r="B8" i="182"/>
  <c r="E10" i="147"/>
  <c r="E9" i="147"/>
  <c r="E12" i="147"/>
  <c r="E11" i="147"/>
  <c r="E7" i="147"/>
  <c r="E13" i="147"/>
  <c r="E8" i="147"/>
  <c r="E14" i="147"/>
  <c r="J8" i="181"/>
  <c r="M8" i="181"/>
  <c r="J6" i="182"/>
  <c r="M6" i="182"/>
  <c r="I17" i="181"/>
  <c r="L17" i="181"/>
  <c r="I15" i="181"/>
  <c r="L15" i="181"/>
  <c r="L6" i="182"/>
  <c r="I6" i="182"/>
  <c r="I26" i="171"/>
  <c r="I8" i="171"/>
  <c r="I9" i="171"/>
  <c r="M11" i="161"/>
  <c r="I7" i="169"/>
  <c r="G5" i="161"/>
  <c r="I7" i="177"/>
  <c r="I7" i="179"/>
  <c r="J5" i="161"/>
  <c r="M12" i="161"/>
  <c r="M8" i="161"/>
  <c r="I8" i="169"/>
  <c r="I27" i="172"/>
  <c r="I26" i="173"/>
  <c r="M17" i="161"/>
  <c r="I26" i="174"/>
  <c r="I26" i="175"/>
  <c r="I9" i="176"/>
  <c r="I27" i="178"/>
  <c r="I8" i="179"/>
  <c r="I9" i="175"/>
  <c r="I26" i="177"/>
  <c r="I9" i="178"/>
  <c r="I26" i="179"/>
  <c r="I7" i="178"/>
  <c r="M15" i="161"/>
  <c r="M10" i="161"/>
  <c r="I8" i="168"/>
  <c r="I8" i="170"/>
  <c r="I8" i="172"/>
  <c r="M9" i="161"/>
  <c r="I8" i="174"/>
  <c r="I27" i="146"/>
  <c r="I7" i="172"/>
  <c r="M18" i="161"/>
  <c r="M20" i="161"/>
  <c r="M6" i="161"/>
  <c r="I9" i="168"/>
  <c r="I8" i="173"/>
  <c r="I9" i="174"/>
  <c r="I8" i="176"/>
  <c r="I9" i="146"/>
  <c r="I9" i="177"/>
  <c r="I8" i="178"/>
  <c r="I26" i="180"/>
  <c r="I8" i="180"/>
  <c r="I7" i="180"/>
  <c r="M16" i="161"/>
  <c r="D5" i="161"/>
  <c r="I9" i="169"/>
  <c r="I9" i="170"/>
  <c r="I9" i="172"/>
  <c r="I9" i="173"/>
  <c r="M7" i="161"/>
  <c r="M13" i="161"/>
  <c r="I8" i="175"/>
  <c r="I27" i="176"/>
  <c r="I8" i="146"/>
  <c r="I8" i="177"/>
  <c r="I9" i="179"/>
  <c r="I9" i="180"/>
  <c r="I26" i="168"/>
  <c r="I26" i="169"/>
  <c r="I26" i="170"/>
  <c r="I7" i="171"/>
  <c r="I7" i="173"/>
  <c r="I7" i="176"/>
  <c r="I7" i="170"/>
  <c r="I7" i="175"/>
  <c r="I7" i="174"/>
  <c r="I7" i="146"/>
  <c r="I7" i="168"/>
  <c r="K5" i="161"/>
  <c r="M14" i="161"/>
  <c r="M21" i="161"/>
  <c r="M39" i="175"/>
  <c r="M40" i="146"/>
  <c r="M39" i="177"/>
  <c r="M39" i="169"/>
  <c r="M40" i="172"/>
  <c r="M39" i="180"/>
  <c r="M39" i="171"/>
  <c r="M39" i="179"/>
  <c r="M40" i="178"/>
  <c r="M39" i="174"/>
  <c r="M40" i="176"/>
  <c r="K16" i="7"/>
  <c r="B16" i="7"/>
  <c r="E16" i="7"/>
  <c r="H16" i="7"/>
  <c r="H23" i="7" l="1"/>
  <c r="H15" i="7"/>
  <c r="H18" i="7"/>
  <c r="H5" i="7"/>
  <c r="B7" i="181"/>
  <c r="K8" i="181"/>
  <c r="H8" i="181"/>
  <c r="E5" i="7"/>
  <c r="E18" i="7"/>
  <c r="K15" i="181"/>
  <c r="B14" i="181"/>
  <c r="H15" i="181"/>
  <c r="B15" i="7"/>
  <c r="B23" i="7"/>
  <c r="N15" i="7"/>
  <c r="B5" i="173"/>
  <c r="L9" i="173" s="1"/>
  <c r="L26" i="173" s="1"/>
  <c r="B5" i="175"/>
  <c r="L9" i="175" s="1"/>
  <c r="L26" i="175" s="1"/>
  <c r="B5" i="169"/>
  <c r="L9" i="169" s="1"/>
  <c r="L26" i="169" s="1"/>
  <c r="B5" i="174"/>
  <c r="L9" i="174" s="1"/>
  <c r="L26" i="174" s="1"/>
  <c r="B5" i="179"/>
  <c r="L9" i="179" s="1"/>
  <c r="L26" i="179" s="1"/>
  <c r="B5" i="177"/>
  <c r="L9" i="177" s="1"/>
  <c r="L26" i="177" s="1"/>
  <c r="B5" i="170"/>
  <c r="L9" i="170" s="1"/>
  <c r="L26" i="170" s="1"/>
  <c r="B5" i="168"/>
  <c r="L9" i="168" s="1"/>
  <c r="L26" i="168" s="1"/>
  <c r="B5" i="171"/>
  <c r="L9" i="171" s="1"/>
  <c r="L26" i="171" s="1"/>
  <c r="B5" i="146"/>
  <c r="L9" i="146" s="1"/>
  <c r="L27" i="146" s="1"/>
  <c r="B5" i="178"/>
  <c r="L9" i="178" s="1"/>
  <c r="L27" i="178" s="1"/>
  <c r="B5" i="176"/>
  <c r="L9" i="176" s="1"/>
  <c r="L27" i="176" s="1"/>
  <c r="B5" i="172"/>
  <c r="L9" i="172" s="1"/>
  <c r="L27" i="172" s="1"/>
  <c r="B5" i="180"/>
  <c r="L9" i="180" s="1"/>
  <c r="L26" i="180" s="1"/>
  <c r="E15" i="7"/>
  <c r="E23" i="7"/>
  <c r="K15" i="7"/>
  <c r="K23" i="7"/>
  <c r="F5" i="179"/>
  <c r="N9" i="179" s="1"/>
  <c r="N26" i="179" s="1"/>
  <c r="F5" i="173"/>
  <c r="N9" i="173" s="1"/>
  <c r="N26" i="173" s="1"/>
  <c r="F5" i="177"/>
  <c r="N9" i="177" s="1"/>
  <c r="N26" i="177" s="1"/>
  <c r="F5" i="169"/>
  <c r="N9" i="169" s="1"/>
  <c r="N26" i="169" s="1"/>
  <c r="F5" i="146"/>
  <c r="N9" i="146" s="1"/>
  <c r="N27" i="146" s="1"/>
  <c r="F5" i="172"/>
  <c r="N9" i="172" s="1"/>
  <c r="N27" i="172" s="1"/>
  <c r="F5" i="178"/>
  <c r="N9" i="178" s="1"/>
  <c r="N27" i="178" s="1"/>
  <c r="F5" i="176"/>
  <c r="N9" i="176" s="1"/>
  <c r="N27" i="176" s="1"/>
  <c r="F5" i="180"/>
  <c r="N9" i="180" s="1"/>
  <c r="N26" i="180" s="1"/>
  <c r="F5" i="170"/>
  <c r="N9" i="170" s="1"/>
  <c r="N26" i="170" s="1"/>
  <c r="F5" i="175"/>
  <c r="N9" i="175" s="1"/>
  <c r="N26" i="175" s="1"/>
  <c r="F5" i="171"/>
  <c r="N9" i="171" s="1"/>
  <c r="N26" i="171" s="1"/>
  <c r="F5" i="168"/>
  <c r="N9" i="168" s="1"/>
  <c r="N26" i="168" s="1"/>
  <c r="F5" i="174"/>
  <c r="N9" i="174" s="1"/>
  <c r="N26" i="174" s="1"/>
  <c r="D5" i="179"/>
  <c r="M9" i="179" s="1"/>
  <c r="M26" i="179" s="1"/>
  <c r="D5" i="175"/>
  <c r="M9" i="175" s="1"/>
  <c r="M26" i="175" s="1"/>
  <c r="D5" i="180"/>
  <c r="M9" i="180" s="1"/>
  <c r="M26" i="180" s="1"/>
  <c r="D5" i="173"/>
  <c r="M9" i="173" s="1"/>
  <c r="M26" i="173" s="1"/>
  <c r="D5" i="146"/>
  <c r="M9" i="146" s="1"/>
  <c r="M27" i="146" s="1"/>
  <c r="D5" i="177"/>
  <c r="M9" i="177" s="1"/>
  <c r="M26" i="177" s="1"/>
  <c r="D5" i="169"/>
  <c r="M9" i="169" s="1"/>
  <c r="M26" i="169" s="1"/>
  <c r="D5" i="171"/>
  <c r="M9" i="171" s="1"/>
  <c r="M26" i="171" s="1"/>
  <c r="D5" i="168"/>
  <c r="M9" i="168" s="1"/>
  <c r="M26" i="168" s="1"/>
  <c r="D5" i="178"/>
  <c r="M9" i="178" s="1"/>
  <c r="M27" i="178" s="1"/>
  <c r="D5" i="170"/>
  <c r="M9" i="170" s="1"/>
  <c r="M26" i="170" s="1"/>
  <c r="D5" i="176"/>
  <c r="M9" i="176" s="1"/>
  <c r="M27" i="176" s="1"/>
  <c r="D5" i="172"/>
  <c r="M9" i="172" s="1"/>
  <c r="M27" i="172" s="1"/>
  <c r="D5" i="174"/>
  <c r="M9" i="174" s="1"/>
  <c r="M26" i="174" s="1"/>
  <c r="H6" i="182"/>
  <c r="B5" i="182"/>
  <c r="K6" i="182"/>
  <c r="B13" i="7"/>
  <c r="N13" i="7"/>
  <c r="B22" i="7"/>
  <c r="B16" i="182"/>
  <c r="H17" i="182"/>
  <c r="K17" i="182"/>
  <c r="H8" i="182"/>
  <c r="K8" i="182"/>
  <c r="B7" i="182"/>
  <c r="B5" i="181"/>
  <c r="K6" i="181"/>
  <c r="H6" i="181"/>
  <c r="H17" i="181"/>
  <c r="B16" i="181"/>
  <c r="K17" i="181"/>
  <c r="H22" i="7"/>
  <c r="H13" i="7"/>
  <c r="B18" i="7"/>
  <c r="B5" i="7"/>
  <c r="N5" i="7"/>
  <c r="K15" i="182"/>
  <c r="B14" i="182"/>
  <c r="H15" i="182"/>
  <c r="E13" i="7"/>
  <c r="E22" i="7"/>
  <c r="M40" i="171"/>
  <c r="M41" i="171"/>
  <c r="M5" i="161"/>
  <c r="M41" i="173"/>
  <c r="M41" i="170"/>
  <c r="M40" i="180"/>
  <c r="M41" i="178"/>
  <c r="M40" i="170"/>
  <c r="M41" i="180"/>
  <c r="M40" i="177"/>
  <c r="M42" i="146"/>
  <c r="M41" i="174"/>
  <c r="M41" i="168"/>
  <c r="M40" i="179"/>
  <c r="M42" i="176"/>
  <c r="M40" i="169"/>
  <c r="M39" i="173"/>
  <c r="M40" i="175"/>
  <c r="M42" i="172"/>
  <c r="M41" i="169"/>
  <c r="M41" i="177"/>
  <c r="M40" i="174"/>
  <c r="M41" i="172"/>
  <c r="M40" i="168"/>
  <c r="M42" i="178"/>
  <c r="M41" i="175"/>
  <c r="M41" i="146"/>
  <c r="M39" i="168"/>
  <c r="M39" i="170"/>
  <c r="M41" i="179"/>
  <c r="M41" i="176"/>
  <c r="M40" i="173"/>
  <c r="E3" i="161"/>
  <c r="Q3" i="161" s="1"/>
  <c r="H3" i="161"/>
  <c r="S3" i="161" s="1"/>
  <c r="B3" i="161"/>
  <c r="O3" i="161" s="1"/>
  <c r="K16" i="182" l="1"/>
  <c r="H16" i="182"/>
  <c r="K5" i="182"/>
  <c r="H5" i="182"/>
  <c r="K14" i="181"/>
  <c r="H14" i="181"/>
  <c r="H14" i="182"/>
  <c r="K14" i="182"/>
  <c r="H16" i="181"/>
  <c r="K16" i="181"/>
  <c r="K5" i="181"/>
  <c r="H5" i="181"/>
  <c r="H7" i="182"/>
  <c r="K7" i="182"/>
  <c r="H7" i="181"/>
  <c r="K7" i="181"/>
</calcChain>
</file>

<file path=xl/sharedStrings.xml><?xml version="1.0" encoding="utf-8"?>
<sst xmlns="http://schemas.openxmlformats.org/spreadsheetml/2006/main" count="1409" uniqueCount="312">
  <si>
    <t>Energetika</t>
  </si>
  <si>
    <t>Doprava</t>
  </si>
  <si>
    <t>Stavebnictví</t>
  </si>
  <si>
    <t>Ostatní</t>
  </si>
  <si>
    <t>Celkem kraj</t>
  </si>
  <si>
    <t>Obchod, služby, školství, zdravotnictví</t>
  </si>
  <si>
    <t>Zemědělství a lesnictví</t>
  </si>
  <si>
    <t>Celkem</t>
  </si>
  <si>
    <t>Leden</t>
  </si>
  <si>
    <t>Únor</t>
  </si>
  <si>
    <t>Březen</t>
  </si>
  <si>
    <t>Duben</t>
  </si>
  <si>
    <t>Květen</t>
  </si>
  <si>
    <t>Červen</t>
  </si>
  <si>
    <t>Červenec</t>
  </si>
  <si>
    <t>Srpen</t>
  </si>
  <si>
    <t>Září</t>
  </si>
  <si>
    <t>Říjen</t>
  </si>
  <si>
    <t>Listopad</t>
  </si>
  <si>
    <t>Prosinec</t>
  </si>
  <si>
    <t>Brikety a pelety</t>
  </si>
  <si>
    <t>Kapalná biopaliva</t>
  </si>
  <si>
    <t>Ostatní biomasa</t>
  </si>
  <si>
    <t>Palivové dříví</t>
  </si>
  <si>
    <t>Piliny, kůra, štěpky, dřevní odpad</t>
  </si>
  <si>
    <t>str. 3</t>
  </si>
  <si>
    <t>str. 4</t>
  </si>
  <si>
    <t>str. 5</t>
  </si>
  <si>
    <t>Domácnosti</t>
  </si>
  <si>
    <t>Průmysl</t>
  </si>
  <si>
    <t>Skládkový plyn</t>
  </si>
  <si>
    <t>Kalový plyn (ČOV)</t>
  </si>
  <si>
    <t>Ostatní bioplyn</t>
  </si>
  <si>
    <t>Zkratky, pojmy a základní vztahy</t>
  </si>
  <si>
    <t>Zemní plyn</t>
  </si>
  <si>
    <t>Topné oleje</t>
  </si>
  <si>
    <t>Ostatní plyny</t>
  </si>
  <si>
    <t>Ostatní pevná paliva</t>
  </si>
  <si>
    <t>Ostatní kapalná paliva</t>
  </si>
  <si>
    <t>Odpadní teplo</t>
  </si>
  <si>
    <t>Koks</t>
  </si>
  <si>
    <t>Hnědé uhlí</t>
  </si>
  <si>
    <t>Černé uhlí</t>
  </si>
  <si>
    <t>Bioplyn</t>
  </si>
  <si>
    <t>Biomasa</t>
  </si>
  <si>
    <t>1. Zkratky, pojmy a základní vztahy</t>
  </si>
  <si>
    <t>Obsah</t>
  </si>
  <si>
    <t>Celulózové výluhy</t>
  </si>
  <si>
    <t>I. čtvrtletí</t>
  </si>
  <si>
    <t>II. čtvrtletí</t>
  </si>
  <si>
    <t>III. čtvrtletí</t>
  </si>
  <si>
    <t>IV. čtvrtletí</t>
  </si>
  <si>
    <t>Podíl v ČR</t>
  </si>
  <si>
    <t>14.2 Výroba a spotřeba: Jihomoravský kraj</t>
  </si>
  <si>
    <t>14.3 Výroba a spotřeba: Karlovarský kraj</t>
  </si>
  <si>
    <t>14.4 Výroba a spotřeba: Královéhradecký kraj</t>
  </si>
  <si>
    <t>14.5 Výroba a spotřeba: Liberecký kraj</t>
  </si>
  <si>
    <t>14.6 Výroba a spotřeba: Moravskoslezský kraj</t>
  </si>
  <si>
    <t>14.7 Výroba a spotřeba: Olomoucký kraj</t>
  </si>
  <si>
    <t>14.8 Výroba a spotřeba: Pardubický kraj</t>
  </si>
  <si>
    <t>14.9 Výroba a spotřeba: Plzeňský kraj</t>
  </si>
  <si>
    <t>14.10 Výroba a spotřeba: Praha</t>
  </si>
  <si>
    <t>14.11 Výroba a spotřeba: Středočeský kraj</t>
  </si>
  <si>
    <t>14.12 Výroba a spotřeba: Ústecký kraj</t>
  </si>
  <si>
    <t>14.13 Výroba a spotřeba: Vysočina</t>
  </si>
  <si>
    <t>14.14 Výroba a spotřeba: Zlínský kraj</t>
  </si>
  <si>
    <t>Výroba tepla brutto</t>
  </si>
  <si>
    <t>Elektrická energie</t>
  </si>
  <si>
    <t>Energie prostředí (tepelné čerpadlo)</t>
  </si>
  <si>
    <t>Energie Slunce (solární kolektor)</t>
  </si>
  <si>
    <t>Černé uhlí tříděné</t>
  </si>
  <si>
    <t>Černé uhlí průmyslové</t>
  </si>
  <si>
    <t>Černouhelné kaly a granulát</t>
  </si>
  <si>
    <t>Hnědé uhlí tříděné</t>
  </si>
  <si>
    <t>Hnědé uhlí průmyslové</t>
  </si>
  <si>
    <t>Hnědé uhlí - Brikety</t>
  </si>
  <si>
    <t>Hnědé uhlí - Lignit</t>
  </si>
  <si>
    <t>Hnědé uhlí - Mourové kaly</t>
  </si>
  <si>
    <t>Bilance tepla</t>
  </si>
  <si>
    <t xml:space="preserve">Technologická vlastní spotřeba tepla </t>
  </si>
  <si>
    <t>Jaderné palivo</t>
  </si>
  <si>
    <t>3. Bilance tepla [TJ]</t>
  </si>
  <si>
    <t>zdroj dat: výkaz ERÚ-T1, ERÚ-E1</t>
  </si>
  <si>
    <t>Dodávky tepla z uhlí</t>
  </si>
  <si>
    <t>Dodávky tepla z bioplynu</t>
  </si>
  <si>
    <t>Dodávky tepla z biomasy</t>
  </si>
  <si>
    <t>JHČ</t>
  </si>
  <si>
    <t>JHM</t>
  </si>
  <si>
    <t>KVK</t>
  </si>
  <si>
    <t>HKK</t>
  </si>
  <si>
    <t>LBK</t>
  </si>
  <si>
    <t>MSK</t>
  </si>
  <si>
    <t>OLK</t>
  </si>
  <si>
    <t>PAK</t>
  </si>
  <si>
    <t>PLK</t>
  </si>
  <si>
    <t>PHA</t>
  </si>
  <si>
    <t>STČ</t>
  </si>
  <si>
    <t>ULK</t>
  </si>
  <si>
    <t>VYS</t>
  </si>
  <si>
    <t>ZLK</t>
  </si>
  <si>
    <t>Bilanční rozdíl</t>
  </si>
  <si>
    <t>Ztráty</t>
  </si>
  <si>
    <t>SZT</t>
  </si>
  <si>
    <t>Soustava zásobování teplem</t>
  </si>
  <si>
    <t>Výroba tepla brutto =</t>
  </si>
  <si>
    <t>Ztráty =</t>
  </si>
  <si>
    <t>Bilanční rozdíl =</t>
  </si>
  <si>
    <t>Technologická vlastní spotřeba tepla =</t>
  </si>
  <si>
    <t>Spotřeba tepla na výrobu tepla a elektrické energie, která je nezbytná pro zajištění procesu výroby tepla a elektrické energie.</t>
  </si>
  <si>
    <t>Ztráty při výrobě tepla a distribuční ztráty (v rozvodech).</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</si>
  <si>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</si>
  <si>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</si>
  <si>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</si>
  <si>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</si>
  <si>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</si>
  <si>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</si>
  <si>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</si>
  <si>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</si>
  <si>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</si>
  <si>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</si>
  <si>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</si>
  <si>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</si>
  <si>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4.1</t>
  </si>
  <si>
    <t>4.2</t>
  </si>
  <si>
    <t>4.3</t>
  </si>
  <si>
    <t>5.1</t>
  </si>
  <si>
    <t>5.2</t>
  </si>
  <si>
    <t>5.3</t>
  </si>
  <si>
    <t>5.4</t>
  </si>
  <si>
    <t>7.1</t>
  </si>
  <si>
    <t>7.2</t>
  </si>
  <si>
    <t>8.1</t>
  </si>
  <si>
    <t>8.2</t>
  </si>
  <si>
    <t>8.3</t>
  </si>
  <si>
    <t>8.4</t>
  </si>
  <si>
    <t>8.5</t>
  </si>
  <si>
    <t>8.6</t>
  </si>
  <si>
    <t>8.7</t>
  </si>
  <si>
    <t>8.8</t>
  </si>
  <si>
    <t>8.9</t>
  </si>
  <si>
    <t>8.10</t>
  </si>
  <si>
    <t>8.11</t>
  </si>
  <si>
    <t>8.12</t>
  </si>
  <si>
    <t>8.13</t>
  </si>
  <si>
    <t>8.14</t>
  </si>
  <si>
    <t>Výroba tepla brutto v krajích ČR</t>
  </si>
  <si>
    <t>4.3 Výroba tepla brutto podle paliv v krajích ČR [TJ]</t>
  </si>
  <si>
    <t>4.1 Výroba tepla brutto podle paliv [TJ]</t>
  </si>
  <si>
    <t>Výroba tepla brutto podle paliv</t>
  </si>
  <si>
    <t>Výroba tepla brutto podle paliv v krajích ČR</t>
  </si>
  <si>
    <t>Instalovaný výkon výroben tepelné energie v krajích ČR</t>
  </si>
  <si>
    <t>str. 6</t>
  </si>
  <si>
    <t>str. 7</t>
  </si>
  <si>
    <t>str. 8</t>
  </si>
  <si>
    <t>str. 9</t>
  </si>
  <si>
    <t>str. 10</t>
  </si>
  <si>
    <t>str. 11</t>
  </si>
  <si>
    <t>str. 12</t>
  </si>
  <si>
    <t>str. 13</t>
  </si>
  <si>
    <t>str. 14</t>
  </si>
  <si>
    <t>str. 15</t>
  </si>
  <si>
    <t>str. 16</t>
  </si>
  <si>
    <t>str. 17</t>
  </si>
  <si>
    <t>str. 18</t>
  </si>
  <si>
    <t>str. 19</t>
  </si>
  <si>
    <t>str. 20</t>
  </si>
  <si>
    <t>str. 21</t>
  </si>
  <si>
    <t>str. 22</t>
  </si>
  <si>
    <t>str. 23</t>
  </si>
  <si>
    <t>str. 24</t>
  </si>
  <si>
    <t>str. 25</t>
  </si>
  <si>
    <t>str. 26</t>
  </si>
  <si>
    <t>str. 27</t>
  </si>
  <si>
    <t>str. 28</t>
  </si>
  <si>
    <t>str. 29</t>
  </si>
  <si>
    <t>4.2 Výroba tepla brutto v krajích ČR [TJ]</t>
  </si>
  <si>
    <t>CZ-NACE</t>
  </si>
  <si>
    <t>Klasifikace ekonomických činností CZ-NACE dle Českého statistického úřadu</t>
  </si>
  <si>
    <t>Rostlinné materiály neaglomerované</t>
  </si>
  <si>
    <t>5.1 Dodávky tepla podle paliv [TJ]</t>
  </si>
  <si>
    <t>5.2 Dodávky tepla v krajích ČR [TJ]</t>
  </si>
  <si>
    <t>5.3 Dodávky tepla v krajích ČR [TJ]</t>
  </si>
  <si>
    <t>Dodávky tepla</t>
  </si>
  <si>
    <t>7.1 Spotřeba tepla podle sektorů národního hospodářství [TJ]</t>
  </si>
  <si>
    <t>Spotřeba tepla podle sektorů národního hospodářství</t>
  </si>
  <si>
    <t>7.2 Spotřeba tepla podle sektorů národního hospodářství v krajích ČR [TJ]</t>
  </si>
  <si>
    <t>Spotřeba tepla podle sektorů národního hospodářství v krajích ČR</t>
  </si>
  <si>
    <t>Dodávky tepla podle paliv</t>
  </si>
  <si>
    <t>Dodávky tepla v krajích ČR</t>
  </si>
  <si>
    <t>Dodávky tepla podle paliv v krajích ČR</t>
  </si>
  <si>
    <t>Spotřeba tepla =</t>
  </si>
  <si>
    <t>Konečná spotřeba tepla v jednotlivých sektorech národního hospodářství.</t>
  </si>
  <si>
    <t>Dodávky tepla z uhlí, biomasy a bioplynu</t>
  </si>
  <si>
    <t>KVET</t>
  </si>
  <si>
    <t>Kombinovaná výroba elektřiny a tepla</t>
  </si>
  <si>
    <t>Hlavní město Praha (PHA)</t>
  </si>
  <si>
    <t>Kraj Vysočina (VYS)</t>
  </si>
  <si>
    <t>Kraj Vysočina</t>
  </si>
  <si>
    <t>Hlavní město Praha</t>
  </si>
  <si>
    <t>8.14 Výroba, dodávky a spotřeba tepla: Zlínský kraj</t>
  </si>
  <si>
    <t>Výroba, dodávky a spotřeba tepla: Jihomoravský kraj</t>
  </si>
  <si>
    <t>Výroba, dodávky a spotřeba tepla: Karlovarský kraj</t>
  </si>
  <si>
    <t>Výroba, dodávky a spotřeba tepla: Královéhradecký kraj</t>
  </si>
  <si>
    <t>Výroba, dodávky a spotřeba tepla: Liberecký kraj</t>
  </si>
  <si>
    <t>Výroba, dodávky a spotřeba tepla: Moravskoslezský kraj</t>
  </si>
  <si>
    <t>Výroba, dodávky a spotřeba tepla: Olomoucký kraj</t>
  </si>
  <si>
    <t>Výroba, dodávky a spotřeba tepla: Pardubický kraj</t>
  </si>
  <si>
    <t>Výroba, dodávky a spotřeba tepla: Plzeňský kraj</t>
  </si>
  <si>
    <t>Výroba, dodávky a spotřeba tepla: Středočeský kraj</t>
  </si>
  <si>
    <t>Výroba, dodávky a spotřeba tepla: Ústecký kraj</t>
  </si>
  <si>
    <t>Výroba, dodávky a spotřeba tepla: Kraj Vysočina</t>
  </si>
  <si>
    <t>Výroba, dodávky a spotřeba tepla: Zlínský kraj</t>
  </si>
  <si>
    <t>Výroba, dodávky a spotřeba tepla: Hlavní město Praha</t>
  </si>
  <si>
    <t>Výroba, dodávky a spotřeba tepla: Jihočeský kraj</t>
  </si>
  <si>
    <t>8.5 Výroba, dodávky a spotřeba tepla: Kraj Vysočina</t>
  </si>
  <si>
    <t>8.6 Výroba, dodávky a spotřeba tepla: Královéhradecký kraj</t>
  </si>
  <si>
    <t>8.7 Výroba, dodávky a spotřeba tepla: Liberecký kraj</t>
  </si>
  <si>
    <t>8.1 Výroba, dodávky a spotřeba tepla: Hlavní město Praha</t>
  </si>
  <si>
    <t>8.2 Výroba, dodávky a spotřeba tepla: Jihočeský kraj</t>
  </si>
  <si>
    <t>8.3 Výroba, dodávky a spotřeba tepla: Jihomoravský kraj</t>
  </si>
  <si>
    <t>8.4 Výroba, dodávky a spotřeba tepla: Karlovarský kraj</t>
  </si>
  <si>
    <t>8.8 Výroba, dodávky a spotřeba tepla: Moravskoslezský kraj</t>
  </si>
  <si>
    <t>8.9 Výroba, dodávky a spotřeba tepla: Olomoucký kraj</t>
  </si>
  <si>
    <t>8.10 Výroba, dodávky a spotřeba tepla: Pardubický kraj</t>
  </si>
  <si>
    <t>8.11 Výroba, dodávky a spotřeba tepla: Plzeňský kraj</t>
  </si>
  <si>
    <t>8.12 Výroba, dodávky a spotřeba tepla: Středočeský kraj</t>
  </si>
  <si>
    <t>8.13 Výroba, dodávky a spotřeba tepla: Ústecký kraj</t>
  </si>
  <si>
    <r>
      <t>6. Instalovaný výkon výroben tepla v krajích ČR [MW</t>
    </r>
    <r>
      <rPr>
        <b/>
        <vertAlign val="subscript"/>
        <sz val="14"/>
        <color theme="2" tint="-0.499984740745262"/>
        <rFont val="Calibri"/>
        <family val="2"/>
        <charset val="238"/>
        <scheme val="minor"/>
      </rPr>
      <t>t</t>
    </r>
    <r>
      <rPr>
        <b/>
        <sz val="14"/>
        <color theme="2" tint="-0.499984740745262"/>
        <rFont val="Calibri"/>
        <family val="2"/>
        <charset val="238"/>
        <scheme val="minor"/>
      </rPr>
      <t>]</t>
    </r>
  </si>
  <si>
    <t>Královéhradecký kraj (HKK)</t>
  </si>
  <si>
    <t>Liberecký kraj (LBK)</t>
  </si>
  <si>
    <t>Moravskoslezský kraj (MSK)</t>
  </si>
  <si>
    <t>Olomoucký kraj (OLK)</t>
  </si>
  <si>
    <t>Pardubický kraj (PAK)</t>
  </si>
  <si>
    <t>Plzeňský kraj (PLK)</t>
  </si>
  <si>
    <t>Středočeský kraj (STČ)</t>
  </si>
  <si>
    <t>Ústecký kraj (ULK)</t>
  </si>
  <si>
    <t>Zlínský kraj (ZLK)</t>
  </si>
  <si>
    <t>Jihočeský kraj (JHČ)</t>
  </si>
  <si>
    <t>Jihomoravský kraj (JHM)</t>
  </si>
  <si>
    <t>Karlovarský kraj (KVK)</t>
  </si>
  <si>
    <t>Spotřeba tepla podle sektorů národního hospodářství *</t>
  </si>
  <si>
    <t>Instalovaný výkon v ČR</t>
  </si>
  <si>
    <t>Celkem ČR *</t>
  </si>
  <si>
    <t>Brutto výroba tepla na zdrojích bez tepla použitého na výrobu elektřiny.</t>
  </si>
  <si>
    <t>Spotřeba tepla pro vlastní potřebu výrobce (bez technologické vlastní spotřeby tepla).</t>
  </si>
  <si>
    <t>Celkový instalovaný výkon [MWt]</t>
  </si>
  <si>
    <t>9</t>
  </si>
  <si>
    <t>str. 30</t>
  </si>
  <si>
    <t>Výroba tepla netto</t>
  </si>
  <si>
    <r>
      <t>Q</t>
    </r>
    <r>
      <rPr>
        <b/>
        <vertAlign val="subscript"/>
        <sz val="9"/>
        <rFont val="Calibri"/>
        <family val="2"/>
        <charset val="238"/>
        <scheme val="minor"/>
      </rPr>
      <t>netto</t>
    </r>
  </si>
  <si>
    <t>Dodávka užitečného tepla z KVET</t>
  </si>
  <si>
    <t>Instalovaný výkon</t>
  </si>
  <si>
    <r>
      <t>9. Výroba tepla netto Q</t>
    </r>
    <r>
      <rPr>
        <b/>
        <vertAlign val="subscript"/>
        <sz val="14"/>
        <color theme="2" tint="-0.499984740745262"/>
        <rFont val="Calibri"/>
        <family val="2"/>
        <charset val="238"/>
        <scheme val="minor"/>
      </rPr>
      <t>netto</t>
    </r>
    <r>
      <rPr>
        <b/>
        <sz val="14"/>
        <color theme="2" tint="-0.499984740745262"/>
        <rFont val="Calibri"/>
        <family val="2"/>
        <charset val="238"/>
        <scheme val="minor"/>
      </rPr>
      <t xml:space="preserve"> a výroba tepla z KVET Q</t>
    </r>
    <r>
      <rPr>
        <b/>
        <vertAlign val="subscript"/>
        <sz val="14"/>
        <color theme="2" tint="-0.499984740745262"/>
        <rFont val="Calibri"/>
        <family val="2"/>
        <charset val="238"/>
        <scheme val="minor"/>
      </rPr>
      <t>KVET</t>
    </r>
    <r>
      <rPr>
        <b/>
        <sz val="14"/>
        <color theme="2" tint="-0.499984740745262"/>
        <rFont val="Calibri"/>
        <family val="2"/>
        <charset val="238"/>
        <scheme val="minor"/>
      </rPr>
      <t xml:space="preserve">  [TJ]</t>
    </r>
  </si>
  <si>
    <r>
      <t>Q</t>
    </r>
    <r>
      <rPr>
        <b/>
        <vertAlign val="subscript"/>
        <sz val="9"/>
        <rFont val="Calibri"/>
        <family val="2"/>
        <charset val="238"/>
        <scheme val="minor"/>
      </rPr>
      <t>KVET</t>
    </r>
  </si>
  <si>
    <t>Výroba tepla netto a výroba tepla z KVET</t>
  </si>
  <si>
    <t>Výroba tepla brutto bez technologické vlastní spotřeby tepla.</t>
  </si>
  <si>
    <t>* Nezahrnuje část nezjištěného rozvodu tepla</t>
  </si>
  <si>
    <t>* Rozdíl mezi dodávkou a spotřebou jsou ztráty z nakoupeného tepla a část nezjištěného rozvodu tepla.</t>
  </si>
  <si>
    <r>
      <t>Q</t>
    </r>
    <r>
      <rPr>
        <b/>
        <vertAlign val="subscript"/>
        <sz val="9"/>
        <rFont val="Calibri"/>
        <family val="2"/>
        <charset val="238"/>
        <scheme val="minor"/>
      </rPr>
      <t xml:space="preserve">KVET/ </t>
    </r>
    <r>
      <rPr>
        <b/>
        <sz val="9"/>
        <rFont val="Calibri"/>
        <family val="2"/>
        <charset val="238"/>
        <scheme val="minor"/>
      </rPr>
      <t>Q</t>
    </r>
    <r>
      <rPr>
        <b/>
        <vertAlign val="subscript"/>
        <sz val="9"/>
        <rFont val="Calibri"/>
        <family val="2"/>
        <charset val="238"/>
        <scheme val="minor"/>
      </rPr>
      <t>netto</t>
    </r>
  </si>
  <si>
    <t>Výroba tepla netto =</t>
  </si>
  <si>
    <t>Meziroční změna</t>
  </si>
  <si>
    <t>11. Vývoj výroby tepla brutto a dodávek tepla podle paliv a krajů ČR [TJ]</t>
  </si>
  <si>
    <t>str. 31</t>
  </si>
  <si>
    <t>str. 32</t>
  </si>
  <si>
    <t>11</t>
  </si>
  <si>
    <t>Vývoj výroby tepla brutto a dodávek tepla podle paliv a krajů ČR</t>
  </si>
  <si>
    <t>str. 33</t>
  </si>
  <si>
    <t>12</t>
  </si>
  <si>
    <t xml:space="preserve">Vývoj výroby tepla z KVET </t>
  </si>
  <si>
    <r>
      <t>12. Vývoj výroby tepla z KVET Q</t>
    </r>
    <r>
      <rPr>
        <b/>
        <vertAlign val="subscript"/>
        <sz val="14"/>
        <color theme="2" tint="-0.499984740745262"/>
        <rFont val="Calibri"/>
        <family val="2"/>
        <charset val="238"/>
        <scheme val="minor"/>
      </rPr>
      <t>KVET</t>
    </r>
    <r>
      <rPr>
        <b/>
        <sz val="14"/>
        <color theme="2" tint="-0.499984740745262"/>
        <rFont val="Calibri"/>
        <family val="2"/>
        <charset val="238"/>
        <scheme val="minor"/>
      </rPr>
      <t xml:space="preserve">  [TJ]</t>
    </r>
  </si>
  <si>
    <t>Množství tepelné energie dodané do soustav zásobování teplem.</t>
  </si>
  <si>
    <t>Dodávky tepla =</t>
  </si>
  <si>
    <t>Výroba tepla brutto - technologická vlastní spotřeba tepla - ztráty - dodávky do vlastního podniku - dodávky tepla.</t>
  </si>
  <si>
    <t>Vlastní spotřeba tepla =</t>
  </si>
  <si>
    <t>Vlastní spotřeba tepla</t>
  </si>
  <si>
    <t>Čtvrtletní zpráva o provozu teplárenských soustav ČR</t>
  </si>
  <si>
    <t>I. čtvrtletí 2019</t>
  </si>
  <si>
    <t>Kraj</t>
  </si>
  <si>
    <t>Výroba tepla brutto [GJ]</t>
  </si>
  <si>
    <t>Dodávky tepla podle paliv [GJ]</t>
  </si>
  <si>
    <t>Spotřeba tepla podle sektorů národního hospodářství [GJ] *</t>
  </si>
  <si>
    <t>I. čtvrtletí 2018</t>
  </si>
  <si>
    <t>Výroba tepla brutto [TJ]</t>
  </si>
  <si>
    <t>Dodávky tepla cizím subjektům [TJ]</t>
  </si>
  <si>
    <t>Průměrná teplota [°C]</t>
  </si>
  <si>
    <t>II. čtvrtletí 2018</t>
  </si>
  <si>
    <t>10. Meziroční porovnání</t>
  </si>
  <si>
    <t>Rozdíl (2019 - 2018)</t>
  </si>
  <si>
    <t>Rozdíl (2019-2018)</t>
  </si>
  <si>
    <t>5.4 Dodávky tepla z uhlí, biomasy a bioplynu [GJ]</t>
  </si>
  <si>
    <t>Dodávka tepla ze Středočeského kraje [GJ]</t>
  </si>
  <si>
    <t>Dodávka tepla z Pardubického kraje [GJ]</t>
  </si>
  <si>
    <t>Dodávka tepla do Hlavního města Prahy [GJ]</t>
  </si>
  <si>
    <t>Dodávka tepla do Královehradeckého kraje [GJ]</t>
  </si>
  <si>
    <t>II. čtvrtletí 2019</t>
  </si>
  <si>
    <t>I. a II. čtvrtletí 2019</t>
  </si>
  <si>
    <t>2. Úvodní komentář k hodnocenému čtvrtletí</t>
  </si>
  <si>
    <t>Úvodní komentář k hodnocenému čtvrtletí</t>
  </si>
  <si>
    <t>III. čtvrtletí 2019</t>
  </si>
  <si>
    <t>10.1</t>
  </si>
  <si>
    <t>10.2</t>
  </si>
  <si>
    <t>Meziroční porovnání I. - II. čtvrtletí</t>
  </si>
  <si>
    <t>Meziroční porovnání III. - IV. čtvrtletí</t>
  </si>
  <si>
    <t>str. 34</t>
  </si>
  <si>
    <t>III. čtvrtletí 2018</t>
  </si>
  <si>
    <t>IV. čtvrtletí 2019</t>
  </si>
  <si>
    <t>IV. čtvrtletí 2018</t>
  </si>
  <si>
    <t>III. a IV. čtvrtletí 2019</t>
  </si>
  <si>
    <t>Oddělení statistiky a sledování kvality ERÚ, Praha 2020</t>
  </si>
  <si>
    <t>4Q2018</t>
  </si>
  <si>
    <t>4Q2019</t>
  </si>
  <si>
    <t xml:space="preserve">Energetický regulační úřad (ERÚ) vydává v souladu s § 17 odst. 7 písm. m) zákona č. 458/2000 Sb., ve znění pozdějších předpisů, (energetický zákon), čtvrtletní zprávu o provozu teplárenských soustav ČR za IV. čtvrtletí roku 2019. Veškeré údaje obsažené ve zprávě jsou získané od licencovaných subjektů na základě vyhlášky ERÚ č. 404/2016 Sb., o náležitostech a členění výkazů nezbytných pro zpracování zpráv o provozu soustav v energetických odvětvích, včetně termínů, rozsahu a pravidel pro sestavování výkazů (statistická vyhláška), ve znění vyhlášky č. 154/2018 Sb.  Novela statistické vyhlášky je účinná od 1. ledna 2019 a její součástí jsou i vzory výkazů se všemi sledovanými ukazateli. Veškeré detaily týkající se metodiky vykazování údajů pro statistiku ERÚ jsou uvedeny ve výkladovém stanovisku ERÚ k metodice vyplňování výkazů podle statistické vyhlášky pro oblast elektroenergetiky a teplárenství číslo 8/2018 ze dne 14. září 2018, účinném od 1. ledna 2019. Výkladové stanovisko a aktuální výkazy jsou zveřejněny na internetových stránkách ERÚ.
Čtvrtletní zpráva obsahuje kapitoly, které podávají přehled o statistice teplárenských soustav v ČR a doplňuje tak čtvrtletní zprávu o provozu elektrizační soustavy ČR za IV. čtvrtletí roku 2019, která obsahuje údaje o kombinované výrobě elektřiny a tepla (KVET). Tato zpráva obsahuje údaje o veškerém vyrobeném teple z licencované činnosti, včetně KVET, a dále zpřesněné údaje za předchozí období. Tato zpráva obsahuje i údaje od držitelů licence na rozvod tepelné energie (sk. č. 32), tj. došlo k upřesnění spotřeby tepla v jednotlivých sektorech národního hospodářství.       
Zpráva je tvořena jednotlivými kapitolami, jejichž obsah je uveden na str. 2. Základní kapitolu tvoří bilance tepla, podle které bylo ve čtvrtém čtvrtletí roku 2019 vyrobeno celkem 47 949,3 TJ tepla brutto a oproti čtvrtému čtvrtletí roku 2018 (49 892,5 TJ) došlo k poklesu o 3,9 %. Zhruba 31 % z brutto výroby bylo spotřebováno ve vlastním podniku nebo zařízení (převážně jde o závodní teplárny, které nejsou zařazeny v klasifikaci ekonomických činností (CZ-NACE) ve skupině 35 - Výroba a rozvod elektřiny, plynu, tepla a klimatizovaného vzduchu). Dodávky tepla představovaly 27 164,0 TJ, což je pokles o 5,6 % oproti čtvrtému čtvrtletí roku 2018 (28 769,0 TJ). Dodávky tepla tvořily zhruba 57 %, technologická vlastní spotřeba 5 % a ztráty 7 % z brutto výroby tepla. Nejvíce tepla bylo vyrobeno z hnědého uhlí (43 %), následuje zemní plyn (21 %) a biomasa (12 %). Nejvíce tepla bylo vyrobeno v Moravskoslezském kraji (18,0 %), následuje Středočeský kraj (17,9 %) a Ústecký kraj (17,4 %). Struktura výroby tepla podle paliv se v jednotlivých krajích liší podle dostupnosti paliv. Nejvíce tepla z černého uhlí se vyrobilo v Moravskoslezském kraji (88 %), z hnědého uhlí v Ústeckém kraji (26 %), ze zemního plynu ve Středočeském kraji (22 %), z biomasy v Ústeckém kraji (32 %) a z bioplynu v kraji Vysočina (16 %).  
Podíly jednotlivých paliv na dodávce tepla korespondují s podíly paliv na výrobě tepla brutto (47 % z hnědého uhlí, 26 % ze zemního plynu, 12 % z černého uhlí), ale u struktury dodávek tepla podle krajů je na prvním místě Středočeský kraj, následovaný Moravskoslezským a Ústeckým krajem. Celkový instalovaný tepelný výkon výroben tepla ke konci čtvrtého čtvrtletí roku 2019 byl 41 154,7 MW. Sedmá kapitola uvádí rozdělení spotřeby tepla v sektorech národního hospodářství. V domácnostech bylo ve čtvrtém čtvrtletí roku 2019 spotřebováno 10 834,9,4 TJ, což je 44 % z celkové spotřeby, v průmyslu bylo spotřebováno 6 003,4 TJ a v sektoru obchodu a služeb 6 127,2 TJ. Osmá kapitola obsahuje shrnutí výroby tepla brutto, dodávek a spotřeb tepla v jednotlivých krajích ČR. 
Celkově bylo vyrobeno z kombinované výroby elektřiny a tepla (KVET) 30 863,3 TJ užitečného tepla, což činí 68 % z výroby tepla netto. Nejvíce se užitečného tepla z KVET vyrobilo z hnědého uhlí (54 %), následuje zemní plyn (13 %) a biomasa (12,4 %). Nízký podíl užitečného tepla ze zemního plynu na teplu netto (41 %) je způsoben vyšším počtem výtopen na zemní plyn než kogeneračních jednotek. Ve čtvrtém čtvrtletí roku 2019 bylo vyrobeno o 3,6 % méně tepla z kombinované výroby elektřiny a tepla než ve čtvrtém čtvrtletí roku 2018.
Případné dotazy, komentáře či připomínky směřujte výhradně na adresu teplo.statistika@eru.cz.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</si>
</sst>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_ "/>
    <numFmt numFmtId="166" formatCode="0.0"/>
    <numFmt numFmtId="167" formatCode="0.0%"/>
    <numFmt numFmtId="168" formatCode="\$#,##0\ ;\(\$#,##0\)"/>
    <numFmt numFmtId="169" formatCode="#,##0.000000"/>
  </numFmts>
  <fonts count="78" x14ac:knownFonts="1">
    <font>
      <sz val="10"/>
      <name val="Arial"/>
      <charset val="238"/>
    </font>
    <font>
      <sz val="11"/>
      <color theme="1"/>
      <name val="Calibri"/>
      <family val="2"/>
      <charset val="238"/>
      <scheme val="minor"/>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Calibri"/>
      <family val="2"/>
      <charset val="238"/>
      <scheme val="minor"/>
    </font>
    <font>
      <sz val="10"/>
      <name val="Arial"/>
      <family val="2"/>
      <charset val="238"/>
    </font>
    <font>
      <sz val="9"/>
      <name val="Calibri"/>
      <family val="2"/>
      <charset val="238"/>
      <scheme val="minor"/>
    </font>
    <font>
      <sz val="8"/>
      <name val="Calibri"/>
      <family val="2"/>
      <charset val="238"/>
      <scheme val="minor"/>
    </font>
    <font>
      <b/>
      <sz val="9"/>
      <name val="Calibri"/>
      <family val="2"/>
      <charset val="238"/>
      <scheme val="minor"/>
    </font>
    <font>
      <b/>
      <sz val="9"/>
      <color theme="0"/>
      <name val="Calibri"/>
      <family val="2"/>
      <charset val="238"/>
      <scheme val="minor"/>
    </font>
    <font>
      <sz val="9"/>
      <color theme="0"/>
      <name val="Calibri"/>
      <family val="2"/>
      <charset val="238"/>
      <scheme val="minor"/>
    </font>
    <font>
      <i/>
      <sz val="8"/>
      <name val="Calibri"/>
      <family val="2"/>
      <charset val="238"/>
      <scheme val="minor"/>
    </font>
    <font>
      <i/>
      <sz val="9"/>
      <name val="Calibri"/>
      <family val="2"/>
      <charset val="238"/>
      <scheme val="minor"/>
    </font>
    <font>
      <sz val="9"/>
      <color theme="1"/>
      <name val="Calibri"/>
      <family val="2"/>
      <charset val="238"/>
      <scheme val="minor"/>
    </font>
    <font>
      <i/>
      <sz val="8"/>
      <color theme="0"/>
      <name val="Calibri"/>
      <family val="2"/>
      <charset val="238"/>
      <scheme val="minor"/>
    </font>
    <font>
      <b/>
      <sz val="9"/>
      <color theme="3"/>
      <name val="Calibri"/>
      <family val="2"/>
      <charset val="238"/>
      <scheme val="minor"/>
    </font>
    <font>
      <sz val="9"/>
      <color theme="4"/>
      <name val="Calibri"/>
      <family val="2"/>
      <charset val="238"/>
      <scheme val="minor"/>
    </font>
    <font>
      <sz val="9"/>
      <color theme="3"/>
      <name val="Calibri"/>
      <family val="2"/>
      <charset val="238"/>
      <scheme val="minor"/>
    </font>
    <font>
      <sz val="10"/>
      <color theme="3"/>
      <name val="Calibri"/>
      <family val="2"/>
      <charset val="238"/>
      <scheme val="minor"/>
    </font>
    <font>
      <sz val="10"/>
      <color rgb="FF005DA2"/>
      <name val="Calibri"/>
      <family val="2"/>
      <charset val="238"/>
      <scheme val="minor"/>
    </font>
    <font>
      <sz val="10"/>
      <color theme="0"/>
      <name val="Calibri"/>
      <family val="2"/>
      <charset val="238"/>
      <scheme val="minor"/>
    </font>
    <font>
      <b/>
      <sz val="10"/>
      <name val="Calibri"/>
      <family val="2"/>
      <charset val="238"/>
      <scheme val="minor"/>
    </font>
    <font>
      <b/>
      <sz val="10"/>
      <color theme="3"/>
      <name val="Calibri"/>
      <family val="2"/>
      <charset val="238"/>
      <scheme val="minor"/>
    </font>
    <font>
      <b/>
      <sz val="36"/>
      <color rgb="FF005DA2"/>
      <name val="Calibri"/>
      <family val="2"/>
      <charset val="238"/>
      <scheme val="minor"/>
    </font>
    <font>
      <sz val="14"/>
      <color rgb="FF005DA2"/>
      <name val="Calibri"/>
      <family val="2"/>
      <charset val="238"/>
      <scheme val="minor"/>
    </font>
    <font>
      <b/>
      <sz val="20"/>
      <color rgb="FF005DA2"/>
      <name val="Calibri"/>
      <family val="2"/>
      <charset val="238"/>
      <scheme val="minor"/>
    </font>
    <font>
      <sz val="10"/>
      <color theme="4"/>
      <name val="Calibri"/>
      <family val="2"/>
      <charset val="238"/>
      <scheme val="minor"/>
    </font>
    <font>
      <b/>
      <sz val="10"/>
      <color theme="3"/>
      <name val="Arial"/>
      <family val="2"/>
      <charset val="238"/>
    </font>
    <font>
      <b/>
      <sz val="14"/>
      <color theme="2" tint="-0.499984740745262"/>
      <name val="Calibri"/>
      <family val="2"/>
      <charset val="238"/>
      <scheme val="minor"/>
    </font>
    <font>
      <b/>
      <sz val="10"/>
      <color theme="2" tint="-0.499984740745262"/>
      <name val="Calibri"/>
      <family val="2"/>
      <charset val="238"/>
      <scheme val="minor"/>
    </font>
    <font>
      <b/>
      <sz val="11"/>
      <name val="Calibri"/>
      <family val="2"/>
      <charset val="238"/>
      <scheme val="minor"/>
    </font>
    <font>
      <sz val="11"/>
      <name val="Calibri"/>
      <family val="2"/>
      <charset val="238"/>
      <scheme val="minor"/>
    </font>
    <font>
      <b/>
      <sz val="14"/>
      <name val="Calibri"/>
      <family val="2"/>
      <charset val="238"/>
      <scheme val="minor"/>
    </font>
    <font>
      <sz val="14"/>
      <name val="Calibri"/>
      <family val="2"/>
      <charset val="238"/>
      <scheme val="minor"/>
    </font>
    <font>
      <sz val="14"/>
      <name val="Arial"/>
      <family val="2"/>
      <charset val="238"/>
    </font>
    <font>
      <strike/>
      <sz val="10"/>
      <name val="Calibri"/>
      <family val="2"/>
      <charset val="238"/>
      <scheme val="minor"/>
    </font>
    <font>
      <b/>
      <sz val="9"/>
      <color theme="2" tint="-0.499984740745262"/>
      <name val="Calibri"/>
      <family val="2"/>
      <charset val="238"/>
      <scheme val="minor"/>
    </font>
    <font>
      <sz val="9"/>
      <color theme="0"/>
      <name val="Arial"/>
      <family val="2"/>
      <charset val="238"/>
    </font>
    <font>
      <sz val="10"/>
      <name val="Arial CE"/>
      <charset val="238"/>
    </font>
    <font>
      <b/>
      <sz val="9"/>
      <name val="Arial"/>
      <family val="2"/>
      <charset val="238"/>
    </font>
    <font>
      <b/>
      <vertAlign val="subscript"/>
      <sz val="14"/>
      <color theme="2" tint="-0.499984740745262"/>
      <name val="Calibri"/>
      <family val="2"/>
      <charset val="238"/>
      <scheme val="minor"/>
    </font>
    <font>
      <b/>
      <vertAlign val="subscript"/>
      <sz val="9"/>
      <name val="Calibri"/>
      <family val="2"/>
      <charset val="238"/>
      <scheme val="minor"/>
    </font>
    <font>
      <sz val="11"/>
      <name val="Arial"/>
      <family val="2"/>
      <charset val="238"/>
    </font>
    <font>
      <u/>
      <sz val="10"/>
      <color indexed="12"/>
      <name val="Arial"/>
      <family val="2"/>
      <charset val="238"/>
    </font>
    <font>
      <sz val="10"/>
      <color indexed="8"/>
      <name val="Arial"/>
      <family val="2"/>
    </font>
    <font>
      <b/>
      <sz val="10"/>
      <color indexed="8"/>
      <name val="Arial"/>
      <family val="2"/>
    </font>
    <font>
      <sz val="12"/>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2"/>
      <name val="Arial CE"/>
      <charset val="238"/>
    </font>
    <font>
      <b/>
      <sz val="18"/>
      <name val="Arial CE"/>
      <charset val="238"/>
    </font>
    <font>
      <b/>
      <sz val="12"/>
      <name val="Arial CE"/>
      <charset val="238"/>
    </font>
    <font>
      <sz val="10"/>
      <name val="Times New Roman CE"/>
      <family val="1"/>
      <charset val="238"/>
    </font>
    <font>
      <b/>
      <sz val="9"/>
      <name val="Times New Roman CE"/>
      <family val="1"/>
      <charset val="238"/>
    </font>
    <font>
      <sz val="9"/>
      <color rgb="FFFF0000"/>
      <name val="Arial"/>
      <family val="2"/>
      <charset val="238"/>
    </font>
    <font>
      <sz val="9"/>
      <color rgb="FFD2CDAE"/>
      <name val="Arial"/>
      <family val="2"/>
      <charset val="238"/>
    </font>
    <font>
      <b/>
      <i/>
      <sz val="9"/>
      <name val="Calibri"/>
      <family val="2"/>
      <charset val="238"/>
      <scheme val="minor"/>
    </font>
  </fonts>
  <fills count="3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2"/>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indexed="40"/>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s>
  <borders count="69">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style="thick">
        <color theme="0"/>
      </left>
      <right/>
      <top style="thin">
        <color theme="0" tint="-0.24994659260841701"/>
      </top>
      <bottom style="thin">
        <color theme="0" tint="-0.24994659260841701"/>
      </bottom>
      <diagonal/>
    </border>
    <border>
      <left/>
      <right style="thick">
        <color theme="0"/>
      </right>
      <top style="thin">
        <color theme="0" tint="-0.24994659260841701"/>
      </top>
      <bottom style="thin">
        <color theme="0" tint="-0.24994659260841701"/>
      </bottom>
      <diagonal/>
    </border>
    <border>
      <left style="thick">
        <color theme="0"/>
      </left>
      <right style="thick">
        <color theme="0"/>
      </right>
      <top style="thin">
        <color theme="0" tint="-0.24994659260841701"/>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thin">
        <color theme="0" tint="-0.24994659260841701"/>
      </top>
      <bottom style="thin">
        <color theme="0" tint="-0.24994659260841701"/>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right style="medium">
        <color theme="2" tint="-0.499984740745262"/>
      </right>
      <top style="thin">
        <color theme="0" tint="-0.24994659260841701"/>
      </top>
      <bottom style="thin">
        <color theme="0" tint="-0.24994659260841701"/>
      </bottom>
      <diagonal/>
    </border>
    <border>
      <left style="medium">
        <color theme="2" tint="-0.499984740745262"/>
      </left>
      <right/>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right/>
      <top/>
      <bottom style="thin">
        <color theme="2" tint="-0.499984740745262"/>
      </bottom>
      <diagonal/>
    </border>
    <border>
      <left/>
      <right/>
      <top style="thin">
        <color theme="2" tint="-0.499984740745262"/>
      </top>
      <bottom style="thin">
        <color theme="0" tint="-0.24994659260841701"/>
      </bottom>
      <diagonal/>
    </border>
    <border>
      <left style="thin">
        <color theme="2" tint="-0.499984740745262"/>
      </left>
      <right/>
      <top style="thin">
        <color theme="0" tint="-0.24994659260841701"/>
      </top>
      <bottom style="thin">
        <color theme="0" tint="-0.24994659260841701"/>
      </bottom>
      <diagonal/>
    </border>
    <border>
      <left/>
      <right style="thin">
        <color theme="2" tint="-0.499984740745262"/>
      </right>
      <top style="thin">
        <color theme="0" tint="-0.24994659260841701"/>
      </top>
      <bottom style="thin">
        <color theme="0" tint="-0.24994659260841701"/>
      </bottom>
      <diagonal/>
    </border>
    <border>
      <left style="thin">
        <color theme="2" tint="-0.499984740745262"/>
      </left>
      <right/>
      <top/>
      <bottom style="thin">
        <color theme="0" tint="-0.24994659260841701"/>
      </bottom>
      <diagonal/>
    </border>
    <border>
      <left/>
      <right style="thin">
        <color theme="2" tint="-0.499984740745262"/>
      </right>
      <top/>
      <bottom style="thin">
        <color theme="0" tint="-0.24994659260841701"/>
      </bottom>
      <diagonal/>
    </border>
    <border>
      <left style="thin">
        <color theme="2" tint="-0.499984740745262"/>
      </left>
      <right style="thick">
        <color theme="0"/>
      </right>
      <top style="thin">
        <color theme="0" tint="-0.24994659260841701"/>
      </top>
      <bottom style="thin">
        <color theme="0" tint="-0.24994659260841701"/>
      </bottom>
      <diagonal/>
    </border>
    <border>
      <left style="thick">
        <color theme="0"/>
      </left>
      <right style="thin">
        <color theme="2" tint="-0.499984740745262"/>
      </right>
      <top style="thin">
        <color theme="0" tint="-0.24994659260841701"/>
      </top>
      <bottom style="thin">
        <color theme="0" tint="-0.24994659260841701"/>
      </bottom>
      <diagonal/>
    </border>
    <border>
      <left style="thin">
        <color theme="2" tint="-0.499984740745262"/>
      </left>
      <right/>
      <top style="thin">
        <color theme="0" tint="-0.24994659260841701"/>
      </top>
      <bottom style="medium">
        <color theme="2" tint="-0.499984740745262"/>
      </bottom>
      <diagonal/>
    </border>
    <border>
      <left/>
      <right style="thin">
        <color theme="2" tint="-0.499984740745262"/>
      </right>
      <top style="thin">
        <color theme="0" tint="-0.24994659260841701"/>
      </top>
      <bottom style="medium">
        <color theme="2" tint="-0.499984740745262"/>
      </bottom>
      <diagonal/>
    </border>
    <border>
      <left style="thin">
        <color theme="2" tint="-0.499984740745262"/>
      </left>
      <right/>
      <top/>
      <bottom/>
      <diagonal/>
    </border>
    <border>
      <left/>
      <right style="thin">
        <color theme="2" tint="-0.499984740745262"/>
      </right>
      <top/>
      <bottom/>
      <diagonal/>
    </border>
    <border>
      <left style="thin">
        <color theme="2" tint="-0.499984740745262"/>
      </left>
      <right/>
      <top/>
      <bottom style="medium">
        <color theme="2" tint="-0.499984740745262"/>
      </bottom>
      <diagonal/>
    </border>
    <border>
      <left/>
      <right style="thin">
        <color theme="2" tint="-0.499984740745262"/>
      </right>
      <top/>
      <bottom style="medium">
        <color theme="2" tint="-0.499984740745262"/>
      </bottom>
      <diagonal/>
    </border>
    <border>
      <left style="thin">
        <color theme="2" tint="-0.499984740745262"/>
      </left>
      <right/>
      <top style="thin">
        <color theme="0" tint="-0.24994659260841701"/>
      </top>
      <bottom style="thin">
        <color theme="2" tint="-0.499984740745262"/>
      </bottom>
      <diagonal/>
    </border>
    <border>
      <left/>
      <right style="thin">
        <color theme="2" tint="-0.499984740745262"/>
      </right>
      <top style="thin">
        <color theme="0" tint="-0.24994659260841701"/>
      </top>
      <bottom style="thin">
        <color theme="2" tint="-0.499984740745262"/>
      </bottom>
      <diagonal/>
    </border>
    <border>
      <left style="thin">
        <color theme="2" tint="-0.499984740745262"/>
      </left>
      <right/>
      <top/>
      <bottom style="thin">
        <color theme="2" tint="-0.499984740745262"/>
      </bottom>
      <diagonal/>
    </border>
    <border>
      <left/>
      <right style="thin">
        <color theme="2" tint="-0.499984740745262"/>
      </right>
      <top style="thin">
        <color theme="0" tint="-0.24994659260841701"/>
      </top>
      <bottom/>
      <diagonal/>
    </border>
    <border>
      <left style="thin">
        <color theme="2" tint="-0.499984740745262"/>
      </left>
      <right/>
      <top style="thin">
        <color theme="2" tint="-0.499984740745262"/>
      </top>
      <bottom style="thin">
        <color theme="0" tint="-0.24994659260841701"/>
      </bottom>
      <diagonal/>
    </border>
    <border>
      <left/>
      <right/>
      <top style="medium">
        <color theme="2" tint="-0.499984740745262"/>
      </top>
      <bottom/>
      <diagonal/>
    </border>
    <border>
      <left/>
      <right style="thin">
        <color theme="2" tint="-0.499984740745262"/>
      </right>
      <top/>
      <bottom style="thin">
        <color theme="2" tint="-0.499984740745262"/>
      </bottom>
      <diagonal/>
    </border>
    <border>
      <left style="thin">
        <color theme="2" tint="-0.499984740745262"/>
      </left>
      <right style="medium">
        <color theme="0"/>
      </right>
      <top style="thin">
        <color theme="0" tint="-0.24994659260841701"/>
      </top>
      <bottom style="thin">
        <color theme="0" tint="-0.24994659260841701"/>
      </bottom>
      <diagonal/>
    </border>
    <border>
      <left style="medium">
        <color theme="0"/>
      </left>
      <right style="medium">
        <color theme="0"/>
      </right>
      <top style="thin">
        <color theme="0" tint="-0.24994659260841701"/>
      </top>
      <bottom style="thin">
        <color theme="0" tint="-0.24994659260841701"/>
      </bottom>
      <diagonal/>
    </border>
    <border>
      <left style="thin">
        <color theme="2" tint="-0.499984740745262"/>
      </left>
      <right style="medium">
        <color theme="0"/>
      </right>
      <top style="thin">
        <color theme="0" tint="-0.24994659260841701"/>
      </top>
      <bottom style="medium">
        <color theme="2" tint="-0.499984740745262"/>
      </bottom>
      <diagonal/>
    </border>
    <border>
      <left style="medium">
        <color theme="0"/>
      </left>
      <right style="medium">
        <color theme="0"/>
      </right>
      <top style="thin">
        <color theme="0" tint="-0.24994659260841701"/>
      </top>
      <bottom style="medium">
        <color theme="2" tint="-0.499984740745262"/>
      </bottom>
      <diagonal/>
    </border>
    <border>
      <left/>
      <right style="medium">
        <color theme="0"/>
      </right>
      <top style="thin">
        <color theme="0" tint="-0.24994659260841701"/>
      </top>
      <bottom style="thin">
        <color theme="0" tint="-0.24994659260841701"/>
      </bottom>
      <diagonal/>
    </border>
    <border>
      <left/>
      <right style="medium">
        <color theme="0"/>
      </right>
      <top style="thin">
        <color theme="0" tint="-0.24994659260841701"/>
      </top>
      <bottom style="medium">
        <color theme="2" tint="-0.499984740745262"/>
      </bottom>
      <diagonal/>
    </border>
    <border>
      <left style="thick">
        <color theme="2" tint="-9.9948118533890809E-2"/>
      </left>
      <right style="thick">
        <color theme="2" tint="-9.9948118533890809E-2"/>
      </right>
      <top/>
      <bottom style="thin">
        <color theme="0" tint="-0.24994659260841701"/>
      </bottom>
      <diagonal/>
    </border>
    <border>
      <left style="thin">
        <color indexed="48"/>
      </left>
      <right style="thin">
        <color indexed="48"/>
      </right>
      <top style="thin">
        <color indexed="48"/>
      </top>
      <bottom style="thin">
        <color indexed="48"/>
      </bottom>
      <diagonal/>
    </border>
    <border>
      <left/>
      <right/>
      <top style="double">
        <color indexed="8"/>
      </top>
      <bottom/>
      <diagonal/>
    </border>
    <border>
      <left/>
      <right style="thick">
        <color theme="0"/>
      </right>
      <top/>
      <bottom style="thin">
        <color theme="0" tint="-0.24994659260841701"/>
      </bottom>
      <diagonal/>
    </border>
    <border>
      <left/>
      <right style="thin">
        <color theme="2" tint="-0.499984740745262"/>
      </right>
      <top style="thin">
        <color theme="2" tint="-0.499984740745262"/>
      </top>
      <bottom style="thin">
        <color theme="0" tint="-0.24994659260841701"/>
      </bottom>
      <diagonal/>
    </border>
    <border>
      <left/>
      <right style="thin">
        <color theme="2" tint="-0.499984740745262"/>
      </right>
      <top style="thin">
        <color theme="2" tint="-0.499984740745262"/>
      </top>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style="thin">
        <color theme="2" tint="-0.499984740745262"/>
      </top>
      <bottom style="thin">
        <color theme="2" tint="-0.499984740745262"/>
      </bottom>
      <diagonal/>
    </border>
  </borders>
  <cellStyleXfs count="133">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6" fillId="11" borderId="0" applyNumberFormat="0" applyBorder="0" applyAlignment="0" applyProtection="0"/>
    <xf numFmtId="0" fontId="7" fillId="12" borderId="1" applyNumberFormat="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7" borderId="0" applyNumberFormat="0" applyBorder="0" applyAlignment="0" applyProtection="0"/>
    <xf numFmtId="0" fontId="3" fillId="4" borderId="5" applyNumberFormat="0" applyFont="0" applyAlignment="0" applyProtection="0"/>
    <xf numFmtId="0" fontId="13" fillId="0" borderId="6" applyNumberFormat="0" applyFill="0" applyAlignment="0" applyProtection="0"/>
    <xf numFmtId="0" fontId="14" fillId="6" borderId="0" applyNumberFormat="0" applyBorder="0" applyAlignment="0" applyProtection="0"/>
    <xf numFmtId="0" fontId="13" fillId="0" borderId="0" applyNumberFormat="0" applyFill="0" applyBorder="0" applyAlignment="0" applyProtection="0"/>
    <xf numFmtId="0" fontId="15" fillId="7" borderId="7" applyNumberFormat="0" applyAlignment="0" applyProtection="0"/>
    <xf numFmtId="0" fontId="16" fillId="13" borderId="7" applyNumberFormat="0" applyAlignment="0" applyProtection="0"/>
    <xf numFmtId="0" fontId="17" fillId="13" borderId="8" applyNumberFormat="0" applyAlignment="0" applyProtection="0"/>
    <xf numFmtId="0" fontId="18" fillId="0" borderId="0" applyNumberFormat="0" applyFill="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9" fontId="22" fillId="0" borderId="0" applyFont="0" applyFill="0" applyBorder="0" applyAlignment="0" applyProtection="0"/>
    <xf numFmtId="0" fontId="55" fillId="0" borderId="0"/>
    <xf numFmtId="0" fontId="2" fillId="0" borderId="0"/>
    <xf numFmtId="9" fontId="2" fillId="0" borderId="0" applyFont="0" applyFill="0" applyBorder="0" applyAlignment="0" applyProtection="0"/>
    <xf numFmtId="0" fontId="59" fillId="0" borderId="0"/>
    <xf numFmtId="4" fontId="61" fillId="21" borderId="61" applyNumberFormat="0" applyProtection="0">
      <alignment horizontal="left" vertical="center" indent="1"/>
    </xf>
    <xf numFmtId="0" fontId="60" fillId="0" borderId="0" applyNumberFormat="0" applyFill="0" applyBorder="0" applyAlignment="0" applyProtection="0">
      <alignment vertical="top"/>
      <protection locked="0"/>
    </xf>
    <xf numFmtId="0" fontId="2" fillId="0" borderId="0"/>
    <xf numFmtId="0" fontId="1" fillId="0" borderId="0"/>
    <xf numFmtId="9" fontId="2" fillId="0" borderId="0" applyFont="0" applyFill="0" applyBorder="0" applyAlignment="0" applyProtection="0"/>
    <xf numFmtId="4" fontId="62" fillId="7" borderId="61" applyNumberFormat="0" applyProtection="0">
      <alignment vertical="center"/>
    </xf>
    <xf numFmtId="4" fontId="62" fillId="22" borderId="61" applyNumberFormat="0" applyProtection="0">
      <alignment horizontal="left" vertical="center" indent="1"/>
    </xf>
    <xf numFmtId="4" fontId="62" fillId="23" borderId="0" applyNumberFormat="0" applyProtection="0">
      <alignment horizontal="left" vertical="center" indent="1"/>
    </xf>
    <xf numFmtId="4" fontId="61" fillId="24" borderId="61" applyNumberFormat="0" applyProtection="0">
      <alignment horizontal="right" vertical="center"/>
    </xf>
    <xf numFmtId="0" fontId="2" fillId="0" borderId="0"/>
    <xf numFmtId="0" fontId="1" fillId="0" borderId="0"/>
    <xf numFmtId="0" fontId="2" fillId="0" borderId="0"/>
    <xf numFmtId="2" fontId="2" fillId="0" borderId="0" applyFont="0" applyFill="0" applyBorder="0" applyAlignment="0" applyProtection="0"/>
    <xf numFmtId="0" fontId="1" fillId="0" borderId="0"/>
    <xf numFmtId="0" fontId="2" fillId="0" borderId="0"/>
    <xf numFmtId="0" fontId="2" fillId="0" borderId="0"/>
    <xf numFmtId="4" fontId="64" fillId="22" borderId="61" applyNumberFormat="0" applyProtection="0">
      <alignment vertical="center"/>
    </xf>
    <xf numFmtId="0" fontId="62" fillId="22" borderId="61" applyNumberFormat="0" applyProtection="0">
      <alignment horizontal="left" vertical="top" indent="1"/>
    </xf>
    <xf numFmtId="4" fontId="61" fillId="8" borderId="61" applyNumberFormat="0" applyProtection="0">
      <alignment horizontal="right" vertical="center"/>
    </xf>
    <xf numFmtId="4" fontId="61" fillId="3" borderId="61" applyNumberFormat="0" applyProtection="0">
      <alignment horizontal="right" vertical="center"/>
    </xf>
    <xf numFmtId="4" fontId="61" fillId="17" borderId="61" applyNumberFormat="0" applyProtection="0">
      <alignment horizontal="right" vertical="center"/>
    </xf>
    <xf numFmtId="4" fontId="61" fillId="10" borderId="61" applyNumberFormat="0" applyProtection="0">
      <alignment horizontal="right" vertical="center"/>
    </xf>
    <xf numFmtId="4" fontId="61" fillId="25" borderId="61" applyNumberFormat="0" applyProtection="0">
      <alignment horizontal="right" vertical="center"/>
    </xf>
    <xf numFmtId="4" fontId="61" fillId="9" borderId="61" applyNumberFormat="0" applyProtection="0">
      <alignment horizontal="right" vertical="center"/>
    </xf>
    <xf numFmtId="4" fontId="61" fillId="26" borderId="61" applyNumberFormat="0" applyProtection="0">
      <alignment horizontal="right" vertical="center"/>
    </xf>
    <xf numFmtId="4" fontId="61" fillId="27" borderId="61" applyNumberFormat="0" applyProtection="0">
      <alignment horizontal="right" vertical="center"/>
    </xf>
    <xf numFmtId="4" fontId="61" fillId="28" borderId="61" applyNumberFormat="0" applyProtection="0">
      <alignment horizontal="right" vertical="center"/>
    </xf>
    <xf numFmtId="4" fontId="62" fillId="0" borderId="0" applyNumberFormat="0" applyProtection="0">
      <alignment horizontal="left" vertical="center" indent="1"/>
    </xf>
    <xf numFmtId="4" fontId="61" fillId="24" borderId="0" applyNumberFormat="0" applyProtection="0">
      <alignment horizontal="left" vertical="center" indent="1"/>
    </xf>
    <xf numFmtId="4" fontId="65" fillId="29" borderId="0" applyNumberFormat="0" applyProtection="0">
      <alignment horizontal="left" vertical="center" indent="1"/>
    </xf>
    <xf numFmtId="4" fontId="61" fillId="21" borderId="61" applyNumberFormat="0" applyProtection="0">
      <alignment horizontal="right" vertical="center"/>
    </xf>
    <xf numFmtId="4" fontId="66" fillId="24" borderId="0" applyNumberFormat="0" applyProtection="0">
      <alignment horizontal="left" vertical="center" indent="1"/>
    </xf>
    <xf numFmtId="4" fontId="66" fillId="23" borderId="0" applyNumberFormat="0" applyProtection="0">
      <alignment horizontal="left" vertical="center" indent="1"/>
    </xf>
    <xf numFmtId="0" fontId="2" fillId="29" borderId="61" applyNumberFormat="0" applyProtection="0">
      <alignment horizontal="left" vertical="center" indent="1"/>
    </xf>
    <xf numFmtId="0" fontId="2" fillId="29" borderId="61" applyNumberFormat="0" applyProtection="0">
      <alignment horizontal="left" vertical="top" indent="1"/>
    </xf>
    <xf numFmtId="0" fontId="2" fillId="23" borderId="61" applyNumberFormat="0" applyProtection="0">
      <alignment horizontal="left" vertical="center" indent="1"/>
    </xf>
    <xf numFmtId="0" fontId="2" fillId="23" borderId="61" applyNumberFormat="0" applyProtection="0">
      <alignment horizontal="left" vertical="top" indent="1"/>
    </xf>
    <xf numFmtId="0" fontId="2" fillId="30" borderId="61" applyNumberFormat="0" applyProtection="0">
      <alignment horizontal="left" vertical="center" indent="1"/>
    </xf>
    <xf numFmtId="0" fontId="2" fillId="30" borderId="61" applyNumberFormat="0" applyProtection="0">
      <alignment horizontal="left" vertical="top" indent="1"/>
    </xf>
    <xf numFmtId="0" fontId="2" fillId="31" borderId="61" applyNumberFormat="0" applyProtection="0">
      <alignment horizontal="left" vertical="center" indent="1"/>
    </xf>
    <xf numFmtId="0" fontId="2" fillId="31" borderId="61" applyNumberFormat="0" applyProtection="0">
      <alignment horizontal="left" vertical="top" indent="1"/>
    </xf>
    <xf numFmtId="4" fontId="61" fillId="32" borderId="61" applyNumberFormat="0" applyProtection="0">
      <alignment vertical="center"/>
    </xf>
    <xf numFmtId="4" fontId="67" fillId="32" borderId="61" applyNumberFormat="0" applyProtection="0">
      <alignment vertical="center"/>
    </xf>
    <xf numFmtId="4" fontId="61" fillId="32" borderId="61" applyNumberFormat="0" applyProtection="0">
      <alignment horizontal="left" vertical="center" indent="1"/>
    </xf>
    <xf numFmtId="0" fontId="61" fillId="32" borderId="61" applyNumberFormat="0" applyProtection="0">
      <alignment horizontal="left" vertical="top" indent="1"/>
    </xf>
    <xf numFmtId="4" fontId="67" fillId="24" borderId="61" applyNumberFormat="0" applyProtection="0">
      <alignment horizontal="right" vertical="center"/>
    </xf>
    <xf numFmtId="0" fontId="61" fillId="23" borderId="61" applyNumberFormat="0" applyProtection="0">
      <alignment horizontal="left" vertical="top" indent="1"/>
    </xf>
    <xf numFmtId="4" fontId="68" fillId="0" borderId="0" applyNumberFormat="0" applyProtection="0">
      <alignment horizontal="left" vertical="center" indent="1"/>
    </xf>
    <xf numFmtId="4" fontId="69" fillId="24" borderId="61" applyNumberFormat="0" applyProtection="0">
      <alignment horizontal="right" vertical="center"/>
    </xf>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9"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55" fillId="0" borderId="0"/>
    <xf numFmtId="0" fontId="55" fillId="33" borderId="62" applyNumberFormat="0" applyFont="0" applyFill="0" applyAlignment="0" applyProtection="0"/>
    <xf numFmtId="0" fontId="55" fillId="33" borderId="0" applyFont="0" applyFill="0" applyBorder="0" applyAlignment="0" applyProtection="0"/>
    <xf numFmtId="0" fontId="70" fillId="33" borderId="0" applyNumberFormat="0" applyFont="0" applyFill="0" applyBorder="0" applyAlignment="0" applyProtection="0"/>
    <xf numFmtId="0" fontId="70" fillId="33" borderId="0" applyNumberFormat="0" applyFont="0" applyFill="0" applyBorder="0" applyAlignment="0" applyProtection="0"/>
    <xf numFmtId="0" fontId="70" fillId="33" borderId="0" applyNumberFormat="0" applyFont="0" applyFill="0" applyBorder="0" applyAlignment="0" applyProtection="0"/>
    <xf numFmtId="0" fontId="70" fillId="33" borderId="0" applyNumberFormat="0" applyFont="0" applyFill="0" applyBorder="0" applyAlignment="0" applyProtection="0"/>
    <xf numFmtId="0" fontId="70" fillId="33" borderId="0" applyNumberFormat="0" applyFont="0" applyFill="0" applyBorder="0" applyAlignment="0" applyProtection="0"/>
    <xf numFmtId="0" fontId="70" fillId="33" borderId="0" applyNumberFormat="0" applyFont="0" applyFill="0" applyBorder="0" applyAlignment="0" applyProtection="0"/>
    <xf numFmtId="0" fontId="70" fillId="33" borderId="0" applyNumberFormat="0" applyFont="0" applyFill="0" applyBorder="0" applyAlignment="0" applyProtection="0"/>
    <xf numFmtId="3" fontId="55" fillId="33" borderId="0" applyFont="0" applyFill="0" applyBorder="0" applyAlignment="0" applyProtection="0"/>
    <xf numFmtId="0" fontId="70" fillId="33" borderId="0" applyNumberFormat="0" applyFont="0" applyFill="0" applyBorder="0" applyAlignment="0" applyProtection="0"/>
    <xf numFmtId="0" fontId="70" fillId="33" borderId="0" applyNumberFormat="0" applyFont="0" applyFill="0" applyBorder="0" applyAlignment="0" applyProtection="0"/>
    <xf numFmtId="168" fontId="55" fillId="33" borderId="0" applyFont="0" applyFill="0" applyBorder="0" applyAlignment="0" applyProtection="0"/>
    <xf numFmtId="0" fontId="63" fillId="0" borderId="0" applyNumberFormat="0" applyFill="0" applyBorder="0" applyAlignment="0" applyProtection="0"/>
    <xf numFmtId="2" fontId="55" fillId="33" borderId="0" applyFont="0" applyFill="0" applyBorder="0" applyAlignment="0" applyProtection="0"/>
    <xf numFmtId="0" fontId="71" fillId="33" borderId="0" applyNumberFormat="0" applyFill="0" applyBorder="0" applyAlignment="0" applyProtection="0"/>
    <xf numFmtId="0" fontId="72" fillId="33" borderId="0" applyNumberFormat="0" applyFill="0" applyBorder="0" applyAlignment="0" applyProtection="0"/>
    <xf numFmtId="0" fontId="1" fillId="0" borderId="0"/>
    <xf numFmtId="9" fontId="1" fillId="0" borderId="0" applyFont="0" applyFill="0" applyBorder="0" applyAlignment="0" applyProtection="0"/>
    <xf numFmtId="1" fontId="73" fillId="0" borderId="0">
      <alignment horizontal="left"/>
      <protection hidden="1"/>
    </xf>
    <xf numFmtId="1" fontId="74" fillId="0" borderId="0">
      <protection hidden="1"/>
    </xf>
    <xf numFmtId="0" fontId="1" fillId="0" borderId="0"/>
  </cellStyleXfs>
  <cellXfs count="530">
    <xf numFmtId="0" fontId="0" fillId="0" borderId="0" xfId="0"/>
    <xf numFmtId="0" fontId="21" fillId="0" borderId="0" xfId="0" applyFont="1" applyFill="1" applyBorder="1" applyAlignment="1">
      <alignment horizontal="right" vertical="center"/>
    </xf>
    <xf numFmtId="164" fontId="25" fillId="0" borderId="0" xfId="0" applyNumberFormat="1" applyFont="1" applyFill="1" applyBorder="1"/>
    <xf numFmtId="0" fontId="21" fillId="0" borderId="0" xfId="0" applyFont="1" applyFill="1" applyBorder="1"/>
    <xf numFmtId="0" fontId="28" fillId="0" borderId="0" xfId="0" applyFont="1" applyFill="1" applyBorder="1" applyAlignment="1">
      <alignment horizontal="right" vertical="top"/>
    </xf>
    <xf numFmtId="0" fontId="24" fillId="0" borderId="0" xfId="0" applyFont="1" applyFill="1" applyBorder="1"/>
    <xf numFmtId="164" fontId="23" fillId="0" borderId="10" xfId="0" applyNumberFormat="1" applyFont="1" applyFill="1" applyBorder="1"/>
    <xf numFmtId="164" fontId="23" fillId="0" borderId="14" xfId="0" applyNumberFormat="1" applyFont="1" applyFill="1" applyBorder="1"/>
    <xf numFmtId="164" fontId="23" fillId="0" borderId="15" xfId="0" applyNumberFormat="1" applyFont="1" applyFill="1" applyBorder="1"/>
    <xf numFmtId="0" fontId="25" fillId="0" borderId="0" xfId="0" applyFont="1" applyFill="1" applyBorder="1" applyAlignment="1">
      <alignment vertical="center"/>
    </xf>
    <xf numFmtId="164" fontId="30" fillId="0" borderId="0" xfId="0" applyNumberFormat="1" applyFont="1" applyFill="1" applyBorder="1" applyAlignment="1" applyProtection="1">
      <alignment horizontal="right" vertical="center"/>
    </xf>
    <xf numFmtId="164" fontId="30" fillId="0" borderId="12" xfId="0" applyNumberFormat="1" applyFont="1" applyFill="1" applyBorder="1" applyAlignment="1" applyProtection="1">
      <alignment horizontal="right" vertical="center"/>
    </xf>
    <xf numFmtId="164" fontId="30" fillId="0" borderId="14" xfId="0" applyNumberFormat="1" applyFont="1" applyFill="1" applyBorder="1" applyAlignment="1" applyProtection="1">
      <alignment horizontal="right" vertical="center"/>
    </xf>
    <xf numFmtId="0" fontId="23" fillId="0" borderId="0" xfId="0" applyFont="1" applyFill="1" applyBorder="1"/>
    <xf numFmtId="164" fontId="23" fillId="0" borderId="0" xfId="0" applyNumberFormat="1" applyFont="1" applyFill="1" applyBorder="1"/>
    <xf numFmtId="0" fontId="25" fillId="0" borderId="0" xfId="0" applyFont="1" applyFill="1" applyBorder="1" applyAlignment="1">
      <alignment horizontal="right"/>
    </xf>
    <xf numFmtId="164" fontId="23" fillId="0" borderId="12" xfId="0" applyNumberFormat="1" applyFont="1" applyFill="1" applyBorder="1"/>
    <xf numFmtId="0" fontId="27" fillId="0" borderId="0" xfId="0" applyFont="1" applyFill="1" applyBorder="1"/>
    <xf numFmtId="9" fontId="27" fillId="0" borderId="0" xfId="41" applyFont="1" applyFill="1" applyBorder="1"/>
    <xf numFmtId="164" fontId="23" fillId="0" borderId="9" xfId="0" applyNumberFormat="1" applyFont="1" applyFill="1" applyBorder="1"/>
    <xf numFmtId="0" fontId="36" fillId="0" borderId="0" xfId="0" applyFont="1" applyFill="1" applyBorder="1" applyAlignment="1">
      <alignment horizontal="right" vertical="center"/>
    </xf>
    <xf numFmtId="0" fontId="45" fillId="0" borderId="0" xfId="0" applyFont="1" applyFill="1" applyBorder="1"/>
    <xf numFmtId="0" fontId="23" fillId="0" borderId="0" xfId="0" applyFont="1" applyFill="1" applyBorder="1" applyAlignment="1">
      <alignment vertical="top" wrapText="1"/>
    </xf>
    <xf numFmtId="0" fontId="25" fillId="19" borderId="0" xfId="0" applyFont="1" applyFill="1" applyBorder="1" applyAlignment="1">
      <alignment horizontal="right" vertical="top" wrapText="1"/>
    </xf>
    <xf numFmtId="0" fontId="23" fillId="19" borderId="9" xfId="0" applyFont="1" applyFill="1" applyBorder="1"/>
    <xf numFmtId="0" fontId="23" fillId="0" borderId="15" xfId="0" applyFont="1" applyFill="1" applyBorder="1" applyAlignment="1">
      <alignment horizontal="left" vertical="center" indent="1"/>
    </xf>
    <xf numFmtId="0" fontId="23" fillId="19" borderId="0" xfId="0" applyFont="1" applyFill="1" applyBorder="1"/>
    <xf numFmtId="0" fontId="23" fillId="0" borderId="15" xfId="0" applyFont="1" applyFill="1" applyBorder="1" applyAlignment="1">
      <alignment horizontal="left" indent="1"/>
    </xf>
    <xf numFmtId="0" fontId="23" fillId="0" borderId="0" xfId="0" applyFont="1" applyFill="1" applyBorder="1" applyAlignment="1">
      <alignment horizontal="left" indent="1"/>
    </xf>
    <xf numFmtId="0" fontId="23" fillId="0" borderId="11" xfId="0" applyFont="1" applyFill="1" applyBorder="1" applyAlignment="1">
      <alignment horizontal="left" indent="1"/>
    </xf>
    <xf numFmtId="0" fontId="23" fillId="0" borderId="0" xfId="0" applyFont="1" applyFill="1" applyBorder="1" applyAlignment="1">
      <alignment horizontal="left" vertical="center" indent="1"/>
    </xf>
    <xf numFmtId="164" fontId="23" fillId="0" borderId="16" xfId="0" applyNumberFormat="1" applyFont="1" applyFill="1" applyBorder="1"/>
    <xf numFmtId="0" fontId="23" fillId="0" borderId="0" xfId="0" applyFont="1" applyFill="1" applyBorder="1" applyAlignment="1">
      <alignment horizontal="left" wrapText="1" indent="1"/>
    </xf>
    <xf numFmtId="164" fontId="23" fillId="0" borderId="16" xfId="0" applyNumberFormat="1" applyFont="1" applyFill="1" applyBorder="1" applyAlignment="1"/>
    <xf numFmtId="0" fontId="23" fillId="0" borderId="25" xfId="0" applyFont="1" applyFill="1" applyBorder="1" applyAlignment="1">
      <alignment horizontal="left" indent="1"/>
    </xf>
    <xf numFmtId="164" fontId="23" fillId="0" borderId="0" xfId="0" applyNumberFormat="1" applyFont="1" applyFill="1" applyBorder="1" applyAlignment="1"/>
    <xf numFmtId="0" fontId="23" fillId="0" borderId="9" xfId="0" applyFont="1" applyFill="1" applyBorder="1" applyAlignment="1">
      <alignment horizontal="left" indent="1"/>
    </xf>
    <xf numFmtId="0" fontId="23" fillId="0" borderId="14" xfId="0" applyFont="1" applyFill="1" applyBorder="1" applyAlignment="1">
      <alignment horizontal="left" indent="1"/>
    </xf>
    <xf numFmtId="0" fontId="23" fillId="0" borderId="0" xfId="0" applyNumberFormat="1" applyFont="1" applyFill="1" applyBorder="1" applyAlignment="1"/>
    <xf numFmtId="164" fontId="23" fillId="20" borderId="9" xfId="0" applyNumberFormat="1" applyFont="1" applyFill="1" applyBorder="1" applyAlignment="1">
      <alignment horizontal="right"/>
    </xf>
    <xf numFmtId="164" fontId="23" fillId="20" borderId="16" xfId="0" applyNumberFormat="1" applyFont="1" applyFill="1" applyBorder="1" applyAlignment="1">
      <alignment horizontal="right"/>
    </xf>
    <xf numFmtId="164" fontId="23" fillId="20" borderId="14" xfId="0" applyNumberFormat="1" applyFont="1" applyFill="1" applyBorder="1" applyAlignment="1">
      <alignment horizontal="right"/>
    </xf>
    <xf numFmtId="0" fontId="25" fillId="19" borderId="20" xfId="0" applyFont="1" applyFill="1" applyBorder="1" applyAlignment="1">
      <alignment horizontal="center" vertical="center"/>
    </xf>
    <xf numFmtId="164" fontId="23" fillId="0" borderId="14" xfId="0" applyNumberFormat="1" applyFont="1" applyFill="1" applyBorder="1" applyAlignment="1"/>
    <xf numFmtId="164" fontId="23" fillId="0" borderId="26" xfId="0" applyNumberFormat="1" applyFont="1" applyFill="1" applyBorder="1"/>
    <xf numFmtId="0" fontId="25" fillId="0" borderId="0" xfId="0" applyFont="1" applyFill="1" applyBorder="1"/>
    <xf numFmtId="0" fontId="23" fillId="0" borderId="16" xfId="0" applyFont="1" applyFill="1" applyBorder="1" applyAlignment="1">
      <alignment horizontal="left" wrapText="1" indent="1"/>
    </xf>
    <xf numFmtId="0" fontId="23" fillId="0" borderId="16" xfId="0" applyFont="1" applyFill="1" applyBorder="1" applyAlignment="1">
      <alignment horizontal="left" indent="1"/>
    </xf>
    <xf numFmtId="0" fontId="25" fillId="19" borderId="21" xfId="0" applyFont="1" applyFill="1" applyBorder="1" applyAlignment="1">
      <alignment horizontal="center" vertical="center"/>
    </xf>
    <xf numFmtId="164" fontId="23" fillId="20" borderId="9" xfId="0" applyNumberFormat="1" applyFont="1" applyFill="1" applyBorder="1"/>
    <xf numFmtId="164" fontId="23" fillId="20" borderId="16" xfId="0" applyNumberFormat="1" applyFont="1" applyFill="1" applyBorder="1"/>
    <xf numFmtId="164" fontId="23" fillId="0" borderId="28" xfId="0" applyNumberFormat="1" applyFont="1" applyFill="1" applyBorder="1"/>
    <xf numFmtId="164" fontId="27" fillId="0" borderId="0" xfId="0" applyNumberFormat="1" applyFont="1" applyFill="1" applyBorder="1"/>
    <xf numFmtId="0" fontId="28" fillId="0" borderId="0" xfId="0" applyFont="1" applyFill="1" applyBorder="1" applyAlignment="1"/>
    <xf numFmtId="0" fontId="23" fillId="0" borderId="25" xfId="0" applyFont="1" applyFill="1" applyBorder="1" applyAlignment="1">
      <alignment horizontal="left" vertical="center" indent="1"/>
    </xf>
    <xf numFmtId="0" fontId="23" fillId="19" borderId="0" xfId="0" applyFont="1" applyFill="1"/>
    <xf numFmtId="0" fontId="25" fillId="19" borderId="0" xfId="0" applyFont="1" applyFill="1" applyBorder="1" applyAlignment="1">
      <alignment horizontal="right"/>
    </xf>
    <xf numFmtId="0" fontId="23" fillId="0" borderId="16" xfId="0" applyFont="1" applyFill="1" applyBorder="1" applyAlignment="1">
      <alignment horizontal="left" vertical="center" indent="1"/>
    </xf>
    <xf numFmtId="0" fontId="23" fillId="0" borderId="14" xfId="0" applyFont="1" applyFill="1" applyBorder="1" applyAlignment="1">
      <alignment horizontal="left" vertical="center" indent="1"/>
    </xf>
    <xf numFmtId="0" fontId="25" fillId="19" borderId="21" xfId="0" applyFont="1" applyFill="1" applyBorder="1" applyAlignment="1">
      <alignment horizontal="center" vertical="center"/>
    </xf>
    <xf numFmtId="0" fontId="25" fillId="19" borderId="20" xfId="0" applyFont="1" applyFill="1" applyBorder="1" applyAlignment="1">
      <alignment horizontal="center"/>
    </xf>
    <xf numFmtId="0" fontId="25" fillId="19" borderId="21" xfId="0" applyFont="1" applyFill="1" applyBorder="1" applyAlignment="1">
      <alignment horizontal="center"/>
    </xf>
    <xf numFmtId="164" fontId="25" fillId="18" borderId="28" xfId="0" applyNumberFormat="1" applyFont="1" applyFill="1" applyBorder="1"/>
    <xf numFmtId="164" fontId="25" fillId="18" borderId="9" xfId="0" applyNumberFormat="1" applyFont="1" applyFill="1" applyBorder="1"/>
    <xf numFmtId="0" fontId="23" fillId="0" borderId="13" xfId="0" applyFont="1" applyFill="1" applyBorder="1" applyAlignment="1">
      <alignment horizontal="left" vertical="center" indent="1"/>
    </xf>
    <xf numFmtId="164" fontId="25" fillId="18" borderId="9" xfId="0" applyNumberFormat="1" applyFont="1" applyFill="1" applyBorder="1" applyAlignment="1">
      <alignment horizontal="right"/>
    </xf>
    <xf numFmtId="164" fontId="25" fillId="18" borderId="16" xfId="0" applyNumberFormat="1" applyFont="1" applyFill="1" applyBorder="1"/>
    <xf numFmtId="0" fontId="23" fillId="19" borderId="0" xfId="0" applyFont="1" applyFill="1" applyBorder="1" applyAlignment="1">
      <alignment horizontal="right" vertical="center"/>
    </xf>
    <xf numFmtId="0" fontId="25" fillId="19" borderId="17" xfId="0" applyFont="1" applyFill="1" applyBorder="1" applyAlignment="1">
      <alignment horizontal="center"/>
    </xf>
    <xf numFmtId="0" fontId="23" fillId="0" borderId="0" xfId="0" applyFont="1" applyFill="1" applyBorder="1" applyAlignment="1">
      <alignment horizontal="left" vertical="center"/>
    </xf>
    <xf numFmtId="0" fontId="23" fillId="0" borderId="0" xfId="0" applyFont="1" applyFill="1" applyBorder="1" applyAlignment="1">
      <alignment horizontal="right"/>
    </xf>
    <xf numFmtId="164" fontId="25" fillId="0" borderId="0" xfId="0" applyNumberFormat="1" applyFont="1" applyFill="1" applyBorder="1" applyAlignment="1">
      <alignment horizontal="center"/>
    </xf>
    <xf numFmtId="167" fontId="23" fillId="0" borderId="0" xfId="41" applyNumberFormat="1" applyFont="1" applyFill="1" applyBorder="1"/>
    <xf numFmtId="167" fontId="23" fillId="0" borderId="16" xfId="0" applyNumberFormat="1" applyFont="1" applyFill="1" applyBorder="1" applyAlignment="1">
      <alignment vertical="center"/>
    </xf>
    <xf numFmtId="167" fontId="23" fillId="0" borderId="14" xfId="0" applyNumberFormat="1" applyFont="1" applyFill="1" applyBorder="1" applyAlignment="1">
      <alignment vertical="center"/>
    </xf>
    <xf numFmtId="167" fontId="23" fillId="0" borderId="0" xfId="0" applyNumberFormat="1" applyFont="1" applyFill="1" applyBorder="1"/>
    <xf numFmtId="0" fontId="25" fillId="18" borderId="16" xfId="0" applyFont="1" applyFill="1" applyBorder="1" applyAlignment="1">
      <alignment horizontal="left"/>
    </xf>
    <xf numFmtId="167" fontId="23" fillId="18" borderId="16" xfId="41" applyNumberFormat="1" applyFont="1" applyFill="1" applyBorder="1" applyAlignment="1"/>
    <xf numFmtId="167" fontId="23" fillId="18" borderId="16" xfId="0" applyNumberFormat="1" applyFont="1" applyFill="1" applyBorder="1" applyAlignment="1">
      <alignment vertical="center"/>
    </xf>
    <xf numFmtId="0" fontId="23" fillId="19" borderId="18" xfId="0" applyFont="1" applyFill="1" applyBorder="1"/>
    <xf numFmtId="0" fontId="25" fillId="19" borderId="21" xfId="0" applyFont="1" applyFill="1" applyBorder="1" applyAlignment="1">
      <alignment horizontal="center"/>
    </xf>
    <xf numFmtId="0" fontId="25" fillId="19" borderId="0" xfId="0" applyFont="1" applyFill="1" applyBorder="1" applyAlignment="1">
      <alignment horizontal="right"/>
    </xf>
    <xf numFmtId="0" fontId="27" fillId="0" borderId="0" xfId="41" applyNumberFormat="1" applyFont="1" applyFill="1" applyBorder="1"/>
    <xf numFmtId="0" fontId="26" fillId="0" borderId="0" xfId="0" applyFont="1" applyFill="1" applyBorder="1" applyAlignment="1">
      <alignment horizontal="right"/>
    </xf>
    <xf numFmtId="0" fontId="27" fillId="0" borderId="0" xfId="0" applyFont="1" applyFill="1" applyBorder="1" applyAlignment="1">
      <alignment horizontal="right"/>
    </xf>
    <xf numFmtId="0" fontId="26" fillId="0" borderId="0" xfId="0" applyFont="1" applyFill="1" applyBorder="1" applyAlignment="1">
      <alignment horizontal="center"/>
    </xf>
    <xf numFmtId="164" fontId="26" fillId="0" borderId="0" xfId="0" applyNumberFormat="1" applyFont="1" applyFill="1" applyBorder="1" applyAlignment="1">
      <alignment horizontal="center"/>
    </xf>
    <xf numFmtId="164" fontId="26" fillId="0" borderId="0" xfId="0" applyNumberFormat="1" applyFont="1" applyFill="1" applyBorder="1"/>
    <xf numFmtId="164" fontId="23" fillId="0" borderId="27" xfId="0" applyNumberFormat="1" applyFont="1" applyFill="1" applyBorder="1" applyAlignment="1">
      <alignment vertical="center"/>
    </xf>
    <xf numFmtId="164" fontId="23" fillId="0" borderId="29" xfId="0" applyNumberFormat="1" applyFont="1" applyFill="1" applyBorder="1" applyAlignment="1">
      <alignment vertical="center"/>
    </xf>
    <xf numFmtId="0" fontId="25" fillId="0" borderId="0" xfId="0" applyFont="1" applyFill="1" applyBorder="1" applyAlignment="1">
      <alignment horizontal="center"/>
    </xf>
    <xf numFmtId="0" fontId="23" fillId="0" borderId="0" xfId="0" applyFont="1" applyFill="1" applyBorder="1" applyAlignment="1">
      <alignment vertical="center" wrapText="1"/>
    </xf>
    <xf numFmtId="0" fontId="27" fillId="0" borderId="0" xfId="41" applyNumberFormat="1" applyFont="1" applyFill="1" applyBorder="1" applyAlignment="1"/>
    <xf numFmtId="0" fontId="23" fillId="0" borderId="0" xfId="0" applyNumberFormat="1" applyFont="1" applyFill="1" applyBorder="1" applyAlignment="1">
      <alignment wrapText="1"/>
    </xf>
    <xf numFmtId="0" fontId="25" fillId="19" borderId="9" xfId="0" applyFont="1" applyFill="1" applyBorder="1" applyAlignment="1">
      <alignment horizontal="center"/>
    </xf>
    <xf numFmtId="0" fontId="25" fillId="19" borderId="22" xfId="0" applyFont="1" applyFill="1" applyBorder="1" applyAlignment="1">
      <alignment horizontal="center"/>
    </xf>
    <xf numFmtId="0" fontId="2" fillId="0" borderId="0" xfId="0" applyFont="1" applyFill="1"/>
    <xf numFmtId="0" fontId="21" fillId="0" borderId="0" xfId="0" applyFont="1" applyFill="1" applyBorder="1" applyAlignment="1"/>
    <xf numFmtId="0" fontId="39" fillId="0" borderId="0" xfId="0" applyFont="1" applyFill="1" applyBorder="1" applyAlignment="1">
      <alignment horizontal="center" vertical="center"/>
    </xf>
    <xf numFmtId="49" fontId="43" fillId="0" borderId="0" xfId="0" applyNumberFormat="1" applyFont="1" applyFill="1" applyBorder="1" applyAlignment="1">
      <alignment vertical="center"/>
    </xf>
    <xf numFmtId="0" fontId="35" fillId="0" borderId="0" xfId="0" applyFont="1" applyFill="1" applyBorder="1"/>
    <xf numFmtId="0" fontId="38" fillId="0" borderId="0" xfId="0" applyFont="1" applyFill="1" applyBorder="1" applyAlignment="1"/>
    <xf numFmtId="0" fontId="21" fillId="0" borderId="0" xfId="0" applyFont="1" applyFill="1" applyBorder="1" applyAlignment="1">
      <alignment horizontal="left" vertical="center"/>
    </xf>
    <xf numFmtId="0" fontId="38" fillId="0" borderId="0" xfId="0" applyFont="1" applyFill="1" applyBorder="1" applyAlignment="1">
      <alignment horizontal="center"/>
    </xf>
    <xf numFmtId="0" fontId="21" fillId="0" borderId="0" xfId="0" applyFont="1" applyFill="1" applyBorder="1" applyAlignment="1">
      <alignment horizontal="left" vertical="center" indent="1"/>
    </xf>
    <xf numFmtId="0" fontId="36" fillId="0" borderId="0" xfId="0" applyFont="1" applyFill="1" applyBorder="1"/>
    <xf numFmtId="0" fontId="36" fillId="0" borderId="0" xfId="0" applyFont="1" applyFill="1" applyBorder="1" applyAlignment="1">
      <alignment horizontal="left" vertical="center" indent="1"/>
    </xf>
    <xf numFmtId="49" fontId="44" fillId="0" borderId="0" xfId="0" applyNumberFormat="1" applyFont="1" applyFill="1" applyAlignment="1">
      <alignment vertical="center"/>
    </xf>
    <xf numFmtId="0" fontId="0" fillId="0" borderId="0" xfId="0" applyFill="1"/>
    <xf numFmtId="0" fontId="25" fillId="19" borderId="20" xfId="0" applyFont="1" applyFill="1" applyBorder="1" applyAlignment="1">
      <alignment horizontal="center" vertical="center"/>
    </xf>
    <xf numFmtId="0" fontId="23" fillId="0" borderId="0" xfId="0" applyFont="1" applyFill="1" applyBorder="1" applyAlignment="1"/>
    <xf numFmtId="49" fontId="46" fillId="0" borderId="0" xfId="0" applyNumberFormat="1" applyFont="1" applyFill="1" applyBorder="1" applyAlignment="1">
      <alignment horizontal="right"/>
    </xf>
    <xf numFmtId="0" fontId="20" fillId="0" borderId="0" xfId="0" applyFont="1" applyFill="1"/>
    <xf numFmtId="164" fontId="23" fillId="0" borderId="12" xfId="0" applyNumberFormat="1" applyFont="1" applyFill="1" applyBorder="1" applyAlignment="1">
      <alignment horizontal="right"/>
    </xf>
    <xf numFmtId="164" fontId="23" fillId="0" borderId="14" xfId="0" applyNumberFormat="1" applyFont="1" applyFill="1" applyBorder="1" applyAlignment="1">
      <alignment horizontal="right"/>
    </xf>
    <xf numFmtId="0" fontId="37" fillId="0" borderId="0" xfId="0" applyFont="1" applyFill="1" applyBorder="1"/>
    <xf numFmtId="164" fontId="37" fillId="0" borderId="0" xfId="0" applyNumberFormat="1" applyFont="1" applyFill="1" applyBorder="1"/>
    <xf numFmtId="165" fontId="23" fillId="0" borderId="0" xfId="0" applyNumberFormat="1" applyFont="1" applyFill="1" applyBorder="1" applyAlignment="1">
      <alignment horizontal="right"/>
    </xf>
    <xf numFmtId="0" fontId="21" fillId="0" borderId="0" xfId="0" applyNumberFormat="1" applyFont="1" applyFill="1" applyBorder="1"/>
    <xf numFmtId="0" fontId="28" fillId="0" borderId="0" xfId="0" applyFont="1" applyFill="1" applyBorder="1" applyAlignment="1">
      <alignment vertical="top"/>
    </xf>
    <xf numFmtId="164" fontId="23" fillId="0" borderId="9" xfId="0" applyNumberFormat="1" applyFont="1" applyFill="1" applyBorder="1" applyAlignment="1">
      <alignment horizontal="right"/>
    </xf>
    <xf numFmtId="0" fontId="49" fillId="0" borderId="0" xfId="0" applyFont="1" applyFill="1" applyBorder="1"/>
    <xf numFmtId="0" fontId="53" fillId="0" borderId="0" xfId="0" applyFont="1" applyFill="1" applyBorder="1"/>
    <xf numFmtId="0" fontId="23" fillId="0" borderId="0" xfId="0" applyFont="1" applyFill="1"/>
    <xf numFmtId="0" fontId="24" fillId="0" borderId="0" xfId="0" applyFont="1" applyFill="1"/>
    <xf numFmtId="0" fontId="51" fillId="0" borderId="0" xfId="0" applyFont="1" applyFill="1"/>
    <xf numFmtId="0" fontId="19" fillId="0" borderId="0" xfId="0" applyFont="1" applyFill="1"/>
    <xf numFmtId="164" fontId="23" fillId="0" borderId="0" xfId="0" applyNumberFormat="1" applyFont="1" applyFill="1"/>
    <xf numFmtId="0" fontId="20" fillId="0" borderId="0" xfId="0" applyFont="1" applyFill="1" applyAlignment="1"/>
    <xf numFmtId="49" fontId="46" fillId="0" borderId="0" xfId="0" applyNumberFormat="1" applyFont="1" applyFill="1" applyAlignment="1">
      <alignment horizontal="left" vertical="center"/>
    </xf>
    <xf numFmtId="0" fontId="23" fillId="0" borderId="0" xfId="0" applyFont="1" applyFill="1" applyAlignment="1">
      <alignment horizontal="right"/>
    </xf>
    <xf numFmtId="0" fontId="32" fillId="0" borderId="0" xfId="0" applyFont="1" applyFill="1" applyAlignment="1">
      <alignment horizontal="center" vertical="center"/>
    </xf>
    <xf numFmtId="0" fontId="32" fillId="0" borderId="0" xfId="0" applyFont="1" applyFill="1" applyAlignment="1">
      <alignment horizontal="right" vertical="center"/>
    </xf>
    <xf numFmtId="49" fontId="33" fillId="0" borderId="0" xfId="0" applyNumberFormat="1" applyFont="1" applyFill="1" applyAlignment="1">
      <alignment vertical="center"/>
    </xf>
    <xf numFmtId="0" fontId="34" fillId="0" borderId="0" xfId="0" applyFont="1" applyFill="1"/>
    <xf numFmtId="0" fontId="25" fillId="0" borderId="0" xfId="0" applyFont="1" applyFill="1" applyAlignment="1"/>
    <xf numFmtId="0" fontId="45" fillId="0" borderId="0" xfId="0" applyFont="1" applyFill="1" applyAlignment="1">
      <alignment horizontal="left" vertical="center"/>
    </xf>
    <xf numFmtId="0" fontId="46" fillId="0" borderId="0" xfId="0" applyFont="1" applyFill="1" applyAlignment="1">
      <alignment horizontal="left" vertical="center"/>
    </xf>
    <xf numFmtId="0" fontId="21" fillId="0" borderId="0" xfId="0" applyFont="1" applyFill="1"/>
    <xf numFmtId="0" fontId="21" fillId="0" borderId="0" xfId="0" applyFont="1" applyFill="1" applyAlignment="1">
      <alignment horizontal="right"/>
    </xf>
    <xf numFmtId="0" fontId="38" fillId="0" borderId="0" xfId="0" applyFont="1" applyFill="1" applyAlignment="1"/>
    <xf numFmtId="49" fontId="38" fillId="0" borderId="9" xfId="0" applyNumberFormat="1" applyFont="1" applyFill="1" applyBorder="1" applyAlignment="1">
      <alignment horizontal="left" vertical="center"/>
    </xf>
    <xf numFmtId="0" fontId="21" fillId="0" borderId="9" xfId="0" applyFont="1" applyFill="1" applyBorder="1" applyAlignment="1">
      <alignment horizontal="left" vertical="center"/>
    </xf>
    <xf numFmtId="0" fontId="21" fillId="0" borderId="9" xfId="0" applyFont="1" applyFill="1" applyBorder="1"/>
    <xf numFmtId="0" fontId="21" fillId="0" borderId="9" xfId="0" applyFont="1" applyFill="1" applyBorder="1" applyAlignment="1">
      <alignment horizontal="right"/>
    </xf>
    <xf numFmtId="0" fontId="21" fillId="0" borderId="9" xfId="0" applyFont="1" applyFill="1" applyBorder="1" applyAlignment="1">
      <alignment horizontal="left" vertical="center" indent="1"/>
    </xf>
    <xf numFmtId="0" fontId="38" fillId="0" borderId="9" xfId="0" applyFont="1" applyFill="1" applyBorder="1" applyAlignment="1"/>
    <xf numFmtId="0" fontId="21" fillId="0" borderId="9" xfId="0" applyFont="1" applyFill="1" applyBorder="1" applyAlignment="1">
      <alignment horizontal="right" vertical="center" indent="1"/>
    </xf>
    <xf numFmtId="0" fontId="21" fillId="0" borderId="16" xfId="0" applyFont="1" applyFill="1" applyBorder="1" applyAlignment="1">
      <alignment horizontal="left" vertical="center"/>
    </xf>
    <xf numFmtId="0" fontId="21" fillId="0" borderId="16" xfId="0" applyFont="1" applyFill="1" applyBorder="1"/>
    <xf numFmtId="0" fontId="21" fillId="0" borderId="16" xfId="0" applyFont="1" applyFill="1" applyBorder="1" applyAlignment="1">
      <alignment horizontal="left" vertical="center" indent="1"/>
    </xf>
    <xf numFmtId="0" fontId="52" fillId="0" borderId="16" xfId="0" applyFont="1" applyFill="1" applyBorder="1"/>
    <xf numFmtId="0" fontId="45" fillId="0" borderId="0" xfId="0" applyFont="1" applyFill="1" applyAlignment="1">
      <alignment horizontal="left" vertical="top"/>
    </xf>
    <xf numFmtId="0" fontId="50" fillId="0" borderId="0" xfId="0" applyFont="1" applyFill="1"/>
    <xf numFmtId="0" fontId="25" fillId="0" borderId="0" xfId="0" applyFont="1" applyFill="1"/>
    <xf numFmtId="0" fontId="29" fillId="0" borderId="0" xfId="0" applyFont="1" applyFill="1"/>
    <xf numFmtId="0" fontId="48" fillId="0" borderId="0" xfId="0" applyFont="1" applyFill="1"/>
    <xf numFmtId="0" fontId="47" fillId="0" borderId="0" xfId="0" applyFont="1" applyFill="1" applyAlignment="1"/>
    <xf numFmtId="0" fontId="48" fillId="0" borderId="0" xfId="0" applyFont="1" applyFill="1" applyBorder="1"/>
    <xf numFmtId="0" fontId="29" fillId="0" borderId="0" xfId="0" applyFont="1" applyFill="1" applyAlignment="1">
      <alignment vertical="top"/>
    </xf>
    <xf numFmtId="0" fontId="23" fillId="0" borderId="0" xfId="0" applyFont="1" applyFill="1" applyAlignment="1">
      <alignment vertical="top"/>
    </xf>
    <xf numFmtId="0" fontId="48" fillId="0" borderId="0" xfId="0" applyFont="1" applyFill="1" applyAlignment="1">
      <alignment vertical="top"/>
    </xf>
    <xf numFmtId="0" fontId="23" fillId="0" borderId="0" xfId="0" applyFont="1" applyFill="1" applyAlignment="1"/>
    <xf numFmtId="0" fontId="48" fillId="0" borderId="0" xfId="0" applyFont="1" applyFill="1" applyAlignment="1"/>
    <xf numFmtId="0" fontId="45" fillId="0" borderId="0" xfId="0" applyFont="1" applyFill="1"/>
    <xf numFmtId="0" fontId="46" fillId="0" borderId="0" xfId="0" applyFont="1" applyFill="1" applyAlignment="1">
      <alignment horizontal="right"/>
    </xf>
    <xf numFmtId="164" fontId="23" fillId="0" borderId="27" xfId="0" applyNumberFormat="1" applyFont="1" applyFill="1" applyBorder="1"/>
    <xf numFmtId="167" fontId="23" fillId="0" borderId="16" xfId="41" applyNumberFormat="1" applyFont="1" applyFill="1" applyBorder="1" applyAlignment="1"/>
    <xf numFmtId="164" fontId="27" fillId="0" borderId="0" xfId="0" applyNumberFormat="1" applyFont="1" applyFill="1"/>
    <xf numFmtId="167" fontId="23" fillId="0" borderId="16" xfId="41" applyNumberFormat="1" applyFont="1" applyFill="1" applyBorder="1"/>
    <xf numFmtId="167" fontId="23" fillId="0" borderId="14" xfId="41" applyNumberFormat="1" applyFont="1" applyFill="1" applyBorder="1" applyAlignment="1"/>
    <xf numFmtId="167" fontId="23" fillId="0" borderId="14" xfId="41" applyNumberFormat="1" applyFont="1" applyFill="1" applyBorder="1"/>
    <xf numFmtId="167" fontId="23" fillId="0" borderId="15" xfId="41" applyNumberFormat="1" applyFont="1" applyFill="1" applyBorder="1"/>
    <xf numFmtId="166" fontId="23" fillId="0" borderId="0" xfId="0" applyNumberFormat="1" applyFont="1" applyFill="1" applyBorder="1"/>
    <xf numFmtId="0" fontId="28" fillId="0" borderId="0" xfId="0" applyFont="1" applyFill="1" applyAlignment="1">
      <alignment horizontal="right"/>
    </xf>
    <xf numFmtId="0" fontId="31" fillId="0" borderId="0" xfId="0" applyFont="1" applyFill="1" applyAlignment="1">
      <alignment horizontal="right"/>
    </xf>
    <xf numFmtId="166" fontId="27" fillId="0" borderId="0" xfId="0" applyNumberFormat="1" applyFont="1" applyFill="1" applyBorder="1"/>
    <xf numFmtId="167" fontId="27" fillId="0" borderId="0" xfId="41" applyNumberFormat="1" applyFont="1" applyFill="1" applyBorder="1"/>
    <xf numFmtId="0" fontId="27" fillId="0" borderId="0" xfId="0" applyFont="1" applyFill="1"/>
    <xf numFmtId="167" fontId="27" fillId="0" borderId="0" xfId="41" applyNumberFormat="1" applyFont="1" applyFill="1"/>
    <xf numFmtId="167" fontId="27" fillId="0" borderId="0" xfId="0" applyNumberFormat="1" applyFont="1" applyFill="1"/>
    <xf numFmtId="0" fontId="23" fillId="0" borderId="0" xfId="0" applyNumberFormat="1" applyFont="1" applyFill="1" applyAlignment="1"/>
    <xf numFmtId="0" fontId="27" fillId="0" borderId="0" xfId="41" applyNumberFormat="1" applyFont="1" applyFill="1" applyAlignment="1"/>
    <xf numFmtId="0" fontId="27" fillId="0" borderId="0" xfId="0" applyNumberFormat="1" applyFont="1" applyFill="1" applyAlignment="1"/>
    <xf numFmtId="0" fontId="27" fillId="0" borderId="0" xfId="0" applyNumberFormat="1" applyFont="1" applyFill="1" applyBorder="1" applyAlignment="1"/>
    <xf numFmtId="0" fontId="25" fillId="19" borderId="20" xfId="0" applyFont="1" applyFill="1" applyBorder="1" applyAlignment="1">
      <alignment horizontal="center" vertical="center"/>
    </xf>
    <xf numFmtId="0" fontId="23" fillId="0" borderId="0" xfId="0" applyFont="1" applyFill="1" applyBorder="1" applyAlignment="1"/>
    <xf numFmtId="0" fontId="27" fillId="0" borderId="0" xfId="0" applyNumberFormat="1" applyFont="1" applyFill="1" applyBorder="1"/>
    <xf numFmtId="0" fontId="25" fillId="19" borderId="20" xfId="0" applyFont="1" applyFill="1" applyBorder="1" applyAlignment="1">
      <alignment horizontal="center" vertical="center"/>
    </xf>
    <xf numFmtId="0" fontId="54" fillId="0" borderId="0" xfId="0" applyFont="1" applyFill="1"/>
    <xf numFmtId="164" fontId="54" fillId="0" borderId="0" xfId="0" applyNumberFormat="1" applyFont="1" applyFill="1"/>
    <xf numFmtId="0" fontId="25" fillId="19" borderId="9" xfId="0" applyFont="1" applyFill="1" applyBorder="1" applyAlignment="1">
      <alignment horizontal="center" vertical="center"/>
    </xf>
    <xf numFmtId="9" fontId="27" fillId="0" borderId="0" xfId="41" applyFont="1" applyFill="1"/>
    <xf numFmtId="0" fontId="25" fillId="19" borderId="9" xfId="42" applyFont="1" applyFill="1" applyBorder="1" applyAlignment="1">
      <alignment horizontal="right"/>
    </xf>
    <xf numFmtId="0" fontId="25" fillId="18" borderId="16" xfId="0" applyFont="1" applyFill="1" applyBorder="1" applyAlignment="1">
      <alignment vertical="center" wrapText="1"/>
    </xf>
    <xf numFmtId="0" fontId="26" fillId="0" borderId="0" xfId="42" applyFont="1" applyFill="1" applyBorder="1" applyAlignment="1">
      <alignment horizontal="right"/>
    </xf>
    <xf numFmtId="164" fontId="23" fillId="0" borderId="31" xfId="0" applyNumberFormat="1" applyFont="1" applyFill="1" applyBorder="1" applyAlignment="1">
      <alignment horizontal="right"/>
    </xf>
    <xf numFmtId="164" fontId="25" fillId="18" borderId="37" xfId="0" applyNumberFormat="1" applyFont="1" applyFill="1" applyBorder="1" applyAlignment="1">
      <alignment horizontal="right"/>
    </xf>
    <xf numFmtId="164" fontId="25" fillId="18" borderId="38" xfId="0" applyNumberFormat="1" applyFont="1" applyFill="1" applyBorder="1" applyAlignment="1">
      <alignment horizontal="right"/>
    </xf>
    <xf numFmtId="164" fontId="23" fillId="0" borderId="37" xfId="0" applyNumberFormat="1" applyFont="1" applyFill="1" applyBorder="1"/>
    <xf numFmtId="164" fontId="23" fillId="0" borderId="38" xfId="0" applyNumberFormat="1" applyFont="1" applyFill="1" applyBorder="1" applyAlignment="1">
      <alignment horizontal="right"/>
    </xf>
    <xf numFmtId="164" fontId="23" fillId="0" borderId="39" xfId="0" applyNumberFormat="1" applyFont="1" applyFill="1" applyBorder="1"/>
    <xf numFmtId="164" fontId="23" fillId="0" borderId="40" xfId="0" applyNumberFormat="1" applyFont="1" applyFill="1" applyBorder="1" applyAlignment="1">
      <alignment horizontal="right"/>
    </xf>
    <xf numFmtId="164" fontId="23" fillId="0" borderId="37" xfId="0" applyNumberFormat="1" applyFont="1" applyFill="1" applyBorder="1" applyAlignment="1">
      <alignment horizontal="right"/>
    </xf>
    <xf numFmtId="164" fontId="23" fillId="0" borderId="39" xfId="0" applyNumberFormat="1" applyFont="1" applyFill="1" applyBorder="1" applyAlignment="1">
      <alignment horizontal="right"/>
    </xf>
    <xf numFmtId="164" fontId="23" fillId="0" borderId="41" xfId="0" applyNumberFormat="1" applyFont="1" applyFill="1" applyBorder="1" applyAlignment="1">
      <alignment horizontal="right"/>
    </xf>
    <xf numFmtId="164" fontId="23" fillId="0" borderId="42" xfId="0" applyNumberFormat="1" applyFont="1" applyFill="1" applyBorder="1" applyAlignment="1">
      <alignment horizontal="right"/>
    </xf>
    <xf numFmtId="164" fontId="25" fillId="18" borderId="37" xfId="0" applyNumberFormat="1" applyFont="1" applyFill="1" applyBorder="1"/>
    <xf numFmtId="164" fontId="25" fillId="18" borderId="38" xfId="0" applyNumberFormat="1" applyFont="1" applyFill="1" applyBorder="1"/>
    <xf numFmtId="164" fontId="23" fillId="0" borderId="43" xfId="0" applyNumberFormat="1" applyFont="1" applyFill="1" applyBorder="1" applyAlignment="1"/>
    <xf numFmtId="164" fontId="23" fillId="0" borderId="44" xfId="0" applyNumberFormat="1" applyFont="1" applyFill="1" applyBorder="1" applyAlignment="1"/>
    <xf numFmtId="164" fontId="23" fillId="0" borderId="40" xfId="0" applyNumberFormat="1" applyFont="1" applyFill="1" applyBorder="1"/>
    <xf numFmtId="164" fontId="23" fillId="0" borderId="45" xfId="0" applyNumberFormat="1" applyFont="1" applyFill="1" applyBorder="1"/>
    <xf numFmtId="164" fontId="23" fillId="0" borderId="46" xfId="0" applyNumberFormat="1" applyFont="1" applyFill="1" applyBorder="1"/>
    <xf numFmtId="164" fontId="23" fillId="0" borderId="47" xfId="0" applyNumberFormat="1" applyFont="1" applyFill="1" applyBorder="1" applyAlignment="1">
      <alignment horizontal="right"/>
    </xf>
    <xf numFmtId="164" fontId="23" fillId="0" borderId="48" xfId="0" applyNumberFormat="1" applyFont="1" applyFill="1" applyBorder="1" applyAlignment="1">
      <alignment horizontal="right"/>
    </xf>
    <xf numFmtId="164" fontId="23" fillId="0" borderId="43" xfId="0" applyNumberFormat="1" applyFont="1" applyFill="1" applyBorder="1"/>
    <xf numFmtId="164" fontId="23" fillId="0" borderId="41" xfId="0" applyNumberFormat="1" applyFont="1" applyFill="1" applyBorder="1"/>
    <xf numFmtId="0" fontId="23" fillId="0" borderId="31" xfId="0" applyFont="1" applyFill="1" applyBorder="1" applyAlignment="1">
      <alignment horizontal="left" vertical="center" indent="1"/>
    </xf>
    <xf numFmtId="167" fontId="27" fillId="0" borderId="0" xfId="0" applyNumberFormat="1" applyFont="1" applyFill="1" applyBorder="1"/>
    <xf numFmtId="0" fontId="25" fillId="19" borderId="9" xfId="0" applyFont="1" applyFill="1" applyBorder="1" applyAlignment="1">
      <alignment horizontal="center" vertical="center"/>
    </xf>
    <xf numFmtId="0" fontId="56" fillId="0" borderId="0" xfId="0" applyFont="1" applyFill="1"/>
    <xf numFmtId="9" fontId="20" fillId="0" borderId="0" xfId="41" applyFont="1" applyFill="1"/>
    <xf numFmtId="0" fontId="29" fillId="0" borderId="0" xfId="0" applyFont="1" applyFill="1" applyAlignment="1">
      <alignment vertical="top" wrapText="1"/>
    </xf>
    <xf numFmtId="0" fontId="29" fillId="0" borderId="0" xfId="0" applyFont="1" applyAlignment="1">
      <alignment vertical="top" wrapText="1"/>
    </xf>
    <xf numFmtId="0" fontId="27" fillId="0" borderId="0" xfId="0" applyFont="1" applyFill="1" applyBorder="1" applyAlignment="1">
      <alignment horizontal="left" indent="1"/>
    </xf>
    <xf numFmtId="164" fontId="25" fillId="0" borderId="0" xfId="0" applyNumberFormat="1" applyFont="1" applyFill="1"/>
    <xf numFmtId="167" fontId="20" fillId="0" borderId="0" xfId="41" applyNumberFormat="1" applyFont="1" applyFill="1"/>
    <xf numFmtId="164" fontId="23" fillId="0" borderId="42" xfId="0" applyNumberFormat="1" applyFont="1" applyFill="1" applyBorder="1"/>
    <xf numFmtId="164" fontId="23" fillId="0" borderId="12" xfId="0" applyNumberFormat="1" applyFont="1" applyFill="1" applyBorder="1" applyAlignment="1"/>
    <xf numFmtId="164" fontId="23" fillId="0" borderId="39" xfId="0" applyNumberFormat="1" applyFont="1" applyFill="1" applyBorder="1" applyAlignment="1"/>
    <xf numFmtId="164" fontId="23" fillId="0" borderId="44" xfId="0" applyNumberFormat="1" applyFont="1" applyFill="1" applyBorder="1"/>
    <xf numFmtId="164" fontId="23" fillId="0" borderId="40" xfId="0" applyNumberFormat="1" applyFont="1" applyFill="1" applyBorder="1" applyAlignment="1"/>
    <xf numFmtId="0" fontId="28" fillId="0" borderId="0" xfId="0" applyFont="1" applyFill="1" applyBorder="1"/>
    <xf numFmtId="0" fontId="25" fillId="19" borderId="0" xfId="0" applyFont="1" applyFill="1" applyBorder="1" applyAlignment="1">
      <alignment vertical="center" wrapText="1"/>
    </xf>
    <xf numFmtId="9" fontId="20" fillId="0" borderId="0" xfId="41" applyFont="1" applyFill="1" applyAlignment="1"/>
    <xf numFmtId="9" fontId="23" fillId="0" borderId="0" xfId="41" applyFont="1" applyFill="1" applyBorder="1"/>
    <xf numFmtId="0" fontId="20" fillId="0" borderId="0" xfId="0" applyFont="1" applyFill="1" applyAlignment="1">
      <alignment horizontal="center"/>
    </xf>
    <xf numFmtId="0" fontId="25" fillId="0" borderId="0" xfId="0" applyFont="1" applyFill="1" applyBorder="1" applyAlignment="1">
      <alignment horizontal="right"/>
    </xf>
    <xf numFmtId="0" fontId="25" fillId="0" borderId="0" xfId="0" applyFont="1" applyFill="1" applyBorder="1" applyAlignment="1">
      <alignment horizontal="right"/>
    </xf>
    <xf numFmtId="0" fontId="25" fillId="18" borderId="53" xfId="0" applyFont="1" applyFill="1" applyBorder="1" applyAlignment="1">
      <alignment vertical="center" wrapText="1"/>
    </xf>
    <xf numFmtId="0" fontId="25" fillId="18" borderId="38" xfId="0" applyFont="1" applyFill="1" applyBorder="1" applyAlignment="1">
      <alignment vertical="center" wrapText="1"/>
    </xf>
    <xf numFmtId="0" fontId="25" fillId="18" borderId="38" xfId="0" applyFont="1" applyFill="1" applyBorder="1" applyAlignment="1">
      <alignment vertical="center"/>
    </xf>
    <xf numFmtId="0" fontId="25" fillId="18" borderId="48" xfId="0" applyFont="1" applyFill="1" applyBorder="1" applyAlignment="1">
      <alignment vertical="center" wrapText="1"/>
    </xf>
    <xf numFmtId="0" fontId="28" fillId="0" borderId="52" xfId="0" applyFont="1" applyFill="1" applyBorder="1" applyAlignment="1">
      <alignment vertical="top"/>
    </xf>
    <xf numFmtId="0" fontId="25" fillId="0" borderId="0" xfId="0" applyFont="1" applyFill="1" applyBorder="1" applyAlignment="1"/>
    <xf numFmtId="167" fontId="23" fillId="0" borderId="0" xfId="41" applyNumberFormat="1" applyFont="1" applyFill="1"/>
    <xf numFmtId="0" fontId="23" fillId="0" borderId="31" xfId="0" applyFont="1" applyFill="1" applyBorder="1" applyAlignment="1">
      <alignment horizontal="left" indent="1"/>
    </xf>
    <xf numFmtId="164" fontId="23" fillId="0" borderId="47" xfId="0" applyNumberFormat="1" applyFont="1" applyFill="1" applyBorder="1"/>
    <xf numFmtId="164" fontId="23" fillId="0" borderId="31" xfId="0" applyNumberFormat="1" applyFont="1" applyFill="1" applyBorder="1"/>
    <xf numFmtId="164" fontId="25" fillId="20" borderId="9" xfId="0" applyNumberFormat="1" applyFont="1" applyFill="1" applyBorder="1" applyAlignment="1">
      <alignment horizontal="right"/>
    </xf>
    <xf numFmtId="164" fontId="23" fillId="0" borderId="54" xfId="0" applyNumberFormat="1" applyFont="1" applyFill="1" applyBorder="1" applyAlignment="1">
      <alignment horizontal="right"/>
    </xf>
    <xf numFmtId="164" fontId="23" fillId="0" borderId="55" xfId="0" applyNumberFormat="1" applyFont="1" applyFill="1" applyBorder="1" applyAlignment="1">
      <alignment horizontal="right"/>
    </xf>
    <xf numFmtId="164" fontId="23" fillId="0" borderId="56" xfId="0" applyNumberFormat="1" applyFont="1" applyFill="1" applyBorder="1" applyAlignment="1">
      <alignment horizontal="right"/>
    </xf>
    <xf numFmtId="164" fontId="23" fillId="0" borderId="57" xfId="0" applyNumberFormat="1" applyFont="1" applyFill="1" applyBorder="1" applyAlignment="1">
      <alignment horizontal="right"/>
    </xf>
    <xf numFmtId="164" fontId="25" fillId="20" borderId="14" xfId="0" applyNumberFormat="1" applyFont="1" applyFill="1" applyBorder="1" applyAlignment="1">
      <alignment horizontal="right"/>
    </xf>
    <xf numFmtId="9" fontId="23" fillId="0" borderId="36" xfId="41" applyFont="1" applyFill="1" applyBorder="1" applyAlignment="1">
      <alignment horizontal="right"/>
    </xf>
    <xf numFmtId="9" fontId="23" fillId="0" borderId="42" xfId="41" applyFont="1" applyFill="1" applyBorder="1" applyAlignment="1">
      <alignment horizontal="right"/>
    </xf>
    <xf numFmtId="9" fontId="23" fillId="20" borderId="9" xfId="41" applyFont="1" applyFill="1" applyBorder="1" applyAlignment="1">
      <alignment horizontal="right"/>
    </xf>
    <xf numFmtId="9" fontId="23" fillId="20" borderId="14" xfId="41" applyFont="1" applyFill="1" applyBorder="1" applyAlignment="1">
      <alignment horizontal="right"/>
    </xf>
    <xf numFmtId="164" fontId="23" fillId="0" borderId="58" xfId="0" applyNumberFormat="1" applyFont="1" applyFill="1" applyBorder="1" applyAlignment="1">
      <alignment horizontal="right"/>
    </xf>
    <xf numFmtId="164" fontId="25" fillId="20" borderId="16" xfId="0" applyNumberFormat="1" applyFont="1" applyFill="1" applyBorder="1" applyAlignment="1">
      <alignment horizontal="right"/>
    </xf>
    <xf numFmtId="9" fontId="23" fillId="20" borderId="16" xfId="41" applyFont="1" applyFill="1" applyBorder="1" applyAlignment="1">
      <alignment horizontal="right"/>
    </xf>
    <xf numFmtId="164" fontId="23" fillId="0" borderId="59" xfId="0" applyNumberFormat="1" applyFont="1" applyFill="1" applyBorder="1" applyAlignment="1">
      <alignment horizontal="right"/>
    </xf>
    <xf numFmtId="164" fontId="23" fillId="0" borderId="35" xfId="0" applyNumberFormat="1" applyFont="1" applyFill="1" applyBorder="1" applyAlignment="1">
      <alignment horizontal="right"/>
    </xf>
    <xf numFmtId="164" fontId="23" fillId="0" borderId="16" xfId="0" applyNumberFormat="1" applyFont="1" applyFill="1" applyBorder="1" applyAlignment="1">
      <alignment horizontal="right"/>
    </xf>
    <xf numFmtId="9" fontId="23" fillId="0" borderId="16" xfId="41" applyFont="1" applyFill="1" applyBorder="1" applyAlignment="1">
      <alignment horizontal="right"/>
    </xf>
    <xf numFmtId="0" fontId="25" fillId="18" borderId="36" xfId="0" applyFont="1" applyFill="1" applyBorder="1" applyAlignment="1">
      <alignment horizontal="center" vertical="center"/>
    </xf>
    <xf numFmtId="164" fontId="25" fillId="18" borderId="16" xfId="0" applyNumberFormat="1" applyFont="1" applyFill="1" applyBorder="1" applyAlignment="1">
      <alignment vertical="center"/>
    </xf>
    <xf numFmtId="9" fontId="25" fillId="18" borderId="16" xfId="41" applyFont="1" applyFill="1" applyBorder="1" applyAlignment="1">
      <alignment vertical="center"/>
    </xf>
    <xf numFmtId="164" fontId="25" fillId="18" borderId="35" xfId="0" applyNumberFormat="1" applyFont="1" applyFill="1" applyBorder="1" applyAlignment="1">
      <alignment vertical="center"/>
    </xf>
    <xf numFmtId="164" fontId="25" fillId="20" borderId="35" xfId="0" applyNumberFormat="1" applyFont="1" applyFill="1" applyBorder="1" applyAlignment="1">
      <alignment vertical="center"/>
    </xf>
    <xf numFmtId="164" fontId="25" fillId="20" borderId="9" xfId="0" applyNumberFormat="1" applyFont="1" applyFill="1" applyBorder="1" applyAlignment="1">
      <alignment vertical="center"/>
    </xf>
    <xf numFmtId="9" fontId="25" fillId="20" borderId="9" xfId="41" applyFont="1" applyFill="1" applyBorder="1" applyAlignment="1">
      <alignment vertical="center"/>
    </xf>
    <xf numFmtId="0" fontId="20" fillId="0" borderId="0" xfId="0" applyFont="1" applyFill="1" applyBorder="1"/>
    <xf numFmtId="164" fontId="25" fillId="20" borderId="60" xfId="0" applyNumberFormat="1" applyFont="1" applyFill="1" applyBorder="1" applyAlignment="1">
      <alignment horizontal="right"/>
    </xf>
    <xf numFmtId="0" fontId="25" fillId="19" borderId="20" xfId="0" applyFont="1" applyFill="1" applyBorder="1" applyAlignment="1">
      <alignment horizontal="center" vertical="center" wrapText="1"/>
    </xf>
    <xf numFmtId="0" fontId="25" fillId="19" borderId="21" xfId="0" applyFont="1" applyFill="1" applyBorder="1" applyAlignment="1">
      <alignment horizontal="center" vertical="center" wrapText="1"/>
    </xf>
    <xf numFmtId="167" fontId="23" fillId="0" borderId="0" xfId="41" applyNumberFormat="1" applyFont="1" applyFill="1" applyBorder="1" applyAlignment="1"/>
    <xf numFmtId="0" fontId="23" fillId="0" borderId="0" xfId="0" applyFont="1" applyFill="1" applyBorder="1"/>
    <xf numFmtId="0" fontId="45" fillId="0" borderId="0" xfId="0" applyFont="1" applyFill="1" applyBorder="1"/>
    <xf numFmtId="0" fontId="20" fillId="0" borderId="0" xfId="0" applyFont="1" applyFill="1"/>
    <xf numFmtId="0" fontId="49" fillId="0" borderId="0" xfId="0" applyFont="1" applyFill="1" applyBorder="1"/>
    <xf numFmtId="0" fontId="20" fillId="0" borderId="0" xfId="0" applyFont="1" applyFill="1" applyAlignment="1"/>
    <xf numFmtId="0" fontId="25" fillId="19" borderId="9" xfId="0" applyFont="1" applyFill="1" applyBorder="1" applyAlignment="1">
      <alignment horizontal="center" vertical="center"/>
    </xf>
    <xf numFmtId="0" fontId="25" fillId="0" borderId="0" xfId="0" applyFont="1" applyFill="1" applyBorder="1" applyAlignment="1">
      <alignment horizontal="center" vertical="center" wrapText="1"/>
    </xf>
    <xf numFmtId="0" fontId="25" fillId="19" borderId="9" xfId="0" applyFont="1" applyFill="1" applyBorder="1" applyAlignment="1">
      <alignment vertical="center"/>
    </xf>
    <xf numFmtId="0" fontId="25" fillId="19" borderId="9" xfId="0" applyFont="1" applyFill="1" applyBorder="1" applyAlignment="1">
      <alignment horizontal="center" vertical="center" wrapText="1"/>
    </xf>
    <xf numFmtId="167" fontId="23" fillId="0" borderId="9" xfId="41" applyNumberFormat="1" applyFont="1" applyFill="1" applyBorder="1" applyAlignment="1">
      <alignment horizontal="right"/>
    </xf>
    <xf numFmtId="167" fontId="23" fillId="0" borderId="14" xfId="41" applyNumberFormat="1" applyFont="1" applyFill="1" applyBorder="1" applyAlignment="1">
      <alignment horizontal="right"/>
    </xf>
    <xf numFmtId="167" fontId="23" fillId="0" borderId="10" xfId="41" applyNumberFormat="1" applyFont="1" applyFill="1" applyBorder="1" applyAlignment="1">
      <alignment horizontal="right"/>
    </xf>
    <xf numFmtId="0" fontId="23" fillId="0" borderId="63" xfId="0" applyFont="1" applyFill="1" applyBorder="1" applyAlignment="1">
      <alignment horizontal="left" indent="1"/>
    </xf>
    <xf numFmtId="0" fontId="25" fillId="18" borderId="14" xfId="0" applyFont="1" applyFill="1" applyBorder="1" applyAlignment="1">
      <alignment vertical="center" wrapText="1"/>
    </xf>
    <xf numFmtId="164" fontId="25" fillId="18" borderId="14" xfId="0" applyNumberFormat="1" applyFont="1" applyFill="1" applyBorder="1" applyAlignment="1">
      <alignment horizontal="right"/>
    </xf>
    <xf numFmtId="167" fontId="25" fillId="18" borderId="14" xfId="41" applyNumberFormat="1" applyFont="1" applyFill="1" applyBorder="1" applyAlignment="1">
      <alignment horizontal="right"/>
    </xf>
    <xf numFmtId="169" fontId="20" fillId="0" borderId="0" xfId="0" applyNumberFormat="1" applyFont="1" applyFill="1"/>
    <xf numFmtId="164" fontId="23" fillId="0" borderId="16" xfId="43" applyNumberFormat="1" applyFont="1" applyFill="1" applyBorder="1" applyAlignment="1"/>
    <xf numFmtId="164" fontId="23" fillId="0" borderId="14" xfId="43" applyNumberFormat="1" applyFont="1" applyFill="1" applyBorder="1" applyAlignment="1"/>
    <xf numFmtId="0" fontId="25" fillId="19" borderId="20" xfId="43" applyFont="1" applyFill="1" applyBorder="1" applyAlignment="1">
      <alignment horizontal="center"/>
    </xf>
    <xf numFmtId="0" fontId="25" fillId="19" borderId="21" xfId="43" applyFont="1" applyFill="1" applyBorder="1" applyAlignment="1">
      <alignment horizontal="center"/>
    </xf>
    <xf numFmtId="164" fontId="25" fillId="18" borderId="9" xfId="43" applyNumberFormat="1" applyFont="1" applyFill="1" applyBorder="1"/>
    <xf numFmtId="167" fontId="23" fillId="0" borderId="16" xfId="43" applyNumberFormat="1" applyFont="1" applyFill="1" applyBorder="1" applyAlignment="1">
      <alignment vertical="center"/>
    </xf>
    <xf numFmtId="167" fontId="23" fillId="0" borderId="14" xfId="43" applyNumberFormat="1" applyFont="1" applyFill="1" applyBorder="1" applyAlignment="1">
      <alignment vertical="center"/>
    </xf>
    <xf numFmtId="167" fontId="23" fillId="18" borderId="9" xfId="43" applyNumberFormat="1" applyFont="1" applyFill="1" applyBorder="1" applyAlignment="1">
      <alignment vertical="center"/>
    </xf>
    <xf numFmtId="167" fontId="23" fillId="18" borderId="33" xfId="44" applyNumberFormat="1" applyFont="1" applyFill="1" applyBorder="1" applyAlignment="1"/>
    <xf numFmtId="164" fontId="25" fillId="18" borderId="33" xfId="43" applyNumberFormat="1" applyFont="1" applyFill="1" applyBorder="1"/>
    <xf numFmtId="164" fontId="25" fillId="18" borderId="37" xfId="43" applyNumberFormat="1" applyFont="1" applyFill="1" applyBorder="1"/>
    <xf numFmtId="164" fontId="25" fillId="18" borderId="49" xfId="43" applyNumberFormat="1" applyFont="1" applyFill="1" applyBorder="1"/>
    <xf numFmtId="164" fontId="23" fillId="0" borderId="35" xfId="43" applyNumberFormat="1" applyFont="1" applyFill="1" applyBorder="1" applyAlignment="1">
      <alignment vertical="center"/>
    </xf>
    <xf numFmtId="164" fontId="23" fillId="0" borderId="41" xfId="43" applyNumberFormat="1" applyFont="1" applyFill="1" applyBorder="1" applyAlignment="1">
      <alignment vertical="center"/>
    </xf>
    <xf numFmtId="164" fontId="23" fillId="0" borderId="47" xfId="43" applyNumberFormat="1" applyFont="1" applyFill="1" applyBorder="1" applyAlignment="1">
      <alignment vertical="center"/>
    </xf>
    <xf numFmtId="167" fontId="23" fillId="0" borderId="31" xfId="43" applyNumberFormat="1" applyFont="1" applyFill="1" applyBorder="1" applyAlignment="1">
      <alignment vertical="center"/>
    </xf>
    <xf numFmtId="164" fontId="23" fillId="0" borderId="31" xfId="43" applyNumberFormat="1" applyFont="1" applyFill="1" applyBorder="1" applyAlignment="1"/>
    <xf numFmtId="167" fontId="23" fillId="0" borderId="12" xfId="43" applyNumberFormat="1" applyFont="1" applyFill="1" applyBorder="1" applyAlignment="1">
      <alignment vertical="center"/>
    </xf>
    <xf numFmtId="164" fontId="23" fillId="0" borderId="12" xfId="43" applyNumberFormat="1" applyFont="1" applyFill="1" applyBorder="1" applyAlignment="1"/>
    <xf numFmtId="0" fontId="25" fillId="19" borderId="9" xfId="0" applyFont="1" applyFill="1" applyBorder="1" applyAlignment="1">
      <alignment horizontal="center" vertical="center"/>
    </xf>
    <xf numFmtId="0" fontId="25" fillId="19" borderId="20" xfId="43" applyFont="1" applyFill="1" applyBorder="1" applyAlignment="1">
      <alignment horizontal="center"/>
    </xf>
    <xf numFmtId="0" fontId="25" fillId="19" borderId="21" xfId="43" applyFont="1" applyFill="1" applyBorder="1" applyAlignment="1">
      <alignment horizontal="center"/>
    </xf>
    <xf numFmtId="164" fontId="25" fillId="18" borderId="9" xfId="43" applyNumberFormat="1" applyFont="1" applyFill="1" applyBorder="1"/>
    <xf numFmtId="167" fontId="23" fillId="18" borderId="9" xfId="43" applyNumberFormat="1" applyFont="1" applyFill="1" applyBorder="1" applyAlignment="1">
      <alignment vertical="center"/>
    </xf>
    <xf numFmtId="167" fontId="23" fillId="18" borderId="33" xfId="44" applyNumberFormat="1" applyFont="1" applyFill="1" applyBorder="1" applyAlignment="1"/>
    <xf numFmtId="164" fontId="25" fillId="18" borderId="33" xfId="43" applyNumberFormat="1" applyFont="1" applyFill="1" applyBorder="1"/>
    <xf numFmtId="164" fontId="25" fillId="18" borderId="37" xfId="43" applyNumberFormat="1" applyFont="1" applyFill="1" applyBorder="1"/>
    <xf numFmtId="164" fontId="25" fillId="18" borderId="49" xfId="43" applyNumberFormat="1" applyFont="1" applyFill="1" applyBorder="1"/>
    <xf numFmtId="164" fontId="23" fillId="0" borderId="35" xfId="43" applyNumberFormat="1" applyFont="1" applyFill="1" applyBorder="1" applyAlignment="1">
      <alignment vertical="center"/>
    </xf>
    <xf numFmtId="164" fontId="23" fillId="0" borderId="41" xfId="43" applyNumberFormat="1" applyFont="1" applyFill="1" applyBorder="1" applyAlignment="1">
      <alignment vertical="center"/>
    </xf>
    <xf numFmtId="164" fontId="23" fillId="0" borderId="47" xfId="43" applyNumberFormat="1" applyFont="1" applyFill="1" applyBorder="1" applyAlignment="1">
      <alignment vertical="center"/>
    </xf>
    <xf numFmtId="0" fontId="28" fillId="0" borderId="52" xfId="43" applyFont="1" applyFill="1" applyBorder="1" applyAlignment="1">
      <alignment vertical="top"/>
    </xf>
    <xf numFmtId="0" fontId="25" fillId="19" borderId="20" xfId="43" applyFont="1" applyFill="1" applyBorder="1" applyAlignment="1">
      <alignment horizontal="center"/>
    </xf>
    <xf numFmtId="0" fontId="25" fillId="19" borderId="21" xfId="43" applyFont="1" applyFill="1" applyBorder="1" applyAlignment="1">
      <alignment horizontal="center"/>
    </xf>
    <xf numFmtId="164" fontId="25" fillId="18" borderId="9" xfId="43" applyNumberFormat="1" applyFont="1" applyFill="1" applyBorder="1"/>
    <xf numFmtId="167" fontId="23" fillId="18" borderId="9" xfId="43" applyNumberFormat="1" applyFont="1" applyFill="1" applyBorder="1" applyAlignment="1">
      <alignment vertical="center"/>
    </xf>
    <xf numFmtId="167" fontId="23" fillId="18" borderId="33" xfId="44" applyNumberFormat="1" applyFont="1" applyFill="1" applyBorder="1" applyAlignment="1"/>
    <xf numFmtId="164" fontId="25" fillId="18" borderId="33" xfId="43" applyNumberFormat="1" applyFont="1" applyFill="1" applyBorder="1"/>
    <xf numFmtId="164" fontId="25" fillId="18" borderId="37" xfId="43" applyNumberFormat="1" applyFont="1" applyFill="1" applyBorder="1"/>
    <xf numFmtId="164" fontId="25" fillId="18" borderId="49" xfId="43" applyNumberFormat="1" applyFont="1" applyFill="1" applyBorder="1"/>
    <xf numFmtId="164" fontId="23" fillId="0" borderId="35" xfId="43" applyNumberFormat="1" applyFont="1" applyFill="1" applyBorder="1" applyAlignment="1">
      <alignment vertical="center"/>
    </xf>
    <xf numFmtId="164" fontId="23" fillId="0" borderId="41" xfId="43" applyNumberFormat="1" applyFont="1" applyFill="1" applyBorder="1" applyAlignment="1">
      <alignment vertical="center"/>
    </xf>
    <xf numFmtId="164" fontId="23" fillId="0" borderId="47" xfId="43" applyNumberFormat="1" applyFont="1" applyFill="1" applyBorder="1" applyAlignment="1">
      <alignment vertical="center"/>
    </xf>
    <xf numFmtId="0" fontId="28" fillId="0" borderId="52" xfId="43" applyFont="1" applyFill="1" applyBorder="1" applyAlignment="1">
      <alignment vertical="top"/>
    </xf>
    <xf numFmtId="0" fontId="25" fillId="19" borderId="20" xfId="43" applyFont="1" applyFill="1" applyBorder="1" applyAlignment="1">
      <alignment horizontal="center"/>
    </xf>
    <xf numFmtId="0" fontId="25" fillId="19" borderId="21" xfId="43" applyFont="1" applyFill="1" applyBorder="1" applyAlignment="1">
      <alignment horizontal="center"/>
    </xf>
    <xf numFmtId="164" fontId="25" fillId="18" borderId="9" xfId="43" applyNumberFormat="1" applyFont="1" applyFill="1" applyBorder="1"/>
    <xf numFmtId="167" fontId="23" fillId="18" borderId="9" xfId="43" applyNumberFormat="1" applyFont="1" applyFill="1" applyBorder="1" applyAlignment="1">
      <alignment vertical="center"/>
    </xf>
    <xf numFmtId="167" fontId="23" fillId="18" borderId="33" xfId="44" applyNumberFormat="1" applyFont="1" applyFill="1" applyBorder="1" applyAlignment="1"/>
    <xf numFmtId="164" fontId="25" fillId="18" borderId="33" xfId="43" applyNumberFormat="1" applyFont="1" applyFill="1" applyBorder="1"/>
    <xf numFmtId="164" fontId="25" fillId="18" borderId="37" xfId="43" applyNumberFormat="1" applyFont="1" applyFill="1" applyBorder="1"/>
    <xf numFmtId="164" fontId="25" fillId="18" borderId="49" xfId="43" applyNumberFormat="1" applyFont="1" applyFill="1" applyBorder="1"/>
    <xf numFmtId="164" fontId="23" fillId="0" borderId="35" xfId="43" applyNumberFormat="1" applyFont="1" applyFill="1" applyBorder="1" applyAlignment="1">
      <alignment vertical="center"/>
    </xf>
    <xf numFmtId="164" fontId="23" fillId="0" borderId="41" xfId="43" applyNumberFormat="1" applyFont="1" applyFill="1" applyBorder="1" applyAlignment="1">
      <alignment vertical="center"/>
    </xf>
    <xf numFmtId="164" fontId="23" fillId="0" borderId="47" xfId="43" applyNumberFormat="1" applyFont="1" applyFill="1" applyBorder="1" applyAlignment="1">
      <alignment vertical="center"/>
    </xf>
    <xf numFmtId="0" fontId="28" fillId="0" borderId="52" xfId="43" applyFont="1" applyFill="1" applyBorder="1" applyAlignment="1">
      <alignment vertical="top"/>
    </xf>
    <xf numFmtId="0" fontId="25" fillId="19" borderId="20" xfId="43" applyFont="1" applyFill="1" applyBorder="1" applyAlignment="1">
      <alignment horizontal="center"/>
    </xf>
    <xf numFmtId="0" fontId="25" fillId="19" borderId="21" xfId="43" applyFont="1" applyFill="1" applyBorder="1" applyAlignment="1">
      <alignment horizontal="center"/>
    </xf>
    <xf numFmtId="164" fontId="25" fillId="18" borderId="9" xfId="43" applyNumberFormat="1" applyFont="1" applyFill="1" applyBorder="1"/>
    <xf numFmtId="167" fontId="23" fillId="18" borderId="9" xfId="43" applyNumberFormat="1" applyFont="1" applyFill="1" applyBorder="1" applyAlignment="1">
      <alignment vertical="center"/>
    </xf>
    <xf numFmtId="167" fontId="23" fillId="18" borderId="33" xfId="44" applyNumberFormat="1" applyFont="1" applyFill="1" applyBorder="1" applyAlignment="1"/>
    <xf numFmtId="164" fontId="25" fillId="18" borderId="33" xfId="43" applyNumberFormat="1" applyFont="1" applyFill="1" applyBorder="1"/>
    <xf numFmtId="164" fontId="25" fillId="18" borderId="37" xfId="43" applyNumberFormat="1" applyFont="1" applyFill="1" applyBorder="1"/>
    <xf numFmtId="164" fontId="25" fillId="18" borderId="49" xfId="43" applyNumberFormat="1" applyFont="1" applyFill="1" applyBorder="1"/>
    <xf numFmtId="164" fontId="23" fillId="0" borderId="35" xfId="43" applyNumberFormat="1" applyFont="1" applyFill="1" applyBorder="1" applyAlignment="1">
      <alignment vertical="center"/>
    </xf>
    <xf numFmtId="164" fontId="23" fillId="0" borderId="41" xfId="43" applyNumberFormat="1" applyFont="1" applyFill="1" applyBorder="1" applyAlignment="1">
      <alignment vertical="center"/>
    </xf>
    <xf numFmtId="164" fontId="23" fillId="0" borderId="47" xfId="43" applyNumberFormat="1" applyFont="1" applyFill="1" applyBorder="1" applyAlignment="1">
      <alignment vertical="center"/>
    </xf>
    <xf numFmtId="164" fontId="23" fillId="0" borderId="16" xfId="43" applyNumberFormat="1" applyFont="1" applyFill="1" applyBorder="1" applyAlignment="1"/>
    <xf numFmtId="164" fontId="23" fillId="0" borderId="14" xfId="43" applyNumberFormat="1" applyFont="1" applyFill="1" applyBorder="1" applyAlignment="1"/>
    <xf numFmtId="0" fontId="25" fillId="19" borderId="20" xfId="43" applyFont="1" applyFill="1" applyBorder="1" applyAlignment="1">
      <alignment horizontal="center"/>
    </xf>
    <xf numFmtId="0" fontId="25" fillId="19" borderId="21" xfId="43" applyFont="1" applyFill="1" applyBorder="1" applyAlignment="1">
      <alignment horizontal="center"/>
    </xf>
    <xf numFmtId="164" fontId="25" fillId="18" borderId="9" xfId="43" applyNumberFormat="1" applyFont="1" applyFill="1" applyBorder="1"/>
    <xf numFmtId="167" fontId="23" fillId="0" borderId="16" xfId="43" applyNumberFormat="1" applyFont="1" applyFill="1" applyBorder="1" applyAlignment="1">
      <alignment vertical="center"/>
    </xf>
    <xf numFmtId="167" fontId="23" fillId="0" borderId="14" xfId="43" applyNumberFormat="1" applyFont="1" applyFill="1" applyBorder="1" applyAlignment="1">
      <alignment vertical="center"/>
    </xf>
    <xf numFmtId="167" fontId="23" fillId="18" borderId="9" xfId="43" applyNumberFormat="1" applyFont="1" applyFill="1" applyBorder="1" applyAlignment="1">
      <alignment vertical="center"/>
    </xf>
    <xf numFmtId="167" fontId="23" fillId="18" borderId="33" xfId="44" applyNumberFormat="1" applyFont="1" applyFill="1" applyBorder="1" applyAlignment="1"/>
    <xf numFmtId="164" fontId="25" fillId="18" borderId="33" xfId="43" applyNumberFormat="1" applyFont="1" applyFill="1" applyBorder="1"/>
    <xf numFmtId="164" fontId="25" fillId="18" borderId="37" xfId="43" applyNumberFormat="1" applyFont="1" applyFill="1" applyBorder="1"/>
    <xf numFmtId="164" fontId="25" fillId="18" borderId="49" xfId="43" applyNumberFormat="1" applyFont="1" applyFill="1" applyBorder="1"/>
    <xf numFmtId="164" fontId="23" fillId="0" borderId="35" xfId="43" applyNumberFormat="1" applyFont="1" applyFill="1" applyBorder="1" applyAlignment="1">
      <alignment vertical="center"/>
    </xf>
    <xf numFmtId="164" fontId="23" fillId="0" borderId="41" xfId="43" applyNumberFormat="1" applyFont="1" applyFill="1" applyBorder="1" applyAlignment="1">
      <alignment vertical="center"/>
    </xf>
    <xf numFmtId="164" fontId="23" fillId="0" borderId="47" xfId="43" applyNumberFormat="1" applyFont="1" applyFill="1" applyBorder="1" applyAlignment="1">
      <alignment vertical="center"/>
    </xf>
    <xf numFmtId="167" fontId="23" fillId="0" borderId="31" xfId="43" applyNumberFormat="1" applyFont="1" applyFill="1" applyBorder="1" applyAlignment="1">
      <alignment vertical="center"/>
    </xf>
    <xf numFmtId="164" fontId="23" fillId="0" borderId="31" xfId="43" applyNumberFormat="1" applyFont="1" applyFill="1" applyBorder="1" applyAlignment="1"/>
    <xf numFmtId="167" fontId="23" fillId="0" borderId="12" xfId="43" applyNumberFormat="1" applyFont="1" applyFill="1" applyBorder="1" applyAlignment="1">
      <alignment vertical="center"/>
    </xf>
    <xf numFmtId="164" fontId="23" fillId="0" borderId="12" xfId="43" applyNumberFormat="1" applyFont="1" applyFill="1" applyBorder="1" applyAlignment="1"/>
    <xf numFmtId="0" fontId="28" fillId="0" borderId="52" xfId="43" applyFont="1" applyFill="1" applyBorder="1" applyAlignment="1">
      <alignment vertical="top"/>
    </xf>
    <xf numFmtId="0" fontId="45" fillId="0" borderId="0" xfId="43" applyFont="1" applyFill="1" applyBorder="1"/>
    <xf numFmtId="0" fontId="49" fillId="0" borderId="0" xfId="43" applyFont="1" applyFill="1" applyBorder="1"/>
    <xf numFmtId="49" fontId="46" fillId="0" borderId="0" xfId="43" applyNumberFormat="1" applyFont="1" applyFill="1" applyAlignment="1">
      <alignment horizontal="right"/>
    </xf>
    <xf numFmtId="0" fontId="51" fillId="0" borderId="0" xfId="43" applyFont="1" applyFill="1" applyBorder="1"/>
    <xf numFmtId="0" fontId="51" fillId="0" borderId="0" xfId="43" applyFont="1" applyFill="1"/>
    <xf numFmtId="0" fontId="23" fillId="0" borderId="0" xfId="43" applyFont="1" applyFill="1" applyBorder="1"/>
    <xf numFmtId="0" fontId="20" fillId="0" borderId="0" xfId="43" applyFont="1" applyFill="1"/>
    <xf numFmtId="0" fontId="20" fillId="0" borderId="0" xfId="43" applyFont="1" applyFill="1" applyBorder="1" applyAlignment="1">
      <alignment horizontal="center"/>
    </xf>
    <xf numFmtId="0" fontId="25" fillId="19" borderId="20" xfId="43" applyFont="1" applyFill="1" applyBorder="1" applyAlignment="1">
      <alignment horizontal="center" vertical="center"/>
    </xf>
    <xf numFmtId="0" fontId="25" fillId="19" borderId="21" xfId="43" applyFont="1" applyFill="1" applyBorder="1" applyAlignment="1">
      <alignment horizontal="center" vertical="center"/>
    </xf>
    <xf numFmtId="0" fontId="20" fillId="0" borderId="0" xfId="43" applyFont="1" applyFill="1" applyBorder="1"/>
    <xf numFmtId="9" fontId="20" fillId="0" borderId="0" xfId="44" applyFont="1" applyFill="1" applyBorder="1" applyAlignment="1"/>
    <xf numFmtId="0" fontId="20" fillId="0" borderId="0" xfId="43" applyFont="1" applyFill="1" applyAlignment="1"/>
    <xf numFmtId="164" fontId="23" fillId="0" borderId="47" xfId="43" applyNumberFormat="1" applyFont="1" applyFill="1" applyBorder="1" applyAlignment="1">
      <alignment horizontal="right"/>
    </xf>
    <xf numFmtId="164" fontId="23" fillId="0" borderId="31" xfId="43" applyNumberFormat="1" applyFont="1" applyFill="1" applyBorder="1" applyAlignment="1">
      <alignment horizontal="right"/>
    </xf>
    <xf numFmtId="164" fontId="23" fillId="0" borderId="48" xfId="43" applyNumberFormat="1" applyFont="1" applyFill="1" applyBorder="1" applyAlignment="1">
      <alignment horizontal="right"/>
    </xf>
    <xf numFmtId="167" fontId="23" fillId="0" borderId="47" xfId="44" applyNumberFormat="1" applyFont="1" applyFill="1" applyBorder="1" applyAlignment="1">
      <alignment horizontal="right"/>
    </xf>
    <xf numFmtId="167" fontId="23" fillId="0" borderId="31" xfId="44" applyNumberFormat="1" applyFont="1" applyFill="1" applyBorder="1" applyAlignment="1">
      <alignment horizontal="right"/>
    </xf>
    <xf numFmtId="0" fontId="20" fillId="0" borderId="0" xfId="43" applyFont="1" applyFill="1" applyBorder="1" applyAlignment="1"/>
    <xf numFmtId="9" fontId="23" fillId="0" borderId="0" xfId="44" applyFont="1" applyFill="1" applyBorder="1"/>
    <xf numFmtId="0" fontId="23" fillId="0" borderId="0" xfId="43" applyFont="1" applyFill="1" applyBorder="1" applyAlignment="1"/>
    <xf numFmtId="0" fontId="28" fillId="0" borderId="0" xfId="43" applyFont="1" applyFill="1" applyBorder="1" applyAlignment="1">
      <alignment vertical="top"/>
    </xf>
    <xf numFmtId="0" fontId="24" fillId="0" borderId="0" xfId="43" applyFont="1" applyFill="1" applyBorder="1"/>
    <xf numFmtId="0" fontId="19" fillId="0" borderId="0" xfId="43" applyFont="1" applyFill="1"/>
    <xf numFmtId="0" fontId="28" fillId="0" borderId="0" xfId="43" applyFont="1" applyFill="1" applyBorder="1" applyAlignment="1">
      <alignment horizontal="right" vertical="top"/>
    </xf>
    <xf numFmtId="0" fontId="19" fillId="0" borderId="0" xfId="43" applyFont="1" applyFill="1" applyBorder="1"/>
    <xf numFmtId="0" fontId="54" fillId="0" borderId="0" xfId="43" applyFont="1" applyFill="1"/>
    <xf numFmtId="164" fontId="54" fillId="0" borderId="0" xfId="43" applyNumberFormat="1" applyFont="1" applyFill="1"/>
    <xf numFmtId="0" fontId="54" fillId="0" borderId="0" xfId="43" applyFont="1" applyFill="1" applyBorder="1"/>
    <xf numFmtId="0" fontId="75" fillId="0" borderId="0" xfId="43" applyFont="1" applyFill="1"/>
    <xf numFmtId="0" fontId="27" fillId="0" borderId="0" xfId="43" applyFont="1" applyFill="1" applyBorder="1"/>
    <xf numFmtId="164" fontId="27" fillId="0" borderId="0" xfId="43" applyNumberFormat="1" applyFont="1" applyFill="1" applyBorder="1"/>
    <xf numFmtId="0" fontId="27" fillId="0" borderId="0" xfId="43" applyFont="1" applyFill="1"/>
    <xf numFmtId="164" fontId="27" fillId="0" borderId="0" xfId="43" applyNumberFormat="1" applyFont="1" applyFill="1"/>
    <xf numFmtId="0" fontId="56" fillId="0" borderId="0" xfId="43" applyFont="1" applyFill="1"/>
    <xf numFmtId="167" fontId="20" fillId="0" borderId="0" xfId="44" applyNumberFormat="1" applyFont="1" applyFill="1"/>
    <xf numFmtId="9" fontId="20" fillId="0" borderId="0" xfId="44" applyFont="1" applyFill="1"/>
    <xf numFmtId="0" fontId="76" fillId="0" borderId="0" xfId="0" applyFont="1" applyFill="1"/>
    <xf numFmtId="167" fontId="23" fillId="0" borderId="12" xfId="0" applyNumberFormat="1" applyFont="1" applyFill="1" applyBorder="1" applyAlignment="1">
      <alignment vertical="center"/>
    </xf>
    <xf numFmtId="167" fontId="23" fillId="0" borderId="31" xfId="0" applyNumberFormat="1" applyFont="1" applyFill="1" applyBorder="1" applyAlignment="1">
      <alignment vertical="center"/>
    </xf>
    <xf numFmtId="3" fontId="23" fillId="0" borderId="0" xfId="0" applyNumberFormat="1" applyFont="1" applyFill="1"/>
    <xf numFmtId="3" fontId="25" fillId="0" borderId="0" xfId="0" applyNumberFormat="1" applyFont="1" applyFill="1"/>
    <xf numFmtId="3" fontId="77" fillId="0" borderId="0" xfId="0" applyNumberFormat="1" applyFont="1" applyFill="1"/>
    <xf numFmtId="164" fontId="77" fillId="0" borderId="0" xfId="0" applyNumberFormat="1" applyFont="1" applyFill="1"/>
    <xf numFmtId="0" fontId="25" fillId="18" borderId="64" xfId="0" applyFont="1" applyFill="1" applyBorder="1" applyAlignment="1">
      <alignment vertical="center"/>
    </xf>
    <xf numFmtId="164" fontId="25" fillId="18" borderId="51" xfId="43" applyNumberFormat="1" applyFont="1" applyFill="1" applyBorder="1"/>
    <xf numFmtId="167" fontId="23" fillId="18" borderId="34" xfId="43" applyNumberFormat="1" applyFont="1" applyFill="1" applyBorder="1" applyAlignment="1">
      <alignment vertical="center"/>
    </xf>
    <xf numFmtId="164" fontId="25" fillId="18" borderId="34" xfId="43" applyNumberFormat="1" applyFont="1" applyFill="1" applyBorder="1"/>
    <xf numFmtId="0" fontId="25" fillId="18" borderId="65" xfId="0" applyFont="1" applyFill="1" applyBorder="1" applyAlignment="1">
      <alignment vertical="center"/>
    </xf>
    <xf numFmtId="164" fontId="25" fillId="18" borderId="43" xfId="43" applyNumberFormat="1" applyFont="1" applyFill="1" applyBorder="1"/>
    <xf numFmtId="167" fontId="23" fillId="18" borderId="66" xfId="43" applyNumberFormat="1" applyFont="1" applyFill="1" applyBorder="1" applyAlignment="1">
      <alignment vertical="center"/>
    </xf>
    <xf numFmtId="164" fontId="25" fillId="18" borderId="0" xfId="43" applyNumberFormat="1" applyFont="1" applyFill="1" applyBorder="1"/>
    <xf numFmtId="164" fontId="25" fillId="18" borderId="67" xfId="43" applyNumberFormat="1" applyFont="1" applyFill="1" applyBorder="1"/>
    <xf numFmtId="164" fontId="25" fillId="18" borderId="68" xfId="43" applyNumberFormat="1" applyFont="1" applyFill="1" applyBorder="1"/>
    <xf numFmtId="0" fontId="23" fillId="0" borderId="66" xfId="0" applyFont="1" applyFill="1" applyBorder="1" applyAlignment="1">
      <alignment horizontal="left" indent="1"/>
    </xf>
    <xf numFmtId="167" fontId="54" fillId="0" borderId="0" xfId="41" applyNumberFormat="1" applyFont="1" applyFill="1"/>
    <xf numFmtId="164" fontId="23" fillId="0" borderId="11" xfId="0" applyNumberFormat="1" applyFont="1" applyFill="1" applyBorder="1" applyAlignment="1">
      <alignment horizontal="right"/>
    </xf>
    <xf numFmtId="164" fontId="23" fillId="0" borderId="10" xfId="0" applyNumberFormat="1" applyFont="1" applyFill="1" applyBorder="1" applyAlignment="1">
      <alignment horizontal="right"/>
    </xf>
    <xf numFmtId="164" fontId="23" fillId="0" borderId="11" xfId="0" applyNumberFormat="1" applyFont="1" applyFill="1" applyBorder="1" applyAlignment="1"/>
    <xf numFmtId="164" fontId="23" fillId="0" borderId="10" xfId="0" applyNumberFormat="1" applyFont="1" applyFill="1" applyBorder="1" applyAlignment="1"/>
    <xf numFmtId="164" fontId="23" fillId="0" borderId="11" xfId="0" applyNumberFormat="1" applyFont="1" applyFill="1" applyBorder="1"/>
    <xf numFmtId="164" fontId="21" fillId="0" borderId="0" xfId="0" applyNumberFormat="1" applyFont="1" applyFill="1" applyBorder="1"/>
    <xf numFmtId="0" fontId="25" fillId="19" borderId="9" xfId="0" applyFont="1" applyFill="1" applyBorder="1" applyAlignment="1">
      <alignment horizontal="center" vertical="center"/>
    </xf>
    <xf numFmtId="4" fontId="20" fillId="0" borderId="0" xfId="0" applyNumberFormat="1" applyFont="1" applyFill="1"/>
    <xf numFmtId="0" fontId="40" fillId="0" borderId="0" xfId="0" applyFont="1" applyFill="1" applyBorder="1" applyAlignment="1">
      <alignment horizontal="center" wrapText="1"/>
    </xf>
    <xf numFmtId="0" fontId="40" fillId="0" borderId="0" xfId="0" applyFont="1" applyFill="1" applyBorder="1" applyAlignment="1">
      <alignment horizontal="center"/>
    </xf>
    <xf numFmtId="49" fontId="42" fillId="0" borderId="0" xfId="0" applyNumberFormat="1" applyFont="1" applyFill="1" applyBorder="1" applyAlignment="1">
      <alignment horizontal="center" vertical="center"/>
    </xf>
    <xf numFmtId="49" fontId="41" fillId="0" borderId="0" xfId="0" applyNumberFormat="1" applyFont="1" applyFill="1" applyBorder="1" applyAlignment="1">
      <alignment horizontal="center" vertical="center"/>
    </xf>
    <xf numFmtId="0" fontId="21" fillId="0" borderId="0" xfId="0" applyFont="1" applyFill="1" applyBorder="1" applyAlignment="1">
      <alignment horizontal="justify" vertical="top" wrapText="1"/>
    </xf>
    <xf numFmtId="164" fontId="25" fillId="20" borderId="51" xfId="0" applyNumberFormat="1" applyFont="1" applyFill="1" applyBorder="1" applyAlignment="1">
      <alignment horizontal="right" vertical="center"/>
    </xf>
    <xf numFmtId="164" fontId="25" fillId="20" borderId="41" xfId="0" applyNumberFormat="1" applyFont="1" applyFill="1" applyBorder="1" applyAlignment="1">
      <alignment horizontal="right" vertical="center"/>
    </xf>
    <xf numFmtId="0" fontId="23" fillId="0" borderId="34" xfId="0" applyFont="1" applyFill="1" applyBorder="1" applyAlignment="1">
      <alignment horizontal="left" vertical="center" wrapText="1" indent="1"/>
    </xf>
    <xf numFmtId="0" fontId="23" fillId="0" borderId="14" xfId="0" applyFont="1" applyFill="1" applyBorder="1" applyAlignment="1">
      <alignment horizontal="left" vertical="center" wrapText="1" indent="1"/>
    </xf>
    <xf numFmtId="164" fontId="23" fillId="0" borderId="37" xfId="0" applyNumberFormat="1" applyFont="1" applyFill="1" applyBorder="1" applyAlignment="1">
      <alignment horizontal="center"/>
    </xf>
    <xf numFmtId="164" fontId="23" fillId="0" borderId="9" xfId="0" applyNumberFormat="1" applyFont="1" applyFill="1" applyBorder="1" applyAlignment="1">
      <alignment horizontal="center"/>
    </xf>
    <xf numFmtId="164" fontId="23" fillId="0" borderId="38" xfId="0" applyNumberFormat="1" applyFont="1" applyFill="1" applyBorder="1" applyAlignment="1">
      <alignment horizontal="center"/>
    </xf>
    <xf numFmtId="164" fontId="25" fillId="20" borderId="9" xfId="0" applyNumberFormat="1" applyFont="1" applyFill="1" applyBorder="1" applyAlignment="1">
      <alignment horizontal="right" vertical="center"/>
    </xf>
    <xf numFmtId="164" fontId="25" fillId="20" borderId="31" xfId="0" applyNumberFormat="1" applyFont="1" applyFill="1" applyBorder="1" applyAlignment="1">
      <alignment horizontal="right" vertical="center"/>
    </xf>
    <xf numFmtId="0" fontId="23" fillId="0" borderId="9" xfId="0" applyFont="1" applyFill="1" applyBorder="1" applyAlignment="1">
      <alignment horizontal="left" vertical="center" wrapText="1" indent="1"/>
    </xf>
    <xf numFmtId="0" fontId="23" fillId="0" borderId="31" xfId="0" applyFont="1" applyFill="1" applyBorder="1" applyAlignment="1">
      <alignment horizontal="left" vertical="center" wrapText="1" indent="1"/>
    </xf>
    <xf numFmtId="0" fontId="23" fillId="0" borderId="16" xfId="0" applyFont="1" applyFill="1" applyBorder="1" applyAlignment="1">
      <alignment horizontal="left" vertical="center" wrapText="1" indent="1"/>
    </xf>
    <xf numFmtId="164" fontId="23" fillId="0" borderId="35" xfId="0" applyNumberFormat="1" applyFont="1" applyFill="1" applyBorder="1" applyAlignment="1">
      <alignment horizontal="center"/>
    </xf>
    <xf numFmtId="164" fontId="23" fillId="0" borderId="16" xfId="0" applyNumberFormat="1" applyFont="1" applyFill="1" applyBorder="1" applyAlignment="1">
      <alignment horizontal="center"/>
    </xf>
    <xf numFmtId="164" fontId="23" fillId="0" borderId="36" xfId="0" applyNumberFormat="1" applyFont="1" applyFill="1" applyBorder="1" applyAlignment="1">
      <alignment horizontal="center"/>
    </xf>
    <xf numFmtId="0" fontId="25" fillId="19" borderId="0" xfId="0" applyFont="1" applyFill="1" applyBorder="1" applyAlignment="1">
      <alignment horizontal="center" vertical="center"/>
    </xf>
    <xf numFmtId="0" fontId="25" fillId="19" borderId="9" xfId="0" applyFont="1" applyFill="1" applyBorder="1" applyAlignment="1">
      <alignment horizontal="center" vertical="center"/>
    </xf>
    <xf numFmtId="0" fontId="25" fillId="19" borderId="24" xfId="0" applyFont="1" applyFill="1" applyBorder="1" applyAlignment="1">
      <alignment horizontal="center" vertical="center"/>
    </xf>
    <xf numFmtId="164" fontId="25" fillId="20" borderId="16" xfId="0" applyNumberFormat="1" applyFont="1" applyFill="1" applyBorder="1" applyAlignment="1">
      <alignment horizontal="right" vertical="center"/>
    </xf>
    <xf numFmtId="164" fontId="25" fillId="20" borderId="13" xfId="0" applyNumberFormat="1" applyFont="1" applyFill="1" applyBorder="1" applyAlignment="1">
      <alignment horizontal="right" vertical="center"/>
    </xf>
    <xf numFmtId="0" fontId="25" fillId="18" borderId="13" xfId="0" applyFont="1" applyFill="1" applyBorder="1" applyAlignment="1">
      <alignment horizontal="left" vertical="center" wrapText="1"/>
    </xf>
    <xf numFmtId="0" fontId="25" fillId="18" borderId="9" xfId="0" applyFont="1" applyFill="1" applyBorder="1" applyAlignment="1">
      <alignment horizontal="left" vertical="center" wrapText="1"/>
    </xf>
    <xf numFmtId="164" fontId="25" fillId="18" borderId="35" xfId="0" applyNumberFormat="1" applyFont="1" applyFill="1" applyBorder="1" applyAlignment="1">
      <alignment horizontal="center"/>
    </xf>
    <xf numFmtId="164" fontId="25" fillId="18" borderId="16" xfId="0" applyNumberFormat="1" applyFont="1" applyFill="1" applyBorder="1" applyAlignment="1">
      <alignment horizontal="center"/>
    </xf>
    <xf numFmtId="164" fontId="25" fillId="18" borderId="36" xfId="0" applyNumberFormat="1" applyFont="1" applyFill="1" applyBorder="1" applyAlignment="1">
      <alignment horizontal="center"/>
    </xf>
    <xf numFmtId="0" fontId="25" fillId="19" borderId="23" xfId="0" applyFont="1" applyFill="1" applyBorder="1" applyAlignment="1">
      <alignment horizontal="center" vertical="center"/>
    </xf>
    <xf numFmtId="0" fontId="25" fillId="19" borderId="19" xfId="0" applyFont="1" applyFill="1" applyBorder="1" applyAlignment="1">
      <alignment horizontal="center" vertical="center"/>
    </xf>
    <xf numFmtId="0" fontId="25" fillId="19" borderId="17" xfId="0" applyFont="1" applyFill="1" applyBorder="1" applyAlignment="1">
      <alignment horizontal="center" vertical="center"/>
    </xf>
    <xf numFmtId="0" fontId="25" fillId="19" borderId="18" xfId="0" applyFont="1" applyFill="1" applyBorder="1" applyAlignment="1">
      <alignment horizontal="center" vertical="center"/>
    </xf>
    <xf numFmtId="0" fontId="25" fillId="18" borderId="0" xfId="0" applyFont="1" applyFill="1" applyBorder="1" applyAlignment="1">
      <alignment horizontal="left" vertical="center" wrapText="1"/>
    </xf>
    <xf numFmtId="0" fontId="25" fillId="18" borderId="50" xfId="0" applyFont="1" applyFill="1" applyBorder="1" applyAlignment="1">
      <alignment horizontal="left" vertical="center" wrapText="1"/>
    </xf>
    <xf numFmtId="0" fontId="25" fillId="18" borderId="38" xfId="0" applyFont="1" applyFill="1" applyBorder="1" applyAlignment="1">
      <alignment horizontal="left" vertical="center" wrapText="1"/>
    </xf>
    <xf numFmtId="0" fontId="25" fillId="18" borderId="13" xfId="0" applyFont="1" applyFill="1" applyBorder="1" applyAlignment="1">
      <alignment horizontal="left" vertical="center"/>
    </xf>
    <xf numFmtId="0" fontId="25" fillId="18" borderId="9" xfId="0" applyFont="1" applyFill="1" applyBorder="1" applyAlignment="1">
      <alignment horizontal="left" vertical="center"/>
    </xf>
    <xf numFmtId="0" fontId="26" fillId="19" borderId="17" xfId="0" applyFont="1" applyFill="1" applyBorder="1" applyAlignment="1">
      <alignment horizontal="center" vertical="center" wrapText="1"/>
    </xf>
    <xf numFmtId="0" fontId="26" fillId="19" borderId="18" xfId="0" applyFont="1" applyFill="1" applyBorder="1" applyAlignment="1">
      <alignment horizontal="center" vertical="center" wrapText="1"/>
    </xf>
    <xf numFmtId="0" fontId="25" fillId="0" borderId="0" xfId="0" applyFont="1" applyFill="1" applyBorder="1" applyAlignment="1">
      <alignment horizontal="center" vertical="center"/>
    </xf>
    <xf numFmtId="0" fontId="25" fillId="19" borderId="19" xfId="43" applyFont="1" applyFill="1" applyBorder="1" applyAlignment="1">
      <alignment horizontal="center"/>
    </xf>
    <xf numFmtId="0" fontId="25" fillId="19" borderId="18" xfId="43" applyFont="1" applyFill="1" applyBorder="1" applyAlignment="1">
      <alignment horizontal="center"/>
    </xf>
    <xf numFmtId="0" fontId="25" fillId="19" borderId="9" xfId="43" applyFont="1" applyFill="1" applyBorder="1" applyAlignment="1">
      <alignment horizontal="center"/>
    </xf>
    <xf numFmtId="0" fontId="25" fillId="19" borderId="21" xfId="0" applyFont="1" applyFill="1" applyBorder="1" applyAlignment="1">
      <alignment horizontal="center"/>
    </xf>
    <xf numFmtId="0" fontId="25" fillId="19" borderId="16" xfId="0" applyFont="1" applyFill="1" applyBorder="1" applyAlignment="1">
      <alignment horizontal="center"/>
    </xf>
    <xf numFmtId="0" fontId="25" fillId="19" borderId="0" xfId="0" applyFont="1" applyFill="1" applyBorder="1" applyAlignment="1">
      <alignment horizontal="right"/>
    </xf>
    <xf numFmtId="0" fontId="25" fillId="19" borderId="17" xfId="0" applyFont="1" applyFill="1" applyBorder="1" applyAlignment="1">
      <alignment horizontal="right"/>
    </xf>
    <xf numFmtId="0" fontId="25" fillId="19" borderId="23" xfId="0" applyFont="1" applyFill="1" applyBorder="1" applyAlignment="1">
      <alignment horizontal="right"/>
    </xf>
    <xf numFmtId="0" fontId="23" fillId="19" borderId="19" xfId="0" applyFont="1" applyFill="1" applyBorder="1" applyAlignment="1">
      <alignment horizontal="right"/>
    </xf>
    <xf numFmtId="0" fontId="23" fillId="19" borderId="9" xfId="0" applyFont="1" applyFill="1" applyBorder="1" applyAlignment="1">
      <alignment horizontal="right"/>
    </xf>
    <xf numFmtId="0" fontId="23" fillId="19" borderId="18" xfId="0" applyFont="1" applyFill="1" applyBorder="1" applyAlignment="1">
      <alignment horizontal="right"/>
    </xf>
    <xf numFmtId="0" fontId="25" fillId="19" borderId="22" xfId="0" applyFont="1" applyFill="1" applyBorder="1" applyAlignment="1">
      <alignment horizontal="center"/>
    </xf>
    <xf numFmtId="164" fontId="25" fillId="18" borderId="13" xfId="0" applyNumberFormat="1" applyFont="1" applyFill="1" applyBorder="1" applyAlignment="1">
      <alignment horizontal="left" vertical="center"/>
    </xf>
    <xf numFmtId="164" fontId="25" fillId="18" borderId="9" xfId="0" applyNumberFormat="1" applyFont="1" applyFill="1" applyBorder="1" applyAlignment="1">
      <alignment horizontal="left" vertical="center"/>
    </xf>
    <xf numFmtId="164" fontId="25" fillId="18" borderId="30" xfId="0" applyNumberFormat="1" applyFont="1" applyFill="1" applyBorder="1" applyAlignment="1">
      <alignment horizontal="center"/>
    </xf>
    <xf numFmtId="164" fontId="25" fillId="18" borderId="31" xfId="0" applyNumberFormat="1" applyFont="1" applyFill="1" applyBorder="1" applyAlignment="1">
      <alignment horizontal="center"/>
    </xf>
    <xf numFmtId="0" fontId="25" fillId="18" borderId="0" xfId="0" applyFont="1" applyFill="1" applyBorder="1" applyAlignment="1">
      <alignment horizontal="left" vertical="center"/>
    </xf>
    <xf numFmtId="164" fontId="25" fillId="18" borderId="32" xfId="0" applyNumberFormat="1" applyFont="1" applyFill="1" applyBorder="1" applyAlignment="1">
      <alignment horizontal="center"/>
    </xf>
    <xf numFmtId="0" fontId="23" fillId="19" borderId="19" xfId="0" applyFont="1" applyFill="1" applyBorder="1" applyAlignment="1">
      <alignment horizontal="right" vertical="center"/>
    </xf>
    <xf numFmtId="0" fontId="23" fillId="19" borderId="9" xfId="0" applyFont="1" applyFill="1" applyBorder="1" applyAlignment="1">
      <alignment horizontal="right" vertical="center"/>
    </xf>
    <xf numFmtId="0" fontId="54" fillId="0" borderId="0" xfId="0" applyFont="1" applyFill="1" applyAlignment="1">
      <alignment horizontal="center"/>
    </xf>
    <xf numFmtId="0" fontId="23" fillId="0" borderId="16" xfId="43" applyFont="1" applyFill="1" applyBorder="1" applyAlignment="1">
      <alignment horizontal="left" vertical="center" wrapText="1" indent="1"/>
    </xf>
    <xf numFmtId="0" fontId="23" fillId="0" borderId="31" xfId="43" applyFont="1" applyFill="1" applyBorder="1" applyAlignment="1">
      <alignment horizontal="left" vertical="center" wrapText="1" indent="1"/>
    </xf>
    <xf numFmtId="164" fontId="23" fillId="0" borderId="35" xfId="43" applyNumberFormat="1" applyFont="1" applyFill="1" applyBorder="1" applyAlignment="1">
      <alignment horizontal="center"/>
    </xf>
    <xf numFmtId="164" fontId="23" fillId="0" borderId="16" xfId="43" applyNumberFormat="1" applyFont="1" applyFill="1" applyBorder="1" applyAlignment="1">
      <alignment horizontal="center"/>
    </xf>
    <xf numFmtId="164" fontId="23" fillId="0" borderId="36" xfId="43" applyNumberFormat="1" applyFont="1" applyFill="1" applyBorder="1" applyAlignment="1">
      <alignment horizontal="center"/>
    </xf>
    <xf numFmtId="164" fontId="25" fillId="0" borderId="35" xfId="43" applyNumberFormat="1" applyFont="1" applyFill="1" applyBorder="1" applyAlignment="1">
      <alignment horizontal="center"/>
    </xf>
    <xf numFmtId="164" fontId="25" fillId="0" borderId="16" xfId="43" applyNumberFormat="1" applyFont="1" applyFill="1" applyBorder="1" applyAlignment="1">
      <alignment horizontal="center"/>
    </xf>
    <xf numFmtId="164" fontId="25" fillId="0" borderId="36" xfId="43" applyNumberFormat="1" applyFont="1" applyFill="1" applyBorder="1" applyAlignment="1">
      <alignment horizontal="center"/>
    </xf>
    <xf numFmtId="167" fontId="25" fillId="0" borderId="35" xfId="44" applyNumberFormat="1" applyFont="1" applyFill="1" applyBorder="1" applyAlignment="1">
      <alignment horizontal="center"/>
    </xf>
    <xf numFmtId="167" fontId="25" fillId="0" borderId="16" xfId="44" applyNumberFormat="1" applyFont="1" applyFill="1" applyBorder="1" applyAlignment="1">
      <alignment horizontal="center"/>
    </xf>
    <xf numFmtId="0" fontId="25" fillId="19" borderId="0" xfId="43" applyFont="1" applyFill="1" applyBorder="1" applyAlignment="1">
      <alignment horizontal="center" vertical="center"/>
    </xf>
    <xf numFmtId="0" fontId="25" fillId="19" borderId="9" xfId="43" applyFont="1" applyFill="1" applyBorder="1" applyAlignment="1">
      <alignment horizontal="center" vertical="center"/>
    </xf>
    <xf numFmtId="0" fontId="25" fillId="19" borderId="24" xfId="43" applyFont="1" applyFill="1" applyBorder="1" applyAlignment="1">
      <alignment horizontal="center" vertical="center"/>
    </xf>
    <xf numFmtId="0" fontId="25" fillId="19" borderId="19" xfId="43" applyFont="1" applyFill="1" applyBorder="1" applyAlignment="1">
      <alignment horizontal="center" vertical="center"/>
    </xf>
    <xf numFmtId="0" fontId="23" fillId="0" borderId="9" xfId="43" applyFont="1" applyFill="1" applyBorder="1" applyAlignment="1">
      <alignment horizontal="left" vertical="center" wrapText="1" indent="1"/>
    </xf>
    <xf numFmtId="164" fontId="23" fillId="0" borderId="37" xfId="43" applyNumberFormat="1" applyFont="1" applyFill="1" applyBorder="1" applyAlignment="1">
      <alignment horizontal="center"/>
    </xf>
    <xf numFmtId="164" fontId="23" fillId="0" borderId="9" xfId="43" applyNumberFormat="1" applyFont="1" applyFill="1" applyBorder="1" applyAlignment="1">
      <alignment horizontal="center"/>
    </xf>
    <xf numFmtId="164" fontId="23" fillId="0" borderId="38" xfId="43" applyNumberFormat="1" applyFont="1" applyFill="1" applyBorder="1" applyAlignment="1">
      <alignment horizontal="center"/>
    </xf>
    <xf numFmtId="167" fontId="25" fillId="0" borderId="37" xfId="44" applyNumberFormat="1" applyFont="1" applyFill="1" applyBorder="1" applyAlignment="1">
      <alignment horizontal="center"/>
    </xf>
    <xf numFmtId="167" fontId="25" fillId="0" borderId="9" xfId="44" applyNumberFormat="1" applyFont="1" applyFill="1" applyBorder="1" applyAlignment="1">
      <alignment horizontal="center"/>
    </xf>
  </cellXfs>
  <cellStyles count="133">
    <cellStyle name="$l0 Row" xfId="130"/>
    <cellStyle name="$l1 Row" xfId="131"/>
    <cellStyle name="20 % – Zvýraznění1" xfId="1" builtinId="30" customBuiltin="1"/>
    <cellStyle name="20 % – Zvýraznění2" xfId="2" builtinId="34" customBuiltin="1"/>
    <cellStyle name="20 % – Zvýraznění3" xfId="3" builtinId="38" customBuiltin="1"/>
    <cellStyle name="20 % – Zvýraznění4" xfId="4" builtinId="42" customBuiltin="1"/>
    <cellStyle name="20 % – Zvýraznění5" xfId="5" builtinId="46" customBuiltin="1"/>
    <cellStyle name="20 % – Zvýraznění6" xfId="6" builtinId="50" customBuiltin="1"/>
    <cellStyle name="40 % – Zvýraznění1" xfId="7" builtinId="31" customBuiltin="1"/>
    <cellStyle name="40 % – Zvýraznění2" xfId="8" builtinId="35" customBuiltin="1"/>
    <cellStyle name="40 % – Zvýraznění3" xfId="9" builtinId="39" customBuiltin="1"/>
    <cellStyle name="40 % – Zvýraznění4" xfId="10" builtinId="43" customBuiltin="1"/>
    <cellStyle name="40 % – Zvýraznění5" xfId="11" builtinId="47" customBuiltin="1"/>
    <cellStyle name="40 % – Zvýraznění6" xfId="12" builtinId="51" customBuiltin="1"/>
    <cellStyle name="60 % – Zvýraznění1" xfId="13" builtinId="32" customBuiltin="1"/>
    <cellStyle name="60 % – Zvýraznění2" xfId="14" builtinId="36" customBuiltin="1"/>
    <cellStyle name="60 % – Zvýraznění3" xfId="15" builtinId="40" customBuiltin="1"/>
    <cellStyle name="60 % – Zvýraznění4" xfId="16" builtinId="44" customBuiltin="1"/>
    <cellStyle name="60 % – Zvýraznění5" xfId="17" builtinId="48" customBuiltin="1"/>
    <cellStyle name="60 % – Zvýraznění6" xfId="18" builtinId="52" customBuiltin="1"/>
    <cellStyle name="Celkem 2" xfId="111"/>
    <cellStyle name="Datum" xfId="112"/>
    <cellStyle name="F2" xfId="113"/>
    <cellStyle name="F3" xfId="114"/>
    <cellStyle name="F4" xfId="115"/>
    <cellStyle name="F5" xfId="116"/>
    <cellStyle name="F6" xfId="117"/>
    <cellStyle name="F7" xfId="118"/>
    <cellStyle name="F8" xfId="119"/>
    <cellStyle name="Finanční0" xfId="120"/>
    <cellStyle name="Fixed" xfId="58"/>
    <cellStyle name="HEADING1" xfId="121"/>
    <cellStyle name="HEADING2" xfId="122"/>
    <cellStyle name="Hypertextový odkaz 2" xfId="47"/>
    <cellStyle name="Chybně" xfId="19" builtinId="27" customBuiltin="1"/>
    <cellStyle name="Kontrolní buňka" xfId="20" builtinId="23" customBuiltin="1"/>
    <cellStyle name="Měna0" xfId="123"/>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al" xfId="124"/>
    <cellStyle name="Normální" xfId="0" builtinId="0"/>
    <cellStyle name="Normální 10" xfId="100"/>
    <cellStyle name="Normální 11" xfId="110"/>
    <cellStyle name="Normální 12" xfId="128"/>
    <cellStyle name="Normální 13" xfId="132"/>
    <cellStyle name="Normální 2" xfId="43"/>
    <cellStyle name="Normální 2 2" xfId="55"/>
    <cellStyle name="Normální 2 2 2" xfId="57"/>
    <cellStyle name="Normální 2 3" xfId="61"/>
    <cellStyle name="Normální 3" xfId="45"/>
    <cellStyle name="Normální 3 2" xfId="48"/>
    <cellStyle name="Normální 4" xfId="49"/>
    <cellStyle name="Normální 4 2" xfId="101"/>
    <cellStyle name="Normální 5" xfId="56"/>
    <cellStyle name="Normální 5 2" xfId="59"/>
    <cellStyle name="Normální 5 2 2" xfId="104"/>
    <cellStyle name="Normální 5 3" xfId="95"/>
    <cellStyle name="Normální 5 4" xfId="103"/>
    <cellStyle name="Normální 6" xfId="60"/>
    <cellStyle name="Normální 6 2" xfId="106"/>
    <cellStyle name="Normální 7" xfId="96"/>
    <cellStyle name="Normální 7 2" xfId="99"/>
    <cellStyle name="Normální 7 3" xfId="107"/>
    <cellStyle name="Normální 8" xfId="97"/>
    <cellStyle name="Normální 8 2" xfId="108"/>
    <cellStyle name="Normální 9" xfId="98"/>
    <cellStyle name="Normální 9 2" xfId="109"/>
    <cellStyle name="normální_meszpr 12_2011-draft pro úpravy" xfId="42"/>
    <cellStyle name="Pevný" xfId="125"/>
    <cellStyle name="Poznámka" xfId="27" builtinId="10" customBuiltin="1"/>
    <cellStyle name="Procenta" xfId="41" builtinId="5"/>
    <cellStyle name="Procenta 2" xfId="44"/>
    <cellStyle name="Procenta 2 2" xfId="50"/>
    <cellStyle name="Procenta 2 3" xfId="102"/>
    <cellStyle name="Procenta 3" xfId="105"/>
    <cellStyle name="Procenta 3 2" xfId="129"/>
    <cellStyle name="Propojená buňka" xfId="28" builtinId="24" customBuiltin="1"/>
    <cellStyle name="SAPBEXaggData" xfId="51"/>
    <cellStyle name="SAPBEXaggDataEmph" xfId="62"/>
    <cellStyle name="SAPBEXaggItem" xfId="52"/>
    <cellStyle name="SAPBEXaggItemX" xfId="63"/>
    <cellStyle name="SAPBEXexcBad7" xfId="64"/>
    <cellStyle name="SAPBEXexcBad8" xfId="65"/>
    <cellStyle name="SAPBEXexcBad9" xfId="66"/>
    <cellStyle name="SAPBEXexcCritical4" xfId="67"/>
    <cellStyle name="SAPBEXexcCritical5" xfId="68"/>
    <cellStyle name="SAPBEXexcCritical6" xfId="69"/>
    <cellStyle name="SAPBEXexcGood1" xfId="70"/>
    <cellStyle name="SAPBEXexcGood2" xfId="71"/>
    <cellStyle name="SAPBEXexcGood3" xfId="72"/>
    <cellStyle name="SAPBEXfilterDrill" xfId="73"/>
    <cellStyle name="SAPBEXfilterItem" xfId="74"/>
    <cellStyle name="SAPBEXfilterText" xfId="75"/>
    <cellStyle name="SAPBEXformats" xfId="76"/>
    <cellStyle name="SAPBEXheaderItem" xfId="77"/>
    <cellStyle name="SAPBEXheaderText" xfId="78"/>
    <cellStyle name="SAPBEXHLevel0" xfId="79"/>
    <cellStyle name="SAPBEXHLevel0X" xfId="80"/>
    <cellStyle name="SAPBEXHLevel1" xfId="81"/>
    <cellStyle name="SAPBEXHLevel1X" xfId="82"/>
    <cellStyle name="SAPBEXHLevel2" xfId="83"/>
    <cellStyle name="SAPBEXHLevel2X" xfId="84"/>
    <cellStyle name="SAPBEXHLevel3" xfId="85"/>
    <cellStyle name="SAPBEXHLevel3X" xfId="86"/>
    <cellStyle name="SAPBEXchaText" xfId="53"/>
    <cellStyle name="SAPBEXresData" xfId="87"/>
    <cellStyle name="SAPBEXresDataEmph" xfId="88"/>
    <cellStyle name="SAPBEXresItem" xfId="89"/>
    <cellStyle name="SAPBEXresItemX" xfId="90"/>
    <cellStyle name="SAPBEXstdData" xfId="54"/>
    <cellStyle name="SAPBEXstdDataEmph" xfId="91"/>
    <cellStyle name="SAPBEXstdItem" xfId="46"/>
    <cellStyle name="SAPBEXstdItemX" xfId="92"/>
    <cellStyle name="SAPBEXtitle" xfId="93"/>
    <cellStyle name="SAPBEXundefined" xfId="94"/>
    <cellStyle name="Správně" xfId="29" builtinId="26"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áhlaví 1" xfId="126"/>
    <cellStyle name="Záhlaví 2" xfId="127"/>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0"/>
  <tableStyles count="0" defaultTableStyle="TableStyleMedium2" defaultPivotStyle="PivotStyleLight16"/>
  <colors>
    <mruColors>
      <color rgb="FF00CC5C"/>
      <color rgb="FFD2CDAE"/>
      <color rgb="FFEBE600"/>
      <color rgb="FF6E4932"/>
      <color rgb="FFFF97FF"/>
      <color rgb="FFFFFF66"/>
      <color rgb="FFFFFF00"/>
      <color rgb="FFD9AAA9"/>
      <color rgb="FFC0504D"/>
      <color rgb="FF9E413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46.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7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82.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'3'!$O$5</c:f>
              <c:strCache>
                <c:ptCount val="1"/>
              </c:strCache>
            </c:strRef>
          </c:tx>
          <c:invertIfNegative val="0"/>
          <c:cat>
            <c:numRef>
              <c:f>'3'!$P$4</c:f>
              <c:numCache>
                <c:formatCode>General</c:formatCode>
                <c:ptCount val="1"/>
              </c:numCache>
            </c:numRef>
          </c:cat>
          <c:val>
            <c:numRef>
              <c:f>'3'!$P$5</c:f>
              <c:numCache>
                <c:formatCode>General</c:formatCode>
                <c:ptCount val="1"/>
              </c:numCache>
            </c:numRef>
          </c:val>
        </c:ser>
        <c:ser>
          <c:idx val="1"/>
          <c:order val="1"/>
          <c:tx>
            <c:strRef>
              <c:f>'3'!$O$6</c:f>
              <c:strCache>
                <c:ptCount val="1"/>
              </c:strCache>
            </c:strRef>
          </c:tx>
          <c:invertIfNegative val="0"/>
          <c:cat>
            <c:numRef>
              <c:f>'3'!$P$4</c:f>
              <c:numCache>
                <c:formatCode>General</c:formatCode>
                <c:ptCount val="1"/>
              </c:numCache>
            </c:numRef>
          </c:cat>
          <c:val>
            <c:numRef>
              <c:f>'3'!$P$6</c:f>
              <c:numCache>
                <c:formatCode>General</c:formatCode>
                <c:ptCount val="1"/>
              </c:numCache>
            </c:numRef>
          </c:val>
        </c:ser>
        <c:ser>
          <c:idx val="2"/>
          <c:order val="2"/>
          <c:tx>
            <c:strRef>
              <c:f>'3'!$O$7</c:f>
              <c:strCache>
                <c:ptCount val="1"/>
              </c:strCache>
            </c:strRef>
          </c:tx>
          <c:invertIfNegative val="0"/>
          <c:cat>
            <c:numRef>
              <c:f>'3'!$P$4</c:f>
              <c:numCache>
                <c:formatCode>General</c:formatCode>
                <c:ptCount val="1"/>
              </c:numCache>
            </c:numRef>
          </c:cat>
          <c:val>
            <c:numRef>
              <c:f>'3'!$P$7</c:f>
              <c:numCache>
                <c:formatCode>#,##0.000000</c:formatCode>
                <c:ptCount val="1"/>
              </c:numCache>
            </c:numRef>
          </c:val>
        </c:ser>
        <c:ser>
          <c:idx val="3"/>
          <c:order val="3"/>
          <c:tx>
            <c:strRef>
              <c:f>'3'!$O$8</c:f>
              <c:strCache>
                <c:ptCount val="1"/>
              </c:strCache>
            </c:strRef>
          </c:tx>
          <c:invertIfNegative val="0"/>
          <c:cat>
            <c:numRef>
              <c:f>'3'!$P$4</c:f>
              <c:numCache>
                <c:formatCode>General</c:formatCode>
                <c:ptCount val="1"/>
              </c:numCache>
            </c:numRef>
          </c:cat>
          <c:val>
            <c:numRef>
              <c:f>'3'!$P$8</c:f>
              <c:numCache>
                <c:formatCode>0.0%</c:formatCode>
                <c:ptCount val="1"/>
              </c:numCache>
            </c:numRef>
          </c:val>
        </c:ser>
        <c:ser>
          <c:idx val="4"/>
          <c:order val="4"/>
          <c:tx>
            <c:strRef>
              <c:f>'3'!$O$9</c:f>
              <c:strCache>
                <c:ptCount val="1"/>
              </c:strCache>
            </c:strRef>
          </c:tx>
          <c:invertIfNegative val="0"/>
          <c:cat>
            <c:numRef>
              <c:f>'3'!$P$4</c:f>
              <c:numCache>
                <c:formatCode>General</c:formatCode>
                <c:ptCount val="1"/>
              </c:numCache>
            </c:numRef>
          </c:cat>
          <c:val>
            <c:numRef>
              <c:f>'3'!$P$9</c:f>
              <c:numCache>
                <c:formatCode>General</c:formatCode>
                <c:ptCount val="1"/>
              </c:numCache>
            </c:numRef>
          </c:val>
        </c:ser>
        <c:ser>
          <c:idx val="5"/>
          <c:order val="5"/>
          <c:tx>
            <c:strRef>
              <c:f>'3'!$O$10</c:f>
              <c:strCache>
                <c:ptCount val="1"/>
              </c:strCache>
            </c:strRef>
          </c:tx>
          <c:invertIfNegative val="0"/>
          <c:cat>
            <c:numRef>
              <c:f>'3'!$P$4</c:f>
              <c:numCache>
                <c:formatCode>General</c:formatCode>
                <c:ptCount val="1"/>
              </c:numCache>
            </c:numRef>
          </c:cat>
          <c:val>
            <c:numRef>
              <c:f>'3'!$P$10</c:f>
              <c:numCache>
                <c:formatCode>0.0%</c:formatCode>
                <c:ptCount val="1"/>
              </c:numCache>
            </c:numRef>
          </c:val>
        </c:ser>
        <c:dLbls>
          <c:showLegendKey val="0"/>
          <c:showVal val="0"/>
          <c:showCatName val="0"/>
          <c:showSerName val="0"/>
          <c:showPercent val="0"/>
          <c:showBubbleSize val="0"/>
        </c:dLbls>
        <c:gapWidth val="150"/>
        <c:axId val="337034240"/>
        <c:axId val="337081088"/>
      </c:barChart>
      <c:catAx>
        <c:axId val="337034240"/>
        <c:scaling>
          <c:orientation val="minMax"/>
        </c:scaling>
        <c:delete val="1"/>
        <c:axPos val="b"/>
        <c:numFmt formatCode="General" sourceLinked="1"/>
        <c:majorTickMark val="out"/>
        <c:minorTickMark val="none"/>
        <c:tickLblPos val="nextTo"/>
        <c:crossAx val="337081088"/>
        <c:crosses val="autoZero"/>
        <c:auto val="1"/>
        <c:lblAlgn val="ctr"/>
        <c:lblOffset val="100"/>
        <c:noMultiLvlLbl val="0"/>
      </c:catAx>
      <c:valAx>
        <c:axId val="337081088"/>
        <c:scaling>
          <c:orientation val="minMax"/>
        </c:scaling>
        <c:delete val="1"/>
        <c:axPos val="l"/>
        <c:numFmt formatCode="General" sourceLinked="1"/>
        <c:majorTickMark val="out"/>
        <c:minorTickMark val="none"/>
        <c:tickLblPos val="nextTo"/>
        <c:crossAx val="3370342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'4.1'!$O$7</c:f>
              <c:strCache>
                <c:ptCount val="1"/>
              </c:strCache>
            </c:strRef>
          </c:tx>
          <c:spPr>
            <a:solidFill>
              <a:schemeClr val="accent3">
                <a:lumMod val="75000"/>
              </a:schemeClr>
            </a:solidFill>
          </c:spPr>
          <c:invertIfNegative val="0"/>
          <c:cat>
            <c:numRef>
              <c:f>'4.1'!$P$6</c:f>
              <c:numCache>
                <c:formatCode>General</c:formatCode>
                <c:ptCount val="1"/>
              </c:numCache>
            </c:numRef>
          </c:cat>
          <c:val>
            <c:numRef>
              <c:f>'4.1'!$P$7</c:f>
              <c:numCache>
                <c:formatCode>0.0%</c:formatCode>
                <c:ptCount val="1"/>
              </c:numCache>
            </c:numRef>
          </c:val>
        </c:ser>
        <c:ser>
          <c:idx val="1"/>
          <c:order val="1"/>
          <c:tx>
            <c:strRef>
              <c:f>'4.1'!$O$8</c:f>
              <c:strCache>
                <c:ptCount val="1"/>
              </c:strCache>
            </c:strRef>
          </c:tx>
          <c:spPr>
            <a:solidFill>
              <a:schemeClr val="bg2">
                <a:lumMod val="50000"/>
              </a:schemeClr>
            </a:solidFill>
          </c:spPr>
          <c:invertIfNegative val="0"/>
          <c:cat>
            <c:numRef>
              <c:f>'4.1'!$P$6</c:f>
              <c:numCache>
                <c:formatCode>General</c:formatCode>
                <c:ptCount val="1"/>
              </c:numCache>
            </c:numRef>
          </c:cat>
          <c:val>
            <c:numRef>
              <c:f>'4.1'!$P$8</c:f>
              <c:numCache>
                <c:formatCode>0.0%</c:formatCode>
                <c:ptCount val="1"/>
              </c:numCache>
            </c:numRef>
          </c:val>
        </c:ser>
        <c:ser>
          <c:idx val="2"/>
          <c:order val="2"/>
          <c:tx>
            <c:strRef>
              <c:f>'4.1'!$O$9</c:f>
              <c:strCache>
                <c:ptCount val="1"/>
              </c:strCache>
            </c:strRef>
          </c:tx>
          <c:spPr>
            <a:solidFill>
              <a:schemeClr val="tx1"/>
            </a:solidFill>
          </c:spPr>
          <c:invertIfNegative val="0"/>
          <c:cat>
            <c:numRef>
              <c:f>'4.1'!$P$6</c:f>
              <c:numCache>
                <c:formatCode>General</c:formatCode>
                <c:ptCount val="1"/>
              </c:numCache>
            </c:numRef>
          </c:cat>
          <c:val>
            <c:numRef>
              <c:f>'4.1'!$P$9</c:f>
              <c:numCache>
                <c:formatCode>0.0%</c:formatCode>
                <c:ptCount val="1"/>
              </c:numCache>
            </c:numRef>
          </c:val>
        </c:ser>
        <c:ser>
          <c:idx val="3"/>
          <c:order val="3"/>
          <c:tx>
            <c:strRef>
              <c:f>'4.1'!$O$10</c:f>
              <c:strCache>
                <c:ptCount val="1"/>
              </c:strCache>
            </c:strRef>
          </c:tx>
          <c:invertIfNegative val="0"/>
          <c:cat>
            <c:numRef>
              <c:f>'4.1'!$P$6</c:f>
              <c:numCache>
                <c:formatCode>General</c:formatCode>
                <c:ptCount val="1"/>
              </c:numCache>
            </c:numRef>
          </c:cat>
          <c:val>
            <c:numRef>
              <c:f>'4.1'!$P$10</c:f>
              <c:numCache>
                <c:formatCode>0.0%</c:formatCode>
                <c:ptCount val="1"/>
              </c:numCache>
            </c:numRef>
          </c:val>
        </c:ser>
        <c:ser>
          <c:idx val="4"/>
          <c:order val="4"/>
          <c:tx>
            <c:strRef>
              <c:f>'4.1'!$O$11</c:f>
              <c:strCache>
                <c:ptCount val="1"/>
              </c:strCache>
            </c:strRef>
          </c:tx>
          <c:invertIfNegative val="0"/>
          <c:cat>
            <c:numRef>
              <c:f>'4.1'!$P$6</c:f>
              <c:numCache>
                <c:formatCode>General</c:formatCode>
                <c:ptCount val="1"/>
              </c:numCache>
            </c:numRef>
          </c:cat>
          <c:val>
            <c:numRef>
              <c:f>'4.1'!$P$11</c:f>
              <c:numCache>
                <c:formatCode>0.0%</c:formatCode>
                <c:ptCount val="1"/>
              </c:numCache>
            </c:numRef>
          </c:val>
        </c:ser>
        <c:ser>
          <c:idx val="5"/>
          <c:order val="5"/>
          <c:tx>
            <c:strRef>
              <c:f>'4.1'!$O$12</c:f>
              <c:strCache>
                <c:ptCount val="1"/>
              </c:strCache>
            </c:strRef>
          </c:tx>
          <c:invertIfNegative val="0"/>
          <c:cat>
            <c:numRef>
              <c:f>'4.1'!$P$6</c:f>
              <c:numCache>
                <c:formatCode>General</c:formatCode>
                <c:ptCount val="1"/>
              </c:numCache>
            </c:numRef>
          </c:cat>
          <c:val>
            <c:numRef>
              <c:f>'4.1'!$P$12</c:f>
              <c:numCache>
                <c:formatCode>0.0%</c:formatCode>
                <c:ptCount val="1"/>
              </c:numCache>
            </c:numRef>
          </c:val>
        </c:ser>
        <c:ser>
          <c:idx val="6"/>
          <c:order val="6"/>
          <c:tx>
            <c:strRef>
              <c:f>'4.1'!$O$13</c:f>
              <c:strCache>
                <c:ptCount val="1"/>
              </c:strCache>
            </c:strRef>
          </c:tx>
          <c:spPr>
            <a:solidFill>
              <a:srgbClr val="6E4932"/>
            </a:solidFill>
          </c:spPr>
          <c:invertIfNegative val="0"/>
          <c:cat>
            <c:numRef>
              <c:f>'4.1'!$P$6</c:f>
              <c:numCache>
                <c:formatCode>General</c:formatCode>
                <c:ptCount val="1"/>
              </c:numCache>
            </c:numRef>
          </c:cat>
          <c:val>
            <c:numRef>
              <c:f>'4.1'!$P$13</c:f>
              <c:numCache>
                <c:formatCode>0.0%</c:formatCode>
                <c:ptCount val="1"/>
              </c:numCache>
            </c:numRef>
          </c:val>
        </c:ser>
        <c:ser>
          <c:idx val="7"/>
          <c:order val="7"/>
          <c:tx>
            <c:strRef>
              <c:f>'4.1'!$O$14</c:f>
              <c:strCache>
                <c:ptCount val="1"/>
              </c:strCache>
            </c:strRef>
          </c:tx>
          <c:invertIfNegative val="0"/>
          <c:cat>
            <c:numRef>
              <c:f>'4.1'!$P$6</c:f>
              <c:numCache>
                <c:formatCode>General</c:formatCode>
                <c:ptCount val="1"/>
              </c:numCache>
            </c:numRef>
          </c:cat>
          <c:val>
            <c:numRef>
              <c:f>'4.1'!$P$14</c:f>
              <c:numCache>
                <c:formatCode>0.0%</c:formatCode>
                <c:ptCount val="1"/>
              </c:numCache>
            </c:numRef>
          </c:val>
        </c:ser>
        <c:ser>
          <c:idx val="8"/>
          <c:order val="8"/>
          <c:tx>
            <c:strRef>
              <c:f>'4.1'!$O$15</c:f>
              <c:strCache>
                <c:ptCount val="1"/>
              </c:strCache>
            </c:strRef>
          </c:tx>
          <c:invertIfNegative val="0"/>
          <c:cat>
            <c:numRef>
              <c:f>'4.1'!$P$6</c:f>
              <c:numCache>
                <c:formatCode>General</c:formatCode>
                <c:ptCount val="1"/>
              </c:numCache>
            </c:numRef>
          </c:cat>
          <c:val>
            <c:numRef>
              <c:f>'4.1'!$P$15</c:f>
              <c:numCache>
                <c:formatCode>0.0%</c:formatCode>
                <c:ptCount val="1"/>
              </c:numCache>
            </c:numRef>
          </c:val>
        </c:ser>
        <c:ser>
          <c:idx val="9"/>
          <c:order val="9"/>
          <c:tx>
            <c:strRef>
              <c:f>'4.1'!$O$16</c:f>
              <c:strCache>
                <c:ptCount val="1"/>
              </c:strCache>
            </c:strRef>
          </c:tx>
          <c:invertIfNegative val="0"/>
          <c:cat>
            <c:numRef>
              <c:f>'4.1'!$P$6</c:f>
              <c:numCache>
                <c:formatCode>General</c:formatCode>
                <c:ptCount val="1"/>
              </c:numCache>
            </c:numRef>
          </c:cat>
          <c:val>
            <c:numRef>
              <c:f>'4.1'!$P$16</c:f>
              <c:numCache>
                <c:formatCode>0.0%</c:formatCode>
                <c:ptCount val="1"/>
              </c:numCache>
            </c:numRef>
          </c:val>
        </c:ser>
        <c:ser>
          <c:idx val="10"/>
          <c:order val="10"/>
          <c:tx>
            <c:strRef>
              <c:f>'4.1'!$O$17</c:f>
              <c:strCache>
                <c:ptCount val="1"/>
              </c:strCache>
            </c:strRef>
          </c:tx>
          <c:invertIfNegative val="0"/>
          <c:cat>
            <c:numRef>
              <c:f>'4.1'!$P$6</c:f>
              <c:numCache>
                <c:formatCode>General</c:formatCode>
                <c:ptCount val="1"/>
              </c:numCache>
            </c:numRef>
          </c:cat>
          <c:val>
            <c:numRef>
              <c:f>'4.1'!$P$17</c:f>
              <c:numCache>
                <c:formatCode>0.0%</c:formatCode>
                <c:ptCount val="1"/>
              </c:numCache>
            </c:numRef>
          </c:val>
        </c:ser>
        <c:ser>
          <c:idx val="11"/>
          <c:order val="11"/>
          <c:tx>
            <c:strRef>
              <c:f>'4.1'!$O$18</c:f>
              <c:strCache>
                <c:ptCount val="1"/>
              </c:strCache>
            </c:strRef>
          </c:tx>
          <c:invertIfNegative val="0"/>
          <c:cat>
            <c:numRef>
              <c:f>'4.1'!$P$6</c:f>
              <c:numCache>
                <c:formatCode>General</c:formatCode>
                <c:ptCount val="1"/>
              </c:numCache>
            </c:numRef>
          </c:cat>
          <c:val>
            <c:numRef>
              <c:f>'4.1'!$P$18</c:f>
              <c:numCache>
                <c:formatCode>0.0%</c:formatCode>
                <c:ptCount val="1"/>
              </c:numCache>
            </c:numRef>
          </c:val>
        </c:ser>
        <c:ser>
          <c:idx val="12"/>
          <c:order val="12"/>
          <c:tx>
            <c:strRef>
              <c:f>'4.1'!$O$19</c:f>
              <c:strCache>
                <c:ptCount val="1"/>
              </c:strCache>
            </c:strRef>
          </c:tx>
          <c:invertIfNegative val="0"/>
          <c:cat>
            <c:numRef>
              <c:f>'4.1'!$P$6</c:f>
              <c:numCache>
                <c:formatCode>General</c:formatCode>
                <c:ptCount val="1"/>
              </c:numCache>
            </c:numRef>
          </c:cat>
          <c:val>
            <c:numRef>
              <c:f>'4.1'!$P$19</c:f>
              <c:numCache>
                <c:formatCode>0.0%</c:formatCode>
                <c:ptCount val="1"/>
              </c:numCache>
            </c:numRef>
          </c:val>
        </c:ser>
        <c:ser>
          <c:idx val="13"/>
          <c:order val="13"/>
          <c:tx>
            <c:strRef>
              <c:f>'4.1'!$O$20</c:f>
              <c:strCache>
                <c:ptCount val="1"/>
              </c:strCache>
            </c:strRef>
          </c:tx>
          <c:invertIfNegative val="0"/>
          <c:cat>
            <c:numRef>
              <c:f>'4.1'!$P$6</c:f>
              <c:numCache>
                <c:formatCode>General</c:formatCode>
                <c:ptCount val="1"/>
              </c:numCache>
            </c:numRef>
          </c:cat>
          <c:val>
            <c:numRef>
              <c:f>'4.1'!$P$20</c:f>
              <c:numCache>
                <c:formatCode>0.0%</c:formatCode>
                <c:ptCount val="1"/>
              </c:numCache>
            </c:numRef>
          </c:val>
        </c:ser>
        <c:ser>
          <c:idx val="14"/>
          <c:order val="14"/>
          <c:tx>
            <c:strRef>
              <c:f>'4.1'!$O$21</c:f>
              <c:strCache>
                <c:ptCount val="1"/>
              </c:strCache>
            </c:strRef>
          </c:tx>
          <c:invertIfNegative val="0"/>
          <c:cat>
            <c:numRef>
              <c:f>'4.1'!$P$6</c:f>
              <c:numCache>
                <c:formatCode>General</c:formatCode>
                <c:ptCount val="1"/>
              </c:numCache>
            </c:numRef>
          </c:cat>
          <c:val>
            <c:numRef>
              <c:f>'4.1'!$P$21</c:f>
              <c:numCache>
                <c:formatCode>0.0%</c:formatCode>
                <c:ptCount val="1"/>
              </c:numCache>
            </c:numRef>
          </c:val>
        </c:ser>
        <c:ser>
          <c:idx val="15"/>
          <c:order val="15"/>
          <c:tx>
            <c:strRef>
              <c:f>'4.1'!$O$22</c:f>
              <c:strCache>
                <c:ptCount val="1"/>
              </c:strCache>
            </c:strRef>
          </c:tx>
          <c:spPr>
            <a:solidFill>
              <a:srgbClr val="EBE600"/>
            </a:solidFill>
          </c:spPr>
          <c:invertIfNegative val="0"/>
          <c:cat>
            <c:numRef>
              <c:f>'4.1'!$P$6</c:f>
              <c:numCache>
                <c:formatCode>General</c:formatCode>
                <c:ptCount val="1"/>
              </c:numCache>
            </c:numRef>
          </c:cat>
          <c:val>
            <c:numRef>
              <c:f>'4.1'!$P$22</c:f>
              <c:numCache>
                <c:formatCode>0.0%</c:formatCode>
                <c:ptCount val="1"/>
              </c:numCache>
            </c:numRef>
          </c:val>
        </c:ser>
        <c:dLbls>
          <c:showLegendKey val="0"/>
          <c:showVal val="0"/>
          <c:showCatName val="0"/>
          <c:showSerName val="0"/>
          <c:showPercent val="0"/>
          <c:showBubbleSize val="0"/>
        </c:dLbls>
        <c:gapWidth val="150"/>
        <c:axId val="564694016"/>
        <c:axId val="521605888"/>
      </c:barChart>
      <c:catAx>
        <c:axId val="564694016"/>
        <c:scaling>
          <c:orientation val="minMax"/>
        </c:scaling>
        <c:delete val="1"/>
        <c:axPos val="b"/>
        <c:numFmt formatCode="General" sourceLinked="1"/>
        <c:majorTickMark val="out"/>
        <c:minorTickMark val="none"/>
        <c:tickLblPos val="nextTo"/>
        <c:crossAx val="521605888"/>
        <c:crosses val="autoZero"/>
        <c:auto val="1"/>
        <c:lblAlgn val="ctr"/>
        <c:lblOffset val="100"/>
        <c:noMultiLvlLbl val="0"/>
      </c:catAx>
      <c:valAx>
        <c:axId val="521605888"/>
        <c:scaling>
          <c:orientation val="minMax"/>
        </c:scaling>
        <c:delete val="1"/>
        <c:axPos val="l"/>
        <c:numFmt formatCode="0.0%" sourceLinked="1"/>
        <c:majorTickMark val="out"/>
        <c:minorTickMark val="none"/>
        <c:tickLblPos val="nextTo"/>
        <c:crossAx val="56469401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'14.12'!$H$31:$H$38</c:f>
              <c:numCache>
                <c:formatCode>General</c:formatCode>
                <c:ptCount val="8"/>
              </c:numCache>
            </c:numRef>
          </c:cat>
          <c:val>
            <c:numRef>
              <c:f>'14.12'!$I$31:$I$38</c:f>
              <c:numCache>
                <c:formatCode>0.0%</c:formatCode>
                <c:ptCount val="8"/>
              </c:numCache>
            </c:numRef>
          </c:val>
        </c:ser>
        <c:dLbls>
          <c:showLegendKey val="0"/>
          <c:showVal val="0"/>
          <c:showCatName val="0"/>
          <c:showSerName val="0"/>
          <c:showPercent val="0"/>
          <c:showBubbleSize val="0"/>
        </c:dLbls>
        <c:gapWidth val="150"/>
        <c:axId val="488626048"/>
        <c:axId val="488627584"/>
      </c:barChart>
      <c:catAx>
        <c:axId val="488626048"/>
        <c:scaling>
          <c:orientation val="minMax"/>
        </c:scaling>
        <c:delete val="0"/>
        <c:axPos val="l"/>
        <c:numFmt formatCode="General" sourceLinked="1"/>
        <c:majorTickMark val="none"/>
        <c:minorTickMark val="none"/>
        <c:tickLblPos val="nextTo"/>
        <c:txPr>
          <a:bodyPr/>
          <a:lstStyle/>
          <a:p>
            <a:pPr>
              <a:defRPr sz="900"/>
            </a:pPr>
            <a:endParaRPr lang="cs-CZ"/>
          </a:p>
        </c:txPr>
        <c:crossAx val="488627584"/>
        <c:crosses val="autoZero"/>
        <c:auto val="1"/>
        <c:lblAlgn val="ctr"/>
        <c:lblOffset val="100"/>
        <c:noMultiLvlLbl val="0"/>
      </c:catAx>
      <c:valAx>
        <c:axId val="48862758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862604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'14.12'!$J$31</c:f>
              <c:strCache>
                <c:ptCount val="1"/>
              </c:strCache>
            </c:strRef>
          </c:tx>
          <c:invertIfNegative val="0"/>
          <c:cat>
            <c:numRef>
              <c:f>'14.12'!$K$30:$M$30</c:f>
              <c:numCache>
                <c:formatCode>General</c:formatCode>
                <c:ptCount val="3"/>
              </c:numCache>
            </c:numRef>
          </c:cat>
          <c:val>
            <c:numRef>
              <c:f>'14.12'!$K$31:$M$31</c:f>
              <c:numCache>
                <c:formatCode>#,##0.0</c:formatCode>
                <c:ptCount val="3"/>
              </c:numCache>
            </c:numRef>
          </c:val>
        </c:ser>
        <c:ser>
          <c:idx val="1"/>
          <c:order val="1"/>
          <c:tx>
            <c:strRef>
              <c:f>'14.12'!$J$32</c:f>
              <c:strCache>
                <c:ptCount val="1"/>
              </c:strCache>
            </c:strRef>
          </c:tx>
          <c:invertIfNegative val="0"/>
          <c:cat>
            <c:numRef>
              <c:f>'14.12'!$K$30:$M$30</c:f>
              <c:numCache>
                <c:formatCode>General</c:formatCode>
                <c:ptCount val="3"/>
              </c:numCache>
            </c:numRef>
          </c:cat>
          <c:val>
            <c:numRef>
              <c:f>'14.12'!$K$32:$M$32</c:f>
              <c:numCache>
                <c:formatCode>#,##0.0</c:formatCode>
                <c:ptCount val="3"/>
              </c:numCache>
            </c:numRef>
          </c:val>
        </c:ser>
        <c:ser>
          <c:idx val="2"/>
          <c:order val="2"/>
          <c:tx>
            <c:strRef>
              <c:f>'14.12'!$J$33</c:f>
              <c:strCache>
                <c:ptCount val="1"/>
              </c:strCache>
            </c:strRef>
          </c:tx>
          <c:invertIfNegative val="0"/>
          <c:cat>
            <c:numRef>
              <c:f>'14.12'!$K$30:$M$30</c:f>
              <c:numCache>
                <c:formatCode>General</c:formatCode>
                <c:ptCount val="3"/>
              </c:numCache>
            </c:numRef>
          </c:cat>
          <c:val>
            <c:numRef>
              <c:f>'14.12'!$K$33:$M$33</c:f>
              <c:numCache>
                <c:formatCode>#,##0.0</c:formatCode>
                <c:ptCount val="3"/>
              </c:numCache>
            </c:numRef>
          </c:val>
        </c:ser>
        <c:ser>
          <c:idx val="3"/>
          <c:order val="3"/>
          <c:tx>
            <c:strRef>
              <c:f>'14.12'!$J$34</c:f>
              <c:strCache>
                <c:ptCount val="1"/>
              </c:strCache>
            </c:strRef>
          </c:tx>
          <c:invertIfNegative val="0"/>
          <c:cat>
            <c:numRef>
              <c:f>'14.12'!$K$30:$M$30</c:f>
              <c:numCache>
                <c:formatCode>General</c:formatCode>
                <c:ptCount val="3"/>
              </c:numCache>
            </c:numRef>
          </c:cat>
          <c:val>
            <c:numRef>
              <c:f>'14.12'!$K$34:$M$34</c:f>
              <c:numCache>
                <c:formatCode>#,##0.0</c:formatCode>
                <c:ptCount val="3"/>
              </c:numCache>
            </c:numRef>
          </c:val>
        </c:ser>
        <c:ser>
          <c:idx val="4"/>
          <c:order val="4"/>
          <c:tx>
            <c:strRef>
              <c:f>'14.12'!$J$35</c:f>
              <c:strCache>
                <c:ptCount val="1"/>
              </c:strCache>
            </c:strRef>
          </c:tx>
          <c:invertIfNegative val="0"/>
          <c:cat>
            <c:numRef>
              <c:f>'14.12'!$K$30:$M$30</c:f>
              <c:numCache>
                <c:formatCode>General</c:formatCode>
                <c:ptCount val="3"/>
              </c:numCache>
            </c:numRef>
          </c:cat>
          <c:val>
            <c:numRef>
              <c:f>'14.12'!$K$35:$M$35</c:f>
              <c:numCache>
                <c:formatCode>#,##0.0</c:formatCode>
                <c:ptCount val="3"/>
              </c:numCache>
            </c:numRef>
          </c:val>
        </c:ser>
        <c:ser>
          <c:idx val="5"/>
          <c:order val="5"/>
          <c:tx>
            <c:strRef>
              <c:f>'14.12'!$J$36</c:f>
              <c:strCache>
                <c:ptCount val="1"/>
              </c:strCache>
            </c:strRef>
          </c:tx>
          <c:invertIfNegative val="0"/>
          <c:cat>
            <c:numRef>
              <c:f>'14.12'!$K$30:$M$30</c:f>
              <c:numCache>
                <c:formatCode>General</c:formatCode>
                <c:ptCount val="3"/>
              </c:numCache>
            </c:numRef>
          </c:cat>
          <c:val>
            <c:numRef>
              <c:f>'14.12'!$K$36:$M$36</c:f>
              <c:numCache>
                <c:formatCode>#,##0.0</c:formatCode>
                <c:ptCount val="3"/>
              </c:numCache>
            </c:numRef>
          </c:val>
        </c:ser>
        <c:ser>
          <c:idx val="6"/>
          <c:order val="6"/>
          <c:tx>
            <c:strRef>
              <c:f>'14.12'!$J$37</c:f>
              <c:strCache>
                <c:ptCount val="1"/>
              </c:strCache>
            </c:strRef>
          </c:tx>
          <c:invertIfNegative val="0"/>
          <c:cat>
            <c:numRef>
              <c:f>'14.12'!$K$30:$M$30</c:f>
              <c:numCache>
                <c:formatCode>General</c:formatCode>
                <c:ptCount val="3"/>
              </c:numCache>
            </c:numRef>
          </c:cat>
          <c:val>
            <c:numRef>
              <c:f>'14.12'!$K$37:$M$37</c:f>
              <c:numCache>
                <c:formatCode>#,##0.0</c:formatCode>
                <c:ptCount val="3"/>
              </c:numCache>
            </c:numRef>
          </c:val>
        </c:ser>
        <c:ser>
          <c:idx val="7"/>
          <c:order val="7"/>
          <c:tx>
            <c:strRef>
              <c:f>'14.12'!$J$38</c:f>
              <c:strCache>
                <c:ptCount val="1"/>
              </c:strCache>
            </c:strRef>
          </c:tx>
          <c:spPr>
            <a:solidFill>
              <a:srgbClr val="FFC000"/>
            </a:solidFill>
          </c:spPr>
          <c:invertIfNegative val="0"/>
          <c:cat>
            <c:numRef>
              <c:f>'14.12'!$K$30:$M$30</c:f>
              <c:numCache>
                <c:formatCode>General</c:formatCode>
                <c:ptCount val="3"/>
              </c:numCache>
            </c:numRef>
          </c:cat>
          <c:val>
            <c:numRef>
              <c:f>'14.12'!$K$38:$M$38</c:f>
              <c:numCache>
                <c:formatCode>#,##0.0</c:formatCode>
                <c:ptCount val="3"/>
              </c:numCache>
            </c:numRef>
          </c:val>
        </c:ser>
        <c:dLbls>
          <c:showLegendKey val="0"/>
          <c:showVal val="0"/>
          <c:showCatName val="0"/>
          <c:showSerName val="0"/>
          <c:showPercent val="0"/>
          <c:showBubbleSize val="0"/>
        </c:dLbls>
        <c:gapWidth val="150"/>
        <c:overlap val="100"/>
        <c:axId val="488698624"/>
        <c:axId val="488700160"/>
      </c:barChart>
      <c:catAx>
        <c:axId val="488698624"/>
        <c:scaling>
          <c:orientation val="minMax"/>
        </c:scaling>
        <c:delete val="0"/>
        <c:axPos val="b"/>
        <c:numFmt formatCode="General" sourceLinked="1"/>
        <c:majorTickMark val="none"/>
        <c:minorTickMark val="none"/>
        <c:tickLblPos val="nextTo"/>
        <c:txPr>
          <a:bodyPr/>
          <a:lstStyle/>
          <a:p>
            <a:pPr>
              <a:defRPr sz="900"/>
            </a:pPr>
            <a:endParaRPr lang="cs-CZ"/>
          </a:p>
        </c:txPr>
        <c:crossAx val="488700160"/>
        <c:crosses val="autoZero"/>
        <c:auto val="1"/>
        <c:lblAlgn val="ctr"/>
        <c:lblOffset val="100"/>
        <c:noMultiLvlLbl val="0"/>
      </c:catAx>
      <c:valAx>
        <c:axId val="48870016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8698624"/>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'14.12'!$L$19:$L$26</c:f>
              <c:numCache>
                <c:formatCode>General</c:formatCode>
                <c:ptCount val="8"/>
              </c:numCache>
            </c:numRef>
          </c:cat>
          <c:val>
            <c:numRef>
              <c:f>'14.12'!$M$19:$M$26</c:f>
              <c:numCache>
                <c:formatCode>0.0%</c:formatCode>
                <c:ptCount val="8"/>
              </c:numCache>
            </c:numRef>
          </c:val>
        </c:ser>
        <c:dLbls>
          <c:showLegendKey val="0"/>
          <c:showVal val="0"/>
          <c:showCatName val="0"/>
          <c:showSerName val="0"/>
          <c:showPercent val="0"/>
          <c:showBubbleSize val="0"/>
        </c:dLbls>
        <c:gapWidth val="150"/>
        <c:axId val="489040512"/>
        <c:axId val="489070976"/>
      </c:barChart>
      <c:catAx>
        <c:axId val="489040512"/>
        <c:scaling>
          <c:orientation val="minMax"/>
        </c:scaling>
        <c:delete val="0"/>
        <c:axPos val="l"/>
        <c:numFmt formatCode="General" sourceLinked="1"/>
        <c:majorTickMark val="none"/>
        <c:minorTickMark val="none"/>
        <c:tickLblPos val="nextTo"/>
        <c:txPr>
          <a:bodyPr/>
          <a:lstStyle/>
          <a:p>
            <a:pPr>
              <a:defRPr sz="900"/>
            </a:pPr>
            <a:endParaRPr lang="cs-CZ"/>
          </a:p>
        </c:txPr>
        <c:crossAx val="489070976"/>
        <c:crosses val="autoZero"/>
        <c:auto val="1"/>
        <c:lblAlgn val="ctr"/>
        <c:lblOffset val="100"/>
        <c:noMultiLvlLbl val="0"/>
      </c:catAx>
      <c:valAx>
        <c:axId val="48907097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90405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'14.13'!$J$19:$J$26</c:f>
              <c:numCache>
                <c:formatCode>General</c:formatCode>
                <c:ptCount val="8"/>
              </c:numCache>
            </c:numRef>
          </c:cat>
          <c:val>
            <c:numRef>
              <c:f>'14.13'!$K$19:$K$26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'14.13'!$H$19:$H$22</c:f>
              <c:numCache>
                <c:formatCode>0.0</c:formatCode>
                <c:ptCount val="4"/>
              </c:numCache>
            </c:numRef>
          </c:cat>
          <c:val>
            <c:numRef>
              <c:f>'14.13'!$I$19:$I$22</c:f>
              <c:numCache>
                <c:formatCode>0.0%</c:formatCode>
                <c:ptCount val="4"/>
              </c:numCache>
            </c:numRef>
          </c:val>
        </c:ser>
        <c:dLbls>
          <c:showLegendKey val="0"/>
          <c:showVal val="0"/>
          <c:showCatName val="0"/>
          <c:showSerName val="0"/>
          <c:showPercent val="0"/>
          <c:showBubbleSize val="0"/>
        </c:dLbls>
        <c:gapWidth val="150"/>
        <c:axId val="488820096"/>
        <c:axId val="488899712"/>
      </c:barChart>
      <c:catAx>
        <c:axId val="488820096"/>
        <c:scaling>
          <c:orientation val="maxMin"/>
        </c:scaling>
        <c:delete val="0"/>
        <c:axPos val="l"/>
        <c:numFmt formatCode="0.0" sourceLinked="1"/>
        <c:majorTickMark val="none"/>
        <c:minorTickMark val="none"/>
        <c:tickLblPos val="nextTo"/>
        <c:txPr>
          <a:bodyPr/>
          <a:lstStyle/>
          <a:p>
            <a:pPr>
              <a:defRPr sz="900"/>
            </a:pPr>
            <a:endParaRPr lang="cs-CZ"/>
          </a:p>
        </c:txPr>
        <c:crossAx val="488899712"/>
        <c:crosses val="autoZero"/>
        <c:auto val="1"/>
        <c:lblAlgn val="ctr"/>
        <c:lblOffset val="100"/>
        <c:noMultiLvlLbl val="0"/>
      </c:catAx>
      <c:valAx>
        <c:axId val="48889971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882009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'14.13'!$H$31:$H$38</c:f>
              <c:numCache>
                <c:formatCode>General</c:formatCode>
                <c:ptCount val="8"/>
              </c:numCache>
            </c:numRef>
          </c:cat>
          <c:val>
            <c:numRef>
              <c:f>'14.13'!$I$31:$I$38</c:f>
              <c:numCache>
                <c:formatCode>0.0%</c:formatCode>
                <c:ptCount val="8"/>
              </c:numCache>
            </c:numRef>
          </c:val>
        </c:ser>
        <c:dLbls>
          <c:showLegendKey val="0"/>
          <c:showVal val="0"/>
          <c:showCatName val="0"/>
          <c:showSerName val="0"/>
          <c:showPercent val="0"/>
          <c:showBubbleSize val="0"/>
        </c:dLbls>
        <c:gapWidth val="150"/>
        <c:axId val="488936192"/>
        <c:axId val="488937728"/>
      </c:barChart>
      <c:catAx>
        <c:axId val="488936192"/>
        <c:scaling>
          <c:orientation val="minMax"/>
        </c:scaling>
        <c:delete val="0"/>
        <c:axPos val="l"/>
        <c:numFmt formatCode="General" sourceLinked="1"/>
        <c:majorTickMark val="none"/>
        <c:minorTickMark val="none"/>
        <c:tickLblPos val="nextTo"/>
        <c:txPr>
          <a:bodyPr/>
          <a:lstStyle/>
          <a:p>
            <a:pPr>
              <a:defRPr sz="900"/>
            </a:pPr>
            <a:endParaRPr lang="cs-CZ"/>
          </a:p>
        </c:txPr>
        <c:crossAx val="488937728"/>
        <c:crosses val="autoZero"/>
        <c:auto val="1"/>
        <c:lblAlgn val="ctr"/>
        <c:lblOffset val="100"/>
        <c:noMultiLvlLbl val="0"/>
      </c:catAx>
      <c:valAx>
        <c:axId val="4889377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89361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'14.13'!$J$31</c:f>
              <c:strCache>
                <c:ptCount val="1"/>
              </c:strCache>
            </c:strRef>
          </c:tx>
          <c:invertIfNegative val="0"/>
          <c:cat>
            <c:numRef>
              <c:f>'14.13'!$K$30:$M$30</c:f>
              <c:numCache>
                <c:formatCode>General</c:formatCode>
                <c:ptCount val="3"/>
              </c:numCache>
            </c:numRef>
          </c:cat>
          <c:val>
            <c:numRef>
              <c:f>'14.13'!$K$31:$M$31</c:f>
              <c:numCache>
                <c:formatCode>#,##0.0</c:formatCode>
                <c:ptCount val="3"/>
              </c:numCache>
            </c:numRef>
          </c:val>
        </c:ser>
        <c:ser>
          <c:idx val="1"/>
          <c:order val="1"/>
          <c:tx>
            <c:strRef>
              <c:f>'14.13'!$J$32</c:f>
              <c:strCache>
                <c:ptCount val="1"/>
              </c:strCache>
            </c:strRef>
          </c:tx>
          <c:invertIfNegative val="0"/>
          <c:cat>
            <c:numRef>
              <c:f>'14.13'!$K$30:$M$30</c:f>
              <c:numCache>
                <c:formatCode>General</c:formatCode>
                <c:ptCount val="3"/>
              </c:numCache>
            </c:numRef>
          </c:cat>
          <c:val>
            <c:numRef>
              <c:f>'14.13'!$K$32:$M$32</c:f>
              <c:numCache>
                <c:formatCode>#,##0.0</c:formatCode>
                <c:ptCount val="3"/>
              </c:numCache>
            </c:numRef>
          </c:val>
        </c:ser>
        <c:ser>
          <c:idx val="2"/>
          <c:order val="2"/>
          <c:tx>
            <c:strRef>
              <c:f>'14.13'!$J$33</c:f>
              <c:strCache>
                <c:ptCount val="1"/>
              </c:strCache>
            </c:strRef>
          </c:tx>
          <c:invertIfNegative val="0"/>
          <c:cat>
            <c:numRef>
              <c:f>'14.13'!$K$30:$M$30</c:f>
              <c:numCache>
                <c:formatCode>General</c:formatCode>
                <c:ptCount val="3"/>
              </c:numCache>
            </c:numRef>
          </c:cat>
          <c:val>
            <c:numRef>
              <c:f>'14.13'!$K$33:$M$33</c:f>
              <c:numCache>
                <c:formatCode>#,##0.0</c:formatCode>
                <c:ptCount val="3"/>
              </c:numCache>
            </c:numRef>
          </c:val>
        </c:ser>
        <c:ser>
          <c:idx val="3"/>
          <c:order val="3"/>
          <c:tx>
            <c:strRef>
              <c:f>'14.13'!$J$34</c:f>
              <c:strCache>
                <c:ptCount val="1"/>
              </c:strCache>
            </c:strRef>
          </c:tx>
          <c:invertIfNegative val="0"/>
          <c:cat>
            <c:numRef>
              <c:f>'14.13'!$K$30:$M$30</c:f>
              <c:numCache>
                <c:formatCode>General</c:formatCode>
                <c:ptCount val="3"/>
              </c:numCache>
            </c:numRef>
          </c:cat>
          <c:val>
            <c:numRef>
              <c:f>'14.13'!$K$34:$M$34</c:f>
              <c:numCache>
                <c:formatCode>#,##0.0</c:formatCode>
                <c:ptCount val="3"/>
              </c:numCache>
            </c:numRef>
          </c:val>
        </c:ser>
        <c:ser>
          <c:idx val="4"/>
          <c:order val="4"/>
          <c:tx>
            <c:strRef>
              <c:f>'14.13'!$J$35</c:f>
              <c:strCache>
                <c:ptCount val="1"/>
              </c:strCache>
            </c:strRef>
          </c:tx>
          <c:invertIfNegative val="0"/>
          <c:cat>
            <c:numRef>
              <c:f>'14.13'!$K$30:$M$30</c:f>
              <c:numCache>
                <c:formatCode>General</c:formatCode>
                <c:ptCount val="3"/>
              </c:numCache>
            </c:numRef>
          </c:cat>
          <c:val>
            <c:numRef>
              <c:f>'14.13'!$K$35:$M$35</c:f>
              <c:numCache>
                <c:formatCode>#,##0.0</c:formatCode>
                <c:ptCount val="3"/>
              </c:numCache>
            </c:numRef>
          </c:val>
        </c:ser>
        <c:ser>
          <c:idx val="5"/>
          <c:order val="5"/>
          <c:tx>
            <c:strRef>
              <c:f>'14.13'!$J$36</c:f>
              <c:strCache>
                <c:ptCount val="1"/>
              </c:strCache>
            </c:strRef>
          </c:tx>
          <c:invertIfNegative val="0"/>
          <c:cat>
            <c:numRef>
              <c:f>'14.13'!$K$30:$M$30</c:f>
              <c:numCache>
                <c:formatCode>General</c:formatCode>
                <c:ptCount val="3"/>
              </c:numCache>
            </c:numRef>
          </c:cat>
          <c:val>
            <c:numRef>
              <c:f>'14.13'!$K$36:$M$36</c:f>
              <c:numCache>
                <c:formatCode>#,##0.0</c:formatCode>
                <c:ptCount val="3"/>
              </c:numCache>
            </c:numRef>
          </c:val>
        </c:ser>
        <c:ser>
          <c:idx val="6"/>
          <c:order val="6"/>
          <c:tx>
            <c:strRef>
              <c:f>'14.13'!$J$37</c:f>
              <c:strCache>
                <c:ptCount val="1"/>
              </c:strCache>
            </c:strRef>
          </c:tx>
          <c:invertIfNegative val="0"/>
          <c:cat>
            <c:numRef>
              <c:f>'14.13'!$K$30:$M$30</c:f>
              <c:numCache>
                <c:formatCode>General</c:formatCode>
                <c:ptCount val="3"/>
              </c:numCache>
            </c:numRef>
          </c:cat>
          <c:val>
            <c:numRef>
              <c:f>'14.13'!$K$37:$M$37</c:f>
              <c:numCache>
                <c:formatCode>#,##0.0</c:formatCode>
                <c:ptCount val="3"/>
              </c:numCache>
            </c:numRef>
          </c:val>
        </c:ser>
        <c:ser>
          <c:idx val="7"/>
          <c:order val="7"/>
          <c:tx>
            <c:strRef>
              <c:f>'14.13'!$J$38</c:f>
              <c:strCache>
                <c:ptCount val="1"/>
              </c:strCache>
            </c:strRef>
          </c:tx>
          <c:spPr>
            <a:solidFill>
              <a:srgbClr val="FFC000"/>
            </a:solidFill>
          </c:spPr>
          <c:invertIfNegative val="0"/>
          <c:cat>
            <c:numRef>
              <c:f>'14.13'!$K$30:$M$30</c:f>
              <c:numCache>
                <c:formatCode>General</c:formatCode>
                <c:ptCount val="3"/>
              </c:numCache>
            </c:numRef>
          </c:cat>
          <c:val>
            <c:numRef>
              <c:f>'14.13'!$K$38:$M$38</c:f>
              <c:numCache>
                <c:formatCode>#,##0.0</c:formatCode>
                <c:ptCount val="3"/>
              </c:numCache>
            </c:numRef>
          </c:val>
        </c:ser>
        <c:dLbls>
          <c:showLegendKey val="0"/>
          <c:showVal val="0"/>
          <c:showCatName val="0"/>
          <c:showSerName val="0"/>
          <c:showPercent val="0"/>
          <c:showBubbleSize val="0"/>
        </c:dLbls>
        <c:gapWidth val="150"/>
        <c:overlap val="100"/>
        <c:axId val="488983936"/>
        <c:axId val="488985728"/>
      </c:barChart>
      <c:catAx>
        <c:axId val="488983936"/>
        <c:scaling>
          <c:orientation val="minMax"/>
        </c:scaling>
        <c:delete val="0"/>
        <c:axPos val="b"/>
        <c:numFmt formatCode="General" sourceLinked="1"/>
        <c:majorTickMark val="none"/>
        <c:minorTickMark val="none"/>
        <c:tickLblPos val="nextTo"/>
        <c:txPr>
          <a:bodyPr/>
          <a:lstStyle/>
          <a:p>
            <a:pPr>
              <a:defRPr sz="900"/>
            </a:pPr>
            <a:endParaRPr lang="cs-CZ"/>
          </a:p>
        </c:txPr>
        <c:crossAx val="488985728"/>
        <c:crosses val="autoZero"/>
        <c:auto val="1"/>
        <c:lblAlgn val="ctr"/>
        <c:lblOffset val="100"/>
        <c:noMultiLvlLbl val="0"/>
      </c:catAx>
      <c:valAx>
        <c:axId val="48898572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8983936"/>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'14.13'!$L$19:$L$26</c:f>
              <c:numCache>
                <c:formatCode>General</c:formatCode>
                <c:ptCount val="8"/>
              </c:numCache>
            </c:numRef>
          </c:cat>
          <c:val>
            <c:numRef>
              <c:f>'14.13'!$M$19:$M$26</c:f>
              <c:numCache>
                <c:formatCode>0.0%</c:formatCode>
                <c:ptCount val="8"/>
              </c:numCache>
            </c:numRef>
          </c:val>
        </c:ser>
        <c:dLbls>
          <c:showLegendKey val="0"/>
          <c:showVal val="0"/>
          <c:showCatName val="0"/>
          <c:showSerName val="0"/>
          <c:showPercent val="0"/>
          <c:showBubbleSize val="0"/>
        </c:dLbls>
        <c:gapWidth val="150"/>
        <c:axId val="489022976"/>
        <c:axId val="489024512"/>
      </c:barChart>
      <c:catAx>
        <c:axId val="489022976"/>
        <c:scaling>
          <c:orientation val="minMax"/>
        </c:scaling>
        <c:delete val="0"/>
        <c:axPos val="l"/>
        <c:numFmt formatCode="General" sourceLinked="1"/>
        <c:majorTickMark val="none"/>
        <c:minorTickMark val="none"/>
        <c:tickLblPos val="nextTo"/>
        <c:txPr>
          <a:bodyPr/>
          <a:lstStyle/>
          <a:p>
            <a:pPr>
              <a:defRPr sz="900"/>
            </a:pPr>
            <a:endParaRPr lang="cs-CZ"/>
          </a:p>
        </c:txPr>
        <c:crossAx val="489024512"/>
        <c:crosses val="autoZero"/>
        <c:auto val="1"/>
        <c:lblAlgn val="ctr"/>
        <c:lblOffset val="100"/>
        <c:noMultiLvlLbl val="0"/>
      </c:catAx>
      <c:valAx>
        <c:axId val="48902451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902297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'14.14'!$J$19:$J$26</c:f>
              <c:numCache>
                <c:formatCode>General</c:formatCode>
                <c:ptCount val="8"/>
              </c:numCache>
            </c:numRef>
          </c:cat>
          <c:val>
            <c:numRef>
              <c:f>'14.14'!$K$19:$K$26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'14.14'!$H$19:$H$22</c:f>
              <c:numCache>
                <c:formatCode>0.0</c:formatCode>
                <c:ptCount val="4"/>
              </c:numCache>
            </c:numRef>
          </c:cat>
          <c:val>
            <c:numRef>
              <c:f>'14.14'!$I$19:$I$22</c:f>
              <c:numCache>
                <c:formatCode>0.0%</c:formatCode>
                <c:ptCount val="4"/>
              </c:numCache>
            </c:numRef>
          </c:val>
        </c:ser>
        <c:dLbls>
          <c:showLegendKey val="0"/>
          <c:showVal val="0"/>
          <c:showCatName val="0"/>
          <c:showSerName val="0"/>
          <c:showPercent val="0"/>
          <c:showBubbleSize val="0"/>
        </c:dLbls>
        <c:gapWidth val="150"/>
        <c:axId val="489457920"/>
        <c:axId val="489459712"/>
      </c:barChart>
      <c:catAx>
        <c:axId val="489457920"/>
        <c:scaling>
          <c:orientation val="maxMin"/>
        </c:scaling>
        <c:delete val="0"/>
        <c:axPos val="l"/>
        <c:numFmt formatCode="0.0" sourceLinked="1"/>
        <c:majorTickMark val="none"/>
        <c:minorTickMark val="none"/>
        <c:tickLblPos val="nextTo"/>
        <c:txPr>
          <a:bodyPr/>
          <a:lstStyle/>
          <a:p>
            <a:pPr>
              <a:defRPr sz="900"/>
            </a:pPr>
            <a:endParaRPr lang="cs-CZ"/>
          </a:p>
        </c:txPr>
        <c:crossAx val="489459712"/>
        <c:crosses val="autoZero"/>
        <c:auto val="1"/>
        <c:lblAlgn val="ctr"/>
        <c:lblOffset val="100"/>
        <c:noMultiLvlLbl val="0"/>
      </c:catAx>
      <c:valAx>
        <c:axId val="48945971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945792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a:t>
            </a:r>
            <a:r>
              <a:rPr lang="en-US" sz="1000"/>
              <a:t>(</a:t>
            </a:r>
            <a:r>
              <a:rPr lang="cs-CZ" sz="1000"/>
              <a:t>TJ</a:t>
            </a:r>
            <a:r>
              <a:rPr lang="en-US" sz="1000"/>
              <a:t>)</a:t>
            </a:r>
          </a:p>
        </c:rich>
      </c:tx>
      <c:layout/>
      <c:overlay val="0"/>
    </c:title>
    <c:autoTitleDeleted val="0"/>
    <c:plotArea>
      <c:layout>
        <c:manualLayout>
          <c:layoutTarget val="inner"/>
          <c:xMode val="edge"/>
          <c:yMode val="edge"/>
          <c:x val="8.2957443019943025E-2"/>
          <c:y val="0.14531012956082834"/>
          <c:w val="0.90347418091168086"/>
          <c:h val="0.76781555361430653"/>
        </c:manualLayout>
      </c:layout>
      <c:barChart>
        <c:barDir val="col"/>
        <c:grouping val="stacked"/>
        <c:varyColors val="0"/>
        <c:ser>
          <c:idx val="0"/>
          <c:order val="0"/>
          <c:tx>
            <c:strRef>
              <c:f>'5.1'!$A$7</c:f>
              <c:strCache>
                <c:ptCount val="1"/>
                <c:pt idx="0">
                  <c:v>Biomasa</c:v>
                </c:pt>
              </c:strCache>
            </c:strRef>
          </c:tx>
          <c:spPr>
            <a:solidFill>
              <a:schemeClr val="accent3">
                <a:lumMod val="75000"/>
              </a:schemeClr>
            </a:solidFill>
          </c:spPr>
          <c:invertIfNegative val="0"/>
          <c:val>
            <c:numRef>
              <c:f>'5.1'!$B$7:$M$7</c:f>
              <c:numCache>
                <c:formatCode>#,##0.0</c:formatCode>
                <c:ptCount val="12"/>
                <c:pt idx="0">
                  <c:v>792.15343599999994</c:v>
                </c:pt>
                <c:pt idx="1">
                  <c:v>650.7919459999996</c:v>
                </c:pt>
                <c:pt idx="2">
                  <c:v>668.82089699999983</c:v>
                </c:pt>
                <c:pt idx="3">
                  <c:v>529.11232099999995</c:v>
                </c:pt>
                <c:pt idx="4">
                  <c:v>502.58146499999992</c:v>
                </c:pt>
                <c:pt idx="5">
                  <c:v>268.318038</c:v>
                </c:pt>
                <c:pt idx="6">
                  <c:v>261.63980900000001</c:v>
                </c:pt>
                <c:pt idx="7">
                  <c:v>290.97088500000001</c:v>
                </c:pt>
                <c:pt idx="8">
                  <c:v>360.757385</c:v>
                </c:pt>
                <c:pt idx="9">
                  <c:v>558.87031100000002</c:v>
                </c:pt>
                <c:pt idx="10">
                  <c:v>720.42059799999993</c:v>
                </c:pt>
                <c:pt idx="11">
                  <c:v>858.18470500000001</c:v>
                </c:pt>
              </c:numCache>
            </c:numRef>
          </c:val>
        </c:ser>
        <c:ser>
          <c:idx val="1"/>
          <c:order val="1"/>
          <c:tx>
            <c:strRef>
              <c:f>'5.1'!$A$8</c:f>
              <c:strCache>
                <c:ptCount val="1"/>
                <c:pt idx="0">
                  <c:v>Bioplyn</c:v>
                </c:pt>
              </c:strCache>
            </c:strRef>
          </c:tx>
          <c:spPr>
            <a:solidFill>
              <a:schemeClr val="bg2">
                <a:lumMod val="50000"/>
              </a:schemeClr>
            </a:solidFill>
          </c:spPr>
          <c:invertIfNegative val="0"/>
          <c:val>
            <c:numRef>
              <c:f>'5.1'!$B$8:$M$8</c:f>
              <c:numCache>
                <c:formatCode>#,##0.0</c:formatCode>
                <c:ptCount val="12"/>
                <c:pt idx="0">
                  <c:v>66.885102999999987</c:v>
                </c:pt>
                <c:pt idx="1">
                  <c:v>57.573044000000003</c:v>
                </c:pt>
                <c:pt idx="2">
                  <c:v>56.767586999999985</c:v>
                </c:pt>
                <c:pt idx="3">
                  <c:v>46.317766000000006</c:v>
                </c:pt>
                <c:pt idx="4">
                  <c:v>41.603532000000001</c:v>
                </c:pt>
                <c:pt idx="5">
                  <c:v>26.361570000000007</c:v>
                </c:pt>
                <c:pt idx="6">
                  <c:v>26.122696999999992</c:v>
                </c:pt>
                <c:pt idx="7">
                  <c:v>25.744942999999999</c:v>
                </c:pt>
                <c:pt idx="8">
                  <c:v>31.909329</c:v>
                </c:pt>
                <c:pt idx="9">
                  <c:v>46.310410999999995</c:v>
                </c:pt>
                <c:pt idx="10">
                  <c:v>53.115823000000006</c:v>
                </c:pt>
                <c:pt idx="11">
                  <c:v>58.880933000000006</c:v>
                </c:pt>
              </c:numCache>
            </c:numRef>
          </c:val>
        </c:ser>
        <c:ser>
          <c:idx val="2"/>
          <c:order val="2"/>
          <c:tx>
            <c:strRef>
              <c:f>'5.1'!$A$9</c:f>
              <c:strCache>
                <c:ptCount val="1"/>
                <c:pt idx="0">
                  <c:v>Černé uhlí</c:v>
                </c:pt>
              </c:strCache>
            </c:strRef>
          </c:tx>
          <c:spPr>
            <a:solidFill>
              <a:schemeClr val="tx1"/>
            </a:solidFill>
          </c:spPr>
          <c:invertIfNegative val="0"/>
          <c:val>
            <c:numRef>
              <c:f>'5.1'!$B$9:$M$9</c:f>
              <c:numCache>
                <c:formatCode>#,##0.0</c:formatCode>
                <c:ptCount val="12"/>
                <c:pt idx="0">
                  <c:v>2006.9866100000002</c:v>
                </c:pt>
                <c:pt idx="1">
                  <c:v>1375.7340489999999</c:v>
                </c:pt>
                <c:pt idx="2">
                  <c:v>1118.9345230000001</c:v>
                </c:pt>
                <c:pt idx="3">
                  <c:v>677.61285199999998</c:v>
                </c:pt>
                <c:pt idx="4">
                  <c:v>523.7819669999999</c:v>
                </c:pt>
                <c:pt idx="5">
                  <c:v>265.768236</c:v>
                </c:pt>
                <c:pt idx="6">
                  <c:v>246.51630900000001</c:v>
                </c:pt>
                <c:pt idx="7">
                  <c:v>244.41480799999997</c:v>
                </c:pt>
                <c:pt idx="8">
                  <c:v>323.93334500000003</c:v>
                </c:pt>
                <c:pt idx="9">
                  <c:v>751.42385400000001</c:v>
                </c:pt>
                <c:pt idx="10">
                  <c:v>1023.9738190000002</c:v>
                </c:pt>
                <c:pt idx="11">
                  <c:v>1406.396577</c:v>
                </c:pt>
              </c:numCache>
            </c:numRef>
          </c:val>
        </c:ser>
        <c:ser>
          <c:idx val="3"/>
          <c:order val="3"/>
          <c:tx>
            <c:strRef>
              <c:f>'5.1'!$A$10</c:f>
              <c:strCache>
                <c:ptCount val="1"/>
                <c:pt idx="0">
                  <c:v>Elektrická energie</c:v>
                </c:pt>
              </c:strCache>
            </c:strRef>
          </c:tx>
          <c:invertIfNegative val="0"/>
          <c:val>
            <c:numRef>
              <c:f>'5.1'!$B$10:$M$10</c:f>
              <c:numCache>
                <c:formatCode>#,##0.0</c:formatCode>
                <c:ptCount val="12"/>
                <c:pt idx="0">
                  <c:v>0.76602400000000004</c:v>
                </c:pt>
                <c:pt idx="1">
                  <c:v>0.72767599999999999</c:v>
                </c:pt>
                <c:pt idx="2">
                  <c:v>1.218818</c:v>
                </c:pt>
                <c:pt idx="3">
                  <c:v>1.1775899999999999</c:v>
                </c:pt>
                <c:pt idx="4">
                  <c:v>0.95315899999999998</c:v>
                </c:pt>
                <c:pt idx="5">
                  <c:v>1.1530560000000001</c:v>
                </c:pt>
                <c:pt idx="6">
                  <c:v>0.81083400000000005</c:v>
                </c:pt>
                <c:pt idx="7">
                  <c:v>1.893424</c:v>
                </c:pt>
                <c:pt idx="8">
                  <c:v>0.94592900000000002</c:v>
                </c:pt>
                <c:pt idx="9">
                  <c:v>1.5993169999999999</c:v>
                </c:pt>
                <c:pt idx="10">
                  <c:v>1.2229539999999999</c:v>
                </c:pt>
                <c:pt idx="11">
                  <c:v>0.96850800000000004</c:v>
                </c:pt>
              </c:numCache>
            </c:numRef>
          </c:val>
        </c:ser>
        <c:ser>
          <c:idx val="4"/>
          <c:order val="4"/>
          <c:tx>
            <c:strRef>
              <c:f>'5.1'!$A$11</c:f>
              <c:strCache>
                <c:ptCount val="1"/>
                <c:pt idx="0">
                  <c:v>Energie prostředí (tepelné čerpadlo)</c:v>
                </c:pt>
              </c:strCache>
            </c:strRef>
          </c:tx>
          <c:invertIfNegative val="0"/>
          <c:val>
            <c:numRef>
              <c:f>'5.1'!$B$11:$M$11</c:f>
              <c:numCache>
                <c:formatCode>#,##0.0</c:formatCode>
                <c:ptCount val="12"/>
                <c:pt idx="0">
                  <c:v>1.515936</c:v>
                </c:pt>
                <c:pt idx="1">
                  <c:v>1.120344</c:v>
                </c:pt>
                <c:pt idx="2">
                  <c:v>1.152612</c:v>
                </c:pt>
                <c:pt idx="3">
                  <c:v>0.74166500000000013</c:v>
                </c:pt>
                <c:pt idx="4">
                  <c:v>0.76666499999999993</c:v>
                </c:pt>
                <c:pt idx="5">
                  <c:v>0.89588000000000001</c:v>
                </c:pt>
                <c:pt idx="6">
                  <c:v>1.15673</c:v>
                </c:pt>
                <c:pt idx="7">
                  <c:v>0.68067</c:v>
                </c:pt>
                <c:pt idx="8">
                  <c:v>1.1045099999999999</c:v>
                </c:pt>
                <c:pt idx="9">
                  <c:v>1.27166</c:v>
                </c:pt>
                <c:pt idx="10">
                  <c:v>1.00634</c:v>
                </c:pt>
                <c:pt idx="11">
                  <c:v>0.89276999999999995</c:v>
                </c:pt>
              </c:numCache>
            </c:numRef>
          </c:val>
        </c:ser>
        <c:ser>
          <c:idx val="5"/>
          <c:order val="5"/>
          <c:tx>
            <c:strRef>
              <c:f>'5.1'!$A$12</c:f>
              <c:strCache>
                <c:ptCount val="1"/>
                <c:pt idx="0">
                  <c:v>Energie Slunce (solární kolektor)</c:v>
                </c:pt>
              </c:strCache>
            </c:strRef>
          </c:tx>
          <c:invertIfNegative val="0"/>
          <c:val>
            <c:numRef>
              <c:f>'5.1'!$B$12:$M$12</c:f>
              <c:numCache>
                <c:formatCode>#,##0.0</c:formatCode>
                <c:ptCount val="12"/>
                <c:pt idx="0">
                  <c:v>5.1999999999999998E-3</c:v>
                </c:pt>
                <c:pt idx="1">
                  <c:v>1.6300000000000002E-2</c:v>
                </c:pt>
                <c:pt idx="2">
                  <c:v>2.8079999999999997E-2</c:v>
                </c:pt>
                <c:pt idx="3">
                  <c:v>5.7146000000000002E-2</c:v>
                </c:pt>
                <c:pt idx="4">
                  <c:v>4.4698999999999996E-2</c:v>
                </c:pt>
                <c:pt idx="5">
                  <c:v>8.0467999999999998E-2</c:v>
                </c:pt>
                <c:pt idx="6">
                  <c:v>6.8652000000000005E-2</c:v>
                </c:pt>
                <c:pt idx="7">
                  <c:v>6.1426000000000001E-2</c:v>
                </c:pt>
                <c:pt idx="8">
                  <c:v>4.9225999999999999E-2</c:v>
                </c:pt>
                <c:pt idx="9">
                  <c:v>3.1350999999999997E-2</c:v>
                </c:pt>
                <c:pt idx="10">
                  <c:v>9.0320000000000001E-3</c:v>
                </c:pt>
                <c:pt idx="11">
                  <c:v>9.5950000000000011E-3</c:v>
                </c:pt>
              </c:numCache>
            </c:numRef>
          </c:val>
        </c:ser>
        <c:ser>
          <c:idx val="6"/>
          <c:order val="6"/>
          <c:tx>
            <c:strRef>
              <c:f>'5.1'!$A$13</c:f>
              <c:strCache>
                <c:ptCount val="1"/>
                <c:pt idx="0">
                  <c:v>Hnědé uhlí</c:v>
                </c:pt>
              </c:strCache>
            </c:strRef>
          </c:tx>
          <c:spPr>
            <a:solidFill>
              <a:srgbClr val="6E4932"/>
            </a:solidFill>
          </c:spPr>
          <c:invertIfNegative val="0"/>
          <c:val>
            <c:numRef>
              <c:f>'5.1'!$B$13:$M$13</c:f>
              <c:numCache>
                <c:formatCode>#,##0.0</c:formatCode>
                <c:ptCount val="12"/>
                <c:pt idx="0">
                  <c:v>6707.2352700000019</c:v>
                </c:pt>
                <c:pt idx="1">
                  <c:v>5324.0563550000006</c:v>
                </c:pt>
                <c:pt idx="2">
                  <c:v>4408.4952400000002</c:v>
                </c:pt>
                <c:pt idx="3">
                  <c:v>3120.4066200000002</c:v>
                </c:pt>
                <c:pt idx="4">
                  <c:v>2746.6942900000004</c:v>
                </c:pt>
                <c:pt idx="5">
                  <c:v>1142.2297439999998</c:v>
                </c:pt>
                <c:pt idx="6">
                  <c:v>1022.2579099999999</c:v>
                </c:pt>
                <c:pt idx="7">
                  <c:v>1121.6837409999998</c:v>
                </c:pt>
                <c:pt idx="8">
                  <c:v>1742.8882839999999</c:v>
                </c:pt>
                <c:pt idx="9">
                  <c:v>3132.6542100000011</c:v>
                </c:pt>
                <c:pt idx="10">
                  <c:v>4267.6937079999989</c:v>
                </c:pt>
                <c:pt idx="11">
                  <c:v>5322.5149349999992</c:v>
                </c:pt>
              </c:numCache>
            </c:numRef>
          </c:val>
        </c:ser>
        <c:ser>
          <c:idx val="7"/>
          <c:order val="7"/>
          <c:tx>
            <c:strRef>
              <c:f>'5.1'!$A$14</c:f>
              <c:strCache>
                <c:ptCount val="1"/>
                <c:pt idx="0">
                  <c:v>Jaderné palivo</c:v>
                </c:pt>
              </c:strCache>
            </c:strRef>
          </c:tx>
          <c:invertIfNegative val="0"/>
          <c:val>
            <c:numRef>
              <c:f>'5.1'!$B$14:$M$14</c:f>
              <c:numCache>
                <c:formatCode>#,##0.0</c:formatCode>
                <c:ptCount val="12"/>
                <c:pt idx="0">
                  <c:v>37.952019999999997</c:v>
                </c:pt>
                <c:pt idx="1">
                  <c:v>30.353149999999999</c:v>
                </c:pt>
                <c:pt idx="2">
                  <c:v>26.839400000000001</c:v>
                </c:pt>
                <c:pt idx="3">
                  <c:v>18.68778</c:v>
                </c:pt>
                <c:pt idx="4">
                  <c:v>14.33745</c:v>
                </c:pt>
                <c:pt idx="5">
                  <c:v>6.4776900000000008</c:v>
                </c:pt>
                <c:pt idx="6">
                  <c:v>6.1265999999999998</c:v>
                </c:pt>
                <c:pt idx="7">
                  <c:v>6.6922899999999998</c:v>
                </c:pt>
                <c:pt idx="8">
                  <c:v>9.7302499999999998</c:v>
                </c:pt>
                <c:pt idx="9">
                  <c:v>16.423869999999997</c:v>
                </c:pt>
                <c:pt idx="10">
                  <c:v>28.020340000000001</c:v>
                </c:pt>
                <c:pt idx="11">
                  <c:v>32.357599999999998</c:v>
                </c:pt>
              </c:numCache>
            </c:numRef>
          </c:val>
        </c:ser>
        <c:ser>
          <c:idx val="8"/>
          <c:order val="8"/>
          <c:tx>
            <c:strRef>
              <c:f>'5.1'!$A$15</c:f>
              <c:strCache>
                <c:ptCount val="1"/>
                <c:pt idx="0">
                  <c:v>Koks</c:v>
                </c:pt>
              </c:strCache>
            </c:strRef>
          </c:tx>
          <c:invertIfNegative val="0"/>
          <c:val>
            <c:numRef>
              <c:f>'5.1'!$B$15:$M$15</c:f>
              <c:numCache>
                <c:formatCode>#,##0.0</c:formatCode>
                <c:ptCount val="12"/>
                <c:pt idx="0">
                  <c:v>6.6599999999999993E-2</c:v>
                </c:pt>
                <c:pt idx="1">
                  <c:v>3.7350000000000001E-2</c:v>
                </c:pt>
                <c:pt idx="2">
                  <c:v>2.8559999999999999E-2</c:v>
                </c:pt>
                <c:pt idx="3">
                  <c:v>2.4164999999999999E-2</c:v>
                </c:pt>
                <c:pt idx="4">
                  <c:v>1.7574000000000003E-2</c:v>
                </c:pt>
                <c:pt idx="5">
                  <c:v>0</c:v>
                </c:pt>
                <c:pt idx="6">
                  <c:v>0</c:v>
                </c:pt>
                <c:pt idx="7">
                  <c:v>0</c:v>
                </c:pt>
                <c:pt idx="8">
                  <c:v>2.2200000000000002E-3</c:v>
                </c:pt>
                <c:pt idx="9">
                  <c:v>1.098E-2</c:v>
                </c:pt>
                <c:pt idx="10">
                  <c:v>2.1989999999999999E-2</c:v>
                </c:pt>
                <c:pt idx="11">
                  <c:v>2.8570000000000002E-2</c:v>
                </c:pt>
              </c:numCache>
            </c:numRef>
          </c:val>
        </c:ser>
        <c:ser>
          <c:idx val="9"/>
          <c:order val="9"/>
          <c:tx>
            <c:strRef>
              <c:f>'5.1'!$A$16</c:f>
              <c:strCache>
                <c:ptCount val="1"/>
                <c:pt idx="0">
                  <c:v>Odpadní teplo</c:v>
                </c:pt>
              </c:strCache>
            </c:strRef>
          </c:tx>
          <c:invertIfNegative val="0"/>
          <c:val>
            <c:numRef>
              <c:f>'5.1'!$B$16:$M$16</c:f>
              <c:numCache>
                <c:formatCode>#,##0.0</c:formatCode>
                <c:ptCount val="12"/>
                <c:pt idx="0">
                  <c:v>51.898458000000005</c:v>
                </c:pt>
                <c:pt idx="1">
                  <c:v>45.619341999999996</c:v>
                </c:pt>
                <c:pt idx="2">
                  <c:v>43.047150999999999</c:v>
                </c:pt>
                <c:pt idx="3">
                  <c:v>57.251500999999998</c:v>
                </c:pt>
                <c:pt idx="4">
                  <c:v>50.428268000000003</c:v>
                </c:pt>
                <c:pt idx="5">
                  <c:v>26.899425000000001</c:v>
                </c:pt>
                <c:pt idx="6">
                  <c:v>24.817616000000001</c:v>
                </c:pt>
                <c:pt idx="7">
                  <c:v>25.908954999999999</c:v>
                </c:pt>
                <c:pt idx="8">
                  <c:v>39.745685999999999</c:v>
                </c:pt>
                <c:pt idx="9">
                  <c:v>33.156987999999998</c:v>
                </c:pt>
                <c:pt idx="10">
                  <c:v>28.697875000000003</c:v>
                </c:pt>
                <c:pt idx="11">
                  <c:v>40.535435</c:v>
                </c:pt>
              </c:numCache>
            </c:numRef>
          </c:val>
        </c:ser>
        <c:ser>
          <c:idx val="10"/>
          <c:order val="10"/>
          <c:tx>
            <c:strRef>
              <c:f>'5.1'!$A$17</c:f>
              <c:strCache>
                <c:ptCount val="1"/>
                <c:pt idx="0">
                  <c:v>Ostatní kapalná paliva</c:v>
                </c:pt>
              </c:strCache>
            </c:strRef>
          </c:tx>
          <c:invertIfNegative val="0"/>
          <c:val>
            <c:numRef>
              <c:f>'5.1'!$B$17:$M$17</c:f>
              <c:numCache>
                <c:formatCode>#,##0.0</c:formatCode>
                <c:ptCount val="12"/>
                <c:pt idx="0">
                  <c:v>14.732609999999999</c:v>
                </c:pt>
                <c:pt idx="1">
                  <c:v>12.266512000000001</c:v>
                </c:pt>
                <c:pt idx="2">
                  <c:v>12.883028999999999</c:v>
                </c:pt>
                <c:pt idx="3">
                  <c:v>7.1941369999999996</c:v>
                </c:pt>
                <c:pt idx="4">
                  <c:v>5.7064560000000002</c:v>
                </c:pt>
                <c:pt idx="5">
                  <c:v>8.8580000000000005</c:v>
                </c:pt>
                <c:pt idx="6">
                  <c:v>0.66</c:v>
                </c:pt>
                <c:pt idx="7">
                  <c:v>0.66400000000000003</c:v>
                </c:pt>
                <c:pt idx="8">
                  <c:v>1.1360969999999999</c:v>
                </c:pt>
                <c:pt idx="9">
                  <c:v>6.1909160000000005</c:v>
                </c:pt>
                <c:pt idx="10">
                  <c:v>7.86</c:v>
                </c:pt>
                <c:pt idx="11">
                  <c:v>11.444130999999999</c:v>
                </c:pt>
              </c:numCache>
            </c:numRef>
          </c:val>
        </c:ser>
        <c:ser>
          <c:idx val="11"/>
          <c:order val="11"/>
          <c:tx>
            <c:strRef>
              <c:f>'5.1'!$A$18</c:f>
              <c:strCache>
                <c:ptCount val="1"/>
                <c:pt idx="0">
                  <c:v>Ostatní pevná paliva</c:v>
                </c:pt>
              </c:strCache>
            </c:strRef>
          </c:tx>
          <c:invertIfNegative val="0"/>
          <c:val>
            <c:numRef>
              <c:f>'5.1'!$B$18:$M$18</c:f>
              <c:numCache>
                <c:formatCode>#,##0.0</c:formatCode>
                <c:ptCount val="12"/>
                <c:pt idx="0">
                  <c:v>288.15027697129864</c:v>
                </c:pt>
                <c:pt idx="1">
                  <c:v>241.80156573709073</c:v>
                </c:pt>
                <c:pt idx="2">
                  <c:v>260.18685697920318</c:v>
                </c:pt>
                <c:pt idx="3">
                  <c:v>268.15577064539036</c:v>
                </c:pt>
                <c:pt idx="4">
                  <c:v>235.21546033824069</c:v>
                </c:pt>
                <c:pt idx="5">
                  <c:v>190.87439915633391</c:v>
                </c:pt>
                <c:pt idx="6">
                  <c:v>204.29744308155466</c:v>
                </c:pt>
                <c:pt idx="7">
                  <c:v>202.92784695510329</c:v>
                </c:pt>
                <c:pt idx="8">
                  <c:v>188.26896258997465</c:v>
                </c:pt>
                <c:pt idx="9">
                  <c:v>204.13091687687154</c:v>
                </c:pt>
                <c:pt idx="10">
                  <c:v>288.43094158780184</c:v>
                </c:pt>
                <c:pt idx="11">
                  <c:v>249.81718195541353</c:v>
                </c:pt>
              </c:numCache>
            </c:numRef>
          </c:val>
        </c:ser>
        <c:ser>
          <c:idx val="12"/>
          <c:order val="12"/>
          <c:tx>
            <c:strRef>
              <c:f>'5.1'!$A$19</c:f>
              <c:strCache>
                <c:ptCount val="1"/>
                <c:pt idx="0">
                  <c:v>Ostatní plyny</c:v>
                </c:pt>
              </c:strCache>
            </c:strRef>
          </c:tx>
          <c:invertIfNegative val="0"/>
          <c:val>
            <c:numRef>
              <c:f>'5.1'!$B$19:$M$19</c:f>
              <c:numCache>
                <c:formatCode>#,##0.0</c:formatCode>
                <c:ptCount val="12"/>
                <c:pt idx="0">
                  <c:v>458.25521299999997</c:v>
                </c:pt>
                <c:pt idx="1">
                  <c:v>369.03512600000005</c:v>
                </c:pt>
                <c:pt idx="2">
                  <c:v>386.42858399999989</c:v>
                </c:pt>
                <c:pt idx="3">
                  <c:v>342.25201700000002</c:v>
                </c:pt>
                <c:pt idx="4">
                  <c:v>323.29195400000003</c:v>
                </c:pt>
                <c:pt idx="5">
                  <c:v>226.888462</c:v>
                </c:pt>
                <c:pt idx="6">
                  <c:v>263.17893299999997</c:v>
                </c:pt>
                <c:pt idx="7">
                  <c:v>264.32206400000001</c:v>
                </c:pt>
                <c:pt idx="8">
                  <c:v>258.51712800000001</c:v>
                </c:pt>
                <c:pt idx="9">
                  <c:v>309.30661900000001</c:v>
                </c:pt>
                <c:pt idx="10">
                  <c:v>324.97638700000005</c:v>
                </c:pt>
                <c:pt idx="11">
                  <c:v>411.81523900000008</c:v>
                </c:pt>
              </c:numCache>
            </c:numRef>
          </c:val>
        </c:ser>
        <c:ser>
          <c:idx val="13"/>
          <c:order val="13"/>
          <c:tx>
            <c:strRef>
              <c:f>'5.1'!$A$20</c:f>
              <c:strCache>
                <c:ptCount val="1"/>
                <c:pt idx="0">
                  <c:v>Ostatní</c:v>
                </c:pt>
              </c:strCache>
            </c:strRef>
          </c:tx>
          <c:invertIfNegative val="0"/>
          <c:val>
            <c:numRef>
              <c:f>'5.1'!$B$20:$M$20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4"/>
          <c:order val="14"/>
          <c:tx>
            <c:strRef>
              <c:f>'5.1'!$A$21</c:f>
              <c:strCache>
                <c:ptCount val="1"/>
                <c:pt idx="0">
                  <c:v>Topné oleje</c:v>
                </c:pt>
              </c:strCache>
            </c:strRef>
          </c:tx>
          <c:invertIfNegative val="0"/>
          <c:val>
            <c:numRef>
              <c:f>'5.1'!$B$21:$M$21</c:f>
              <c:numCache>
                <c:formatCode>#,##0.0</c:formatCode>
                <c:ptCount val="12"/>
                <c:pt idx="0">
                  <c:v>6.3592850000000025</c:v>
                </c:pt>
                <c:pt idx="1">
                  <c:v>5.0382990000000003</c:v>
                </c:pt>
                <c:pt idx="2">
                  <c:v>4.7823649999999978</c:v>
                </c:pt>
                <c:pt idx="3">
                  <c:v>2.7260300000000002</c:v>
                </c:pt>
                <c:pt idx="4">
                  <c:v>4.8564379999999989</c:v>
                </c:pt>
                <c:pt idx="5">
                  <c:v>26.355740000000004</c:v>
                </c:pt>
                <c:pt idx="6">
                  <c:v>5.4130380000000002</c:v>
                </c:pt>
                <c:pt idx="7">
                  <c:v>6.5513950000000003</c:v>
                </c:pt>
                <c:pt idx="8">
                  <c:v>10.505306000000001</c:v>
                </c:pt>
                <c:pt idx="9">
                  <c:v>5.1452349999999996</c:v>
                </c:pt>
                <c:pt idx="10">
                  <c:v>12.50567</c:v>
                </c:pt>
                <c:pt idx="11">
                  <c:v>5.2199749999999989</c:v>
                </c:pt>
              </c:numCache>
            </c:numRef>
          </c:val>
        </c:ser>
        <c:ser>
          <c:idx val="15"/>
          <c:order val="15"/>
          <c:tx>
            <c:strRef>
              <c:f>'5.1'!$A$22</c:f>
              <c:strCache>
                <c:ptCount val="1"/>
                <c:pt idx="0">
                  <c:v>Zemní plyn</c:v>
                </c:pt>
              </c:strCache>
            </c:strRef>
          </c:tx>
          <c:spPr>
            <a:solidFill>
              <a:srgbClr val="EBE600"/>
            </a:solidFill>
          </c:spPr>
          <c:invertIfNegative val="0"/>
          <c:val>
            <c:numRef>
              <c:f>'5.1'!$B$22:$M$22</c:f>
              <c:numCache>
                <c:formatCode>#,##0.0</c:formatCode>
                <c:ptCount val="12"/>
                <c:pt idx="0">
                  <c:v>3518.6293035618687</c:v>
                </c:pt>
                <c:pt idx="1">
                  <c:v>2744.9619236959461</c:v>
                </c:pt>
                <c:pt idx="2">
                  <c:v>2330.3840376503936</c:v>
                </c:pt>
                <c:pt idx="3">
                  <c:v>1521.0595744373954</c:v>
                </c:pt>
                <c:pt idx="4">
                  <c:v>1508.6990007563913</c:v>
                </c:pt>
                <c:pt idx="5">
                  <c:v>845.79386994129118</c:v>
                </c:pt>
                <c:pt idx="6">
                  <c:v>871.73156237441469</c:v>
                </c:pt>
                <c:pt idx="7">
                  <c:v>744.24955977231048</c:v>
                </c:pt>
                <c:pt idx="8">
                  <c:v>1011.7083762617578</c:v>
                </c:pt>
                <c:pt idx="9">
                  <c:v>1712.6363539341312</c:v>
                </c:pt>
                <c:pt idx="10">
                  <c:v>2317.3344598311787</c:v>
                </c:pt>
                <c:pt idx="11">
                  <c:v>2910.5049520220846</c:v>
                </c:pt>
              </c:numCache>
            </c:numRef>
          </c:val>
        </c:ser>
        <c:dLbls>
          <c:showLegendKey val="0"/>
          <c:showVal val="0"/>
          <c:showCatName val="0"/>
          <c:showSerName val="0"/>
          <c:showPercent val="0"/>
          <c:showBubbleSize val="0"/>
        </c:dLbls>
        <c:gapWidth val="104"/>
        <c:overlap val="100"/>
        <c:axId val="521901184"/>
        <c:axId val="521902720"/>
      </c:barChart>
      <c:catAx>
        <c:axId val="521901184"/>
        <c:scaling>
          <c:orientation val="minMax"/>
        </c:scaling>
        <c:delete val="0"/>
        <c:axPos val="b"/>
        <c:majorTickMark val="none"/>
        <c:minorTickMark val="none"/>
        <c:tickLblPos val="low"/>
        <c:txPr>
          <a:bodyPr/>
          <a:lstStyle/>
          <a:p>
            <a:pPr>
              <a:defRPr sz="900"/>
            </a:pPr>
            <a:endParaRPr lang="cs-CZ"/>
          </a:p>
        </c:txPr>
        <c:crossAx val="521902720"/>
        <c:crosses val="autoZero"/>
        <c:auto val="1"/>
        <c:lblAlgn val="ctr"/>
        <c:lblOffset val="100"/>
        <c:noMultiLvlLbl val="0"/>
      </c:catAx>
      <c:valAx>
        <c:axId val="5219027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219011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'14.14'!$H$31:$H$38</c:f>
              <c:numCache>
                <c:formatCode>General</c:formatCode>
                <c:ptCount val="8"/>
              </c:numCache>
            </c:numRef>
          </c:cat>
          <c:val>
            <c:numRef>
              <c:f>'14.14'!$I$31:$I$38</c:f>
              <c:numCache>
                <c:formatCode>0.0%</c:formatCode>
                <c:ptCount val="8"/>
              </c:numCache>
            </c:numRef>
          </c:val>
        </c:ser>
        <c:dLbls>
          <c:showLegendKey val="0"/>
          <c:showVal val="0"/>
          <c:showCatName val="0"/>
          <c:showSerName val="0"/>
          <c:showPercent val="0"/>
          <c:showBubbleSize val="0"/>
        </c:dLbls>
        <c:gapWidth val="150"/>
        <c:axId val="489471360"/>
        <c:axId val="512558208"/>
      </c:barChart>
      <c:catAx>
        <c:axId val="489471360"/>
        <c:scaling>
          <c:orientation val="minMax"/>
        </c:scaling>
        <c:delete val="0"/>
        <c:axPos val="l"/>
        <c:numFmt formatCode="General" sourceLinked="1"/>
        <c:majorTickMark val="none"/>
        <c:minorTickMark val="none"/>
        <c:tickLblPos val="nextTo"/>
        <c:txPr>
          <a:bodyPr/>
          <a:lstStyle/>
          <a:p>
            <a:pPr>
              <a:defRPr sz="900"/>
            </a:pPr>
            <a:endParaRPr lang="cs-CZ"/>
          </a:p>
        </c:txPr>
        <c:crossAx val="512558208"/>
        <c:crosses val="autoZero"/>
        <c:auto val="1"/>
        <c:lblAlgn val="ctr"/>
        <c:lblOffset val="100"/>
        <c:noMultiLvlLbl val="0"/>
      </c:catAx>
      <c:valAx>
        <c:axId val="5125582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94713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'14.14'!$J$31</c:f>
              <c:strCache>
                <c:ptCount val="1"/>
              </c:strCache>
            </c:strRef>
          </c:tx>
          <c:invertIfNegative val="0"/>
          <c:cat>
            <c:numRef>
              <c:f>'14.14'!$K$30:$M$30</c:f>
              <c:numCache>
                <c:formatCode>General</c:formatCode>
                <c:ptCount val="3"/>
              </c:numCache>
            </c:numRef>
          </c:cat>
          <c:val>
            <c:numRef>
              <c:f>'14.14'!$K$31:$M$31</c:f>
              <c:numCache>
                <c:formatCode>#,##0.0</c:formatCode>
                <c:ptCount val="3"/>
              </c:numCache>
            </c:numRef>
          </c:val>
        </c:ser>
        <c:ser>
          <c:idx val="1"/>
          <c:order val="1"/>
          <c:tx>
            <c:strRef>
              <c:f>'14.14'!$J$32</c:f>
              <c:strCache>
                <c:ptCount val="1"/>
              </c:strCache>
            </c:strRef>
          </c:tx>
          <c:invertIfNegative val="0"/>
          <c:cat>
            <c:numRef>
              <c:f>'14.14'!$K$30:$M$30</c:f>
              <c:numCache>
                <c:formatCode>General</c:formatCode>
                <c:ptCount val="3"/>
              </c:numCache>
            </c:numRef>
          </c:cat>
          <c:val>
            <c:numRef>
              <c:f>'14.14'!$K$32:$M$32</c:f>
              <c:numCache>
                <c:formatCode>#,##0.0</c:formatCode>
                <c:ptCount val="3"/>
              </c:numCache>
            </c:numRef>
          </c:val>
        </c:ser>
        <c:ser>
          <c:idx val="2"/>
          <c:order val="2"/>
          <c:tx>
            <c:strRef>
              <c:f>'14.14'!$J$33</c:f>
              <c:strCache>
                <c:ptCount val="1"/>
              </c:strCache>
            </c:strRef>
          </c:tx>
          <c:invertIfNegative val="0"/>
          <c:cat>
            <c:numRef>
              <c:f>'14.14'!$K$30:$M$30</c:f>
              <c:numCache>
                <c:formatCode>General</c:formatCode>
                <c:ptCount val="3"/>
              </c:numCache>
            </c:numRef>
          </c:cat>
          <c:val>
            <c:numRef>
              <c:f>'14.14'!$K$33:$M$33</c:f>
              <c:numCache>
                <c:formatCode>#,##0.0</c:formatCode>
                <c:ptCount val="3"/>
              </c:numCache>
            </c:numRef>
          </c:val>
        </c:ser>
        <c:ser>
          <c:idx val="3"/>
          <c:order val="3"/>
          <c:tx>
            <c:strRef>
              <c:f>'14.14'!$J$34</c:f>
              <c:strCache>
                <c:ptCount val="1"/>
              </c:strCache>
            </c:strRef>
          </c:tx>
          <c:invertIfNegative val="0"/>
          <c:cat>
            <c:numRef>
              <c:f>'14.14'!$K$30:$M$30</c:f>
              <c:numCache>
                <c:formatCode>General</c:formatCode>
                <c:ptCount val="3"/>
              </c:numCache>
            </c:numRef>
          </c:cat>
          <c:val>
            <c:numRef>
              <c:f>'14.14'!$K$34:$M$34</c:f>
              <c:numCache>
                <c:formatCode>#,##0.0</c:formatCode>
                <c:ptCount val="3"/>
              </c:numCache>
            </c:numRef>
          </c:val>
        </c:ser>
        <c:ser>
          <c:idx val="4"/>
          <c:order val="4"/>
          <c:tx>
            <c:strRef>
              <c:f>'14.14'!$J$35</c:f>
              <c:strCache>
                <c:ptCount val="1"/>
              </c:strCache>
            </c:strRef>
          </c:tx>
          <c:invertIfNegative val="0"/>
          <c:cat>
            <c:numRef>
              <c:f>'14.14'!$K$30:$M$30</c:f>
              <c:numCache>
                <c:formatCode>General</c:formatCode>
                <c:ptCount val="3"/>
              </c:numCache>
            </c:numRef>
          </c:cat>
          <c:val>
            <c:numRef>
              <c:f>'14.14'!$K$35:$M$35</c:f>
              <c:numCache>
                <c:formatCode>#,##0.0</c:formatCode>
                <c:ptCount val="3"/>
              </c:numCache>
            </c:numRef>
          </c:val>
        </c:ser>
        <c:ser>
          <c:idx val="5"/>
          <c:order val="5"/>
          <c:tx>
            <c:strRef>
              <c:f>'14.14'!$J$36</c:f>
              <c:strCache>
                <c:ptCount val="1"/>
              </c:strCache>
            </c:strRef>
          </c:tx>
          <c:invertIfNegative val="0"/>
          <c:cat>
            <c:numRef>
              <c:f>'14.14'!$K$30:$M$30</c:f>
              <c:numCache>
                <c:formatCode>General</c:formatCode>
                <c:ptCount val="3"/>
              </c:numCache>
            </c:numRef>
          </c:cat>
          <c:val>
            <c:numRef>
              <c:f>'14.14'!$K$36:$M$36</c:f>
              <c:numCache>
                <c:formatCode>#,##0.0</c:formatCode>
                <c:ptCount val="3"/>
              </c:numCache>
            </c:numRef>
          </c:val>
        </c:ser>
        <c:ser>
          <c:idx val="6"/>
          <c:order val="6"/>
          <c:tx>
            <c:strRef>
              <c:f>'14.14'!$J$37</c:f>
              <c:strCache>
                <c:ptCount val="1"/>
              </c:strCache>
            </c:strRef>
          </c:tx>
          <c:invertIfNegative val="0"/>
          <c:cat>
            <c:numRef>
              <c:f>'14.14'!$K$30:$M$30</c:f>
              <c:numCache>
                <c:formatCode>General</c:formatCode>
                <c:ptCount val="3"/>
              </c:numCache>
            </c:numRef>
          </c:cat>
          <c:val>
            <c:numRef>
              <c:f>'14.14'!$K$37:$M$37</c:f>
              <c:numCache>
                <c:formatCode>#,##0.0</c:formatCode>
                <c:ptCount val="3"/>
              </c:numCache>
            </c:numRef>
          </c:val>
        </c:ser>
        <c:ser>
          <c:idx val="7"/>
          <c:order val="7"/>
          <c:tx>
            <c:strRef>
              <c:f>'14.14'!$J$38</c:f>
              <c:strCache>
                <c:ptCount val="1"/>
              </c:strCache>
            </c:strRef>
          </c:tx>
          <c:spPr>
            <a:solidFill>
              <a:srgbClr val="FFC000"/>
            </a:solidFill>
          </c:spPr>
          <c:invertIfNegative val="0"/>
          <c:cat>
            <c:numRef>
              <c:f>'14.14'!$K$30:$M$30</c:f>
              <c:numCache>
                <c:formatCode>General</c:formatCode>
                <c:ptCount val="3"/>
              </c:numCache>
            </c:numRef>
          </c:cat>
          <c:val>
            <c:numRef>
              <c:f>'14.14'!$K$38:$M$38</c:f>
              <c:numCache>
                <c:formatCode>#,##0.0</c:formatCode>
                <c:ptCount val="3"/>
              </c:numCache>
            </c:numRef>
          </c:val>
        </c:ser>
        <c:dLbls>
          <c:showLegendKey val="0"/>
          <c:showVal val="0"/>
          <c:showCatName val="0"/>
          <c:showSerName val="0"/>
          <c:showPercent val="0"/>
          <c:showBubbleSize val="0"/>
        </c:dLbls>
        <c:gapWidth val="150"/>
        <c:overlap val="100"/>
        <c:axId val="512604416"/>
        <c:axId val="512614400"/>
      </c:barChart>
      <c:catAx>
        <c:axId val="512604416"/>
        <c:scaling>
          <c:orientation val="minMax"/>
        </c:scaling>
        <c:delete val="0"/>
        <c:axPos val="b"/>
        <c:numFmt formatCode="General" sourceLinked="1"/>
        <c:majorTickMark val="none"/>
        <c:minorTickMark val="none"/>
        <c:tickLblPos val="nextTo"/>
        <c:txPr>
          <a:bodyPr/>
          <a:lstStyle/>
          <a:p>
            <a:pPr>
              <a:defRPr sz="900"/>
            </a:pPr>
            <a:endParaRPr lang="cs-CZ"/>
          </a:p>
        </c:txPr>
        <c:crossAx val="512614400"/>
        <c:crosses val="autoZero"/>
        <c:auto val="1"/>
        <c:lblAlgn val="ctr"/>
        <c:lblOffset val="100"/>
        <c:noMultiLvlLbl val="0"/>
      </c:catAx>
      <c:valAx>
        <c:axId val="51261440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2604416"/>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'14.14'!$L$19:$L$26</c:f>
              <c:numCache>
                <c:formatCode>General</c:formatCode>
                <c:ptCount val="8"/>
              </c:numCache>
            </c:numRef>
          </c:cat>
          <c:val>
            <c:numRef>
              <c:f>'14.14'!$M$19:$M$26</c:f>
              <c:numCache>
                <c:formatCode>0.0%</c:formatCode>
                <c:ptCount val="8"/>
              </c:numCache>
            </c:numRef>
          </c:val>
        </c:ser>
        <c:dLbls>
          <c:showLegendKey val="0"/>
          <c:showVal val="0"/>
          <c:showCatName val="0"/>
          <c:showSerName val="0"/>
          <c:showPercent val="0"/>
          <c:showBubbleSize val="0"/>
        </c:dLbls>
        <c:gapWidth val="150"/>
        <c:axId val="512639360"/>
        <c:axId val="512640896"/>
      </c:barChart>
      <c:catAx>
        <c:axId val="512639360"/>
        <c:scaling>
          <c:orientation val="minMax"/>
        </c:scaling>
        <c:delete val="0"/>
        <c:axPos val="l"/>
        <c:numFmt formatCode="General" sourceLinked="1"/>
        <c:majorTickMark val="none"/>
        <c:minorTickMark val="none"/>
        <c:tickLblPos val="nextTo"/>
        <c:txPr>
          <a:bodyPr/>
          <a:lstStyle/>
          <a:p>
            <a:pPr>
              <a:defRPr sz="900"/>
            </a:pPr>
            <a:endParaRPr lang="cs-CZ"/>
          </a:p>
        </c:txPr>
        <c:crossAx val="512640896"/>
        <c:crosses val="autoZero"/>
        <c:auto val="1"/>
        <c:lblAlgn val="ctr"/>
        <c:lblOffset val="100"/>
        <c:noMultiLvlLbl val="0"/>
      </c:catAx>
      <c:valAx>
        <c:axId val="5126408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5126393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'8.3'!$K$27</c:f>
              <c:strCache>
                <c:ptCount val="1"/>
                <c:pt idx="0">
                  <c:v>Průmysl</c:v>
                </c:pt>
              </c:strCache>
            </c:strRef>
          </c:tx>
          <c:invertIfNegative val="0"/>
          <c:cat>
            <c:strRef>
              <c:f>'8.3'!$L$26:$N$26</c:f>
              <c:strCache>
                <c:ptCount val="3"/>
                <c:pt idx="0">
                  <c:v>Říjen</c:v>
                </c:pt>
                <c:pt idx="1">
                  <c:v>Listopad</c:v>
                </c:pt>
                <c:pt idx="2">
                  <c:v>Prosinec</c:v>
                </c:pt>
              </c:strCache>
            </c:strRef>
          </c:cat>
          <c:val>
            <c:numRef>
              <c:f>'8.3'!$L$27:$N$27</c:f>
              <c:numCache>
                <c:formatCode>#,##0.0</c:formatCode>
                <c:ptCount val="3"/>
                <c:pt idx="0">
                  <c:v>23376.336000000003</c:v>
                </c:pt>
                <c:pt idx="1">
                  <c:v>36763.311999999998</c:v>
                </c:pt>
                <c:pt idx="2">
                  <c:v>51914.762999999999</c:v>
                </c:pt>
              </c:numCache>
            </c:numRef>
          </c:val>
        </c:ser>
        <c:ser>
          <c:idx val="1"/>
          <c:order val="1"/>
          <c:tx>
            <c:strRef>
              <c:f>'8.3'!$K$28</c:f>
              <c:strCache>
                <c:ptCount val="1"/>
                <c:pt idx="0">
                  <c:v>Energetika</c:v>
                </c:pt>
              </c:strCache>
            </c:strRef>
          </c:tx>
          <c:invertIfNegative val="0"/>
          <c:cat>
            <c:strRef>
              <c:f>'8.3'!$L$26:$N$26</c:f>
              <c:strCache>
                <c:ptCount val="3"/>
                <c:pt idx="0">
                  <c:v>Říjen</c:v>
                </c:pt>
                <c:pt idx="1">
                  <c:v>Listopad</c:v>
                </c:pt>
                <c:pt idx="2">
                  <c:v>Prosinec</c:v>
                </c:pt>
              </c:strCache>
            </c:strRef>
          </c:cat>
          <c:val>
            <c:numRef>
              <c:f>'8.3'!$L$28:$N$28</c:f>
              <c:numCache>
                <c:formatCode>#,##0.0</c:formatCode>
                <c:ptCount val="3"/>
                <c:pt idx="0">
                  <c:v>322.42</c:v>
                </c:pt>
                <c:pt idx="1">
                  <c:v>453.06</c:v>
                </c:pt>
                <c:pt idx="2">
                  <c:v>619.59</c:v>
                </c:pt>
              </c:numCache>
            </c:numRef>
          </c:val>
        </c:ser>
        <c:ser>
          <c:idx val="2"/>
          <c:order val="2"/>
          <c:tx>
            <c:strRef>
              <c:f>'8.3'!$K$29</c:f>
              <c:strCache>
                <c:ptCount val="1"/>
                <c:pt idx="0">
                  <c:v>Doprava</c:v>
                </c:pt>
              </c:strCache>
            </c:strRef>
          </c:tx>
          <c:invertIfNegative val="0"/>
          <c:cat>
            <c:strRef>
              <c:f>'8.3'!$L$26:$N$26</c:f>
              <c:strCache>
                <c:ptCount val="3"/>
                <c:pt idx="0">
                  <c:v>Říjen</c:v>
                </c:pt>
                <c:pt idx="1">
                  <c:v>Listopad</c:v>
                </c:pt>
                <c:pt idx="2">
                  <c:v>Prosinec</c:v>
                </c:pt>
              </c:strCache>
            </c:strRef>
          </c:cat>
          <c:val>
            <c:numRef>
              <c:f>'8.3'!$L$29:$N$29</c:f>
              <c:numCache>
                <c:formatCode>#,##0.0</c:formatCode>
                <c:ptCount val="3"/>
                <c:pt idx="0">
                  <c:v>34</c:v>
                </c:pt>
                <c:pt idx="1">
                  <c:v>63</c:v>
                </c:pt>
                <c:pt idx="2">
                  <c:v>88</c:v>
                </c:pt>
              </c:numCache>
            </c:numRef>
          </c:val>
        </c:ser>
        <c:ser>
          <c:idx val="3"/>
          <c:order val="3"/>
          <c:tx>
            <c:strRef>
              <c:f>'8.3'!$K$30</c:f>
              <c:strCache>
                <c:ptCount val="1"/>
                <c:pt idx="0">
                  <c:v>Stavebnictví</c:v>
                </c:pt>
              </c:strCache>
            </c:strRef>
          </c:tx>
          <c:invertIfNegative val="0"/>
          <c:cat>
            <c:strRef>
              <c:f>'8.3'!$L$26:$N$26</c:f>
              <c:strCache>
                <c:ptCount val="3"/>
                <c:pt idx="0">
                  <c:v>Říjen</c:v>
                </c:pt>
                <c:pt idx="1">
                  <c:v>Listopad</c:v>
                </c:pt>
                <c:pt idx="2">
                  <c:v>Prosinec</c:v>
                </c:pt>
              </c:strCache>
            </c:strRef>
          </c:cat>
          <c:val>
            <c:numRef>
              <c:f>'8.3'!$L$30:$N$30</c:f>
              <c:numCache>
                <c:formatCode>#,##0.0</c:formatCode>
                <c:ptCount val="3"/>
                <c:pt idx="0">
                  <c:v>31</c:v>
                </c:pt>
                <c:pt idx="1">
                  <c:v>58</c:v>
                </c:pt>
                <c:pt idx="2">
                  <c:v>108</c:v>
                </c:pt>
              </c:numCache>
            </c:numRef>
          </c:val>
        </c:ser>
        <c:ser>
          <c:idx val="4"/>
          <c:order val="4"/>
          <c:tx>
            <c:strRef>
              <c:f>'8.3'!$K$31</c:f>
              <c:strCache>
                <c:ptCount val="1"/>
                <c:pt idx="0">
                  <c:v>Zemědělství a lesnictví</c:v>
                </c:pt>
              </c:strCache>
            </c:strRef>
          </c:tx>
          <c:invertIfNegative val="0"/>
          <c:cat>
            <c:strRef>
              <c:f>'8.3'!$L$26:$N$26</c:f>
              <c:strCache>
                <c:ptCount val="3"/>
                <c:pt idx="0">
                  <c:v>Říjen</c:v>
                </c:pt>
                <c:pt idx="1">
                  <c:v>Listopad</c:v>
                </c:pt>
                <c:pt idx="2">
                  <c:v>Prosinec</c:v>
                </c:pt>
              </c:strCache>
            </c:strRef>
          </c:cat>
          <c:val>
            <c:numRef>
              <c:f>'8.3'!$L$31:$N$31</c:f>
              <c:numCache>
                <c:formatCode>#,##0.0</c:formatCode>
                <c:ptCount val="3"/>
                <c:pt idx="0">
                  <c:v>2283.0039999999999</c:v>
                </c:pt>
                <c:pt idx="1">
                  <c:v>2525.9920000000002</c:v>
                </c:pt>
                <c:pt idx="2">
                  <c:v>3111.02</c:v>
                </c:pt>
              </c:numCache>
            </c:numRef>
          </c:val>
        </c:ser>
        <c:ser>
          <c:idx val="5"/>
          <c:order val="5"/>
          <c:tx>
            <c:strRef>
              <c:f>'8.3'!$K$32</c:f>
              <c:strCache>
                <c:ptCount val="1"/>
                <c:pt idx="0">
                  <c:v>Domácnosti</c:v>
                </c:pt>
              </c:strCache>
            </c:strRef>
          </c:tx>
          <c:invertIfNegative val="0"/>
          <c:cat>
            <c:strRef>
              <c:f>'8.3'!$L$26:$N$26</c:f>
              <c:strCache>
                <c:ptCount val="3"/>
                <c:pt idx="0">
                  <c:v>Říjen</c:v>
                </c:pt>
                <c:pt idx="1">
                  <c:v>Listopad</c:v>
                </c:pt>
                <c:pt idx="2">
                  <c:v>Prosinec</c:v>
                </c:pt>
              </c:strCache>
            </c:strRef>
          </c:cat>
          <c:val>
            <c:numRef>
              <c:f>'8.3'!$L$32:$N$32</c:f>
              <c:numCache>
                <c:formatCode>#,##0.0</c:formatCode>
                <c:ptCount val="3"/>
                <c:pt idx="0">
                  <c:v>207223.83500000002</c:v>
                </c:pt>
                <c:pt idx="1">
                  <c:v>296942.10099999997</c:v>
                </c:pt>
                <c:pt idx="2">
                  <c:v>417838.60100000008</c:v>
                </c:pt>
              </c:numCache>
            </c:numRef>
          </c:val>
        </c:ser>
        <c:ser>
          <c:idx val="6"/>
          <c:order val="6"/>
          <c:tx>
            <c:strRef>
              <c:f>'8.3'!$K$33</c:f>
              <c:strCache>
                <c:ptCount val="1"/>
                <c:pt idx="0">
                  <c:v>Obchod, služby, školství, zdravotnictví</c:v>
                </c:pt>
              </c:strCache>
            </c:strRef>
          </c:tx>
          <c:invertIfNegative val="0"/>
          <c:cat>
            <c:strRef>
              <c:f>'8.3'!$L$26:$N$26</c:f>
              <c:strCache>
                <c:ptCount val="3"/>
                <c:pt idx="0">
                  <c:v>Říjen</c:v>
                </c:pt>
                <c:pt idx="1">
                  <c:v>Listopad</c:v>
                </c:pt>
                <c:pt idx="2">
                  <c:v>Prosinec</c:v>
                </c:pt>
              </c:strCache>
            </c:strRef>
          </c:cat>
          <c:val>
            <c:numRef>
              <c:f>'8.3'!$L$33:$N$33</c:f>
              <c:numCache>
                <c:formatCode>#,##0.0</c:formatCode>
                <c:ptCount val="3"/>
                <c:pt idx="0">
                  <c:v>57356.241000000009</c:v>
                </c:pt>
                <c:pt idx="1">
                  <c:v>83387.210999999996</c:v>
                </c:pt>
                <c:pt idx="2">
                  <c:v>116458.74800000001</c:v>
                </c:pt>
              </c:numCache>
            </c:numRef>
          </c:val>
        </c:ser>
        <c:ser>
          <c:idx val="7"/>
          <c:order val="7"/>
          <c:tx>
            <c:strRef>
              <c:f>'8.3'!$K$34</c:f>
              <c:strCache>
                <c:ptCount val="1"/>
                <c:pt idx="0">
                  <c:v>Ostatní</c:v>
                </c:pt>
              </c:strCache>
            </c:strRef>
          </c:tx>
          <c:invertIfNegative val="0"/>
          <c:cat>
            <c:strRef>
              <c:f>'8.3'!$L$26:$N$26</c:f>
              <c:strCache>
                <c:ptCount val="3"/>
                <c:pt idx="0">
                  <c:v>Říjen</c:v>
                </c:pt>
                <c:pt idx="1">
                  <c:v>Listopad</c:v>
                </c:pt>
                <c:pt idx="2">
                  <c:v>Prosinec</c:v>
                </c:pt>
              </c:strCache>
            </c:strRef>
          </c:cat>
          <c:val>
            <c:numRef>
              <c:f>'8.3'!$L$34:$N$34</c:f>
              <c:numCache>
                <c:formatCode>#,##0.0</c:formatCode>
                <c:ptCount val="3"/>
                <c:pt idx="0">
                  <c:v>46110.219999999994</c:v>
                </c:pt>
                <c:pt idx="1">
                  <c:v>70949.171999999991</c:v>
                </c:pt>
                <c:pt idx="2">
                  <c:v>102957.95099999999</c:v>
                </c:pt>
              </c:numCache>
            </c:numRef>
          </c:val>
        </c:ser>
        <c:dLbls>
          <c:showLegendKey val="0"/>
          <c:showVal val="0"/>
          <c:showCatName val="0"/>
          <c:showSerName val="0"/>
          <c:showPercent val="0"/>
          <c:showBubbleSize val="0"/>
        </c:dLbls>
        <c:gapWidth val="150"/>
        <c:overlap val="100"/>
        <c:axId val="513052032"/>
        <c:axId val="513057920"/>
      </c:barChart>
      <c:catAx>
        <c:axId val="513052032"/>
        <c:scaling>
          <c:orientation val="minMax"/>
        </c:scaling>
        <c:delete val="0"/>
        <c:axPos val="b"/>
        <c:numFmt formatCode="General" sourceLinked="1"/>
        <c:majorTickMark val="none"/>
        <c:minorTickMark val="none"/>
        <c:tickLblPos val="nextTo"/>
        <c:txPr>
          <a:bodyPr/>
          <a:lstStyle/>
          <a:p>
            <a:pPr>
              <a:defRPr sz="900"/>
            </a:pPr>
            <a:endParaRPr lang="cs-CZ"/>
          </a:p>
        </c:txPr>
        <c:crossAx val="513057920"/>
        <c:crosses val="autoZero"/>
        <c:auto val="1"/>
        <c:lblAlgn val="ctr"/>
        <c:lblOffset val="100"/>
        <c:noMultiLvlLbl val="0"/>
      </c:catAx>
      <c:valAx>
        <c:axId val="5130579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305203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'8.3'!$L$39</c:f>
              <c:strCache>
                <c:ptCount val="1"/>
                <c:pt idx="0">
                  <c:v>Instalovaný výkon</c:v>
                </c:pt>
              </c:strCache>
            </c:strRef>
          </c:tx>
          <c:invertIfNegative val="0"/>
          <c:val>
            <c:numRef>
              <c:f>'8.3'!$M$39</c:f>
              <c:numCache>
                <c:formatCode>0.0%</c:formatCode>
                <c:ptCount val="1"/>
                <c:pt idx="0">
                  <c:v>4.6530378605706857E-2</c:v>
                </c:pt>
              </c:numCache>
            </c:numRef>
          </c:val>
        </c:ser>
        <c:ser>
          <c:idx val="1"/>
          <c:order val="1"/>
          <c:tx>
            <c:strRef>
              <c:f>'8.3'!$L$40</c:f>
              <c:strCache>
                <c:ptCount val="1"/>
                <c:pt idx="0">
                  <c:v>Výroba tepla brutto</c:v>
                </c:pt>
              </c:strCache>
            </c:strRef>
          </c:tx>
          <c:invertIfNegative val="0"/>
          <c:val>
            <c:numRef>
              <c:f>'8.3'!$M$40</c:f>
              <c:numCache>
                <c:formatCode>0.0%</c:formatCode>
                <c:ptCount val="1"/>
                <c:pt idx="0">
                  <c:v>5.3010611606546132E-2</c:v>
                </c:pt>
              </c:numCache>
            </c:numRef>
          </c:val>
        </c:ser>
        <c:ser>
          <c:idx val="2"/>
          <c:order val="2"/>
          <c:tx>
            <c:strRef>
              <c:f>'8.3'!$L$41</c:f>
              <c:strCache>
                <c:ptCount val="1"/>
                <c:pt idx="0">
                  <c:v>Dodávky tepla</c:v>
                </c:pt>
              </c:strCache>
            </c:strRef>
          </c:tx>
          <c:invertIfNegative val="0"/>
          <c:val>
            <c:numRef>
              <c:f>'8.3'!$M$41</c:f>
              <c:numCache>
                <c:formatCode>0.0%</c:formatCode>
                <c:ptCount val="1"/>
                <c:pt idx="0">
                  <c:v>6.2829278816064982E-2</c:v>
                </c:pt>
              </c:numCache>
            </c:numRef>
          </c:val>
        </c:ser>
        <c:dLbls>
          <c:showLegendKey val="0"/>
          <c:showVal val="0"/>
          <c:showCatName val="0"/>
          <c:showSerName val="0"/>
          <c:showPercent val="0"/>
          <c:showBubbleSize val="0"/>
        </c:dLbls>
        <c:gapWidth val="150"/>
        <c:axId val="513071360"/>
        <c:axId val="512753664"/>
      </c:barChart>
      <c:catAx>
        <c:axId val="513071360"/>
        <c:scaling>
          <c:orientation val="maxMin"/>
        </c:scaling>
        <c:delete val="0"/>
        <c:axPos val="l"/>
        <c:numFmt formatCode="General" sourceLinked="1"/>
        <c:majorTickMark val="none"/>
        <c:minorTickMark val="none"/>
        <c:tickLblPos val="none"/>
        <c:crossAx val="512753664"/>
        <c:crosses val="autoZero"/>
        <c:auto val="1"/>
        <c:lblAlgn val="ctr"/>
        <c:lblOffset val="100"/>
        <c:noMultiLvlLbl val="0"/>
      </c:catAx>
      <c:valAx>
        <c:axId val="51275366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513071360"/>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'8.3'!$K$10</c:f>
              <c:strCache>
                <c:ptCount val="1"/>
                <c:pt idx="0">
                  <c:v>Biomasa</c:v>
                </c:pt>
              </c:strCache>
            </c:strRef>
          </c:tx>
          <c:spPr>
            <a:solidFill>
              <a:schemeClr val="accent3">
                <a:lumMod val="75000"/>
              </a:schemeClr>
            </a:solidFill>
          </c:spPr>
          <c:invertIfNegative val="0"/>
          <c:cat>
            <c:strRef>
              <c:f>'8.3'!$L$9:$N$9</c:f>
              <c:strCache>
                <c:ptCount val="3"/>
                <c:pt idx="0">
                  <c:v>Říjen</c:v>
                </c:pt>
                <c:pt idx="1">
                  <c:v>Listopad</c:v>
                </c:pt>
                <c:pt idx="2">
                  <c:v>Prosinec</c:v>
                </c:pt>
              </c:strCache>
            </c:strRef>
          </c:cat>
          <c:val>
            <c:numRef>
              <c:f>'8.3'!$L$10:$N$10</c:f>
              <c:numCache>
                <c:formatCode>#,##0.0</c:formatCode>
                <c:ptCount val="3"/>
                <c:pt idx="0">
                  <c:v>35536.78</c:v>
                </c:pt>
                <c:pt idx="1">
                  <c:v>46335.85</c:v>
                </c:pt>
                <c:pt idx="2">
                  <c:v>71648.670000000013</c:v>
                </c:pt>
              </c:numCache>
            </c:numRef>
          </c:val>
        </c:ser>
        <c:ser>
          <c:idx val="1"/>
          <c:order val="1"/>
          <c:tx>
            <c:strRef>
              <c:f>'8.3'!$K$11</c:f>
              <c:strCache>
                <c:ptCount val="1"/>
                <c:pt idx="0">
                  <c:v>Bioplyn</c:v>
                </c:pt>
              </c:strCache>
            </c:strRef>
          </c:tx>
          <c:spPr>
            <a:solidFill>
              <a:schemeClr val="bg2">
                <a:lumMod val="50000"/>
              </a:schemeClr>
            </a:solidFill>
          </c:spPr>
          <c:invertIfNegative val="0"/>
          <c:cat>
            <c:strRef>
              <c:f>'8.3'!$L$9:$N$9</c:f>
              <c:strCache>
                <c:ptCount val="3"/>
                <c:pt idx="0">
                  <c:v>Říjen</c:v>
                </c:pt>
                <c:pt idx="1">
                  <c:v>Listopad</c:v>
                </c:pt>
                <c:pt idx="2">
                  <c:v>Prosinec</c:v>
                </c:pt>
              </c:strCache>
            </c:strRef>
          </c:cat>
          <c:val>
            <c:numRef>
              <c:f>'8.3'!$L$11:$N$11</c:f>
              <c:numCache>
                <c:formatCode>#,##0.0</c:formatCode>
                <c:ptCount val="3"/>
                <c:pt idx="0">
                  <c:v>5353.77</c:v>
                </c:pt>
                <c:pt idx="1">
                  <c:v>4410.8360000000002</c:v>
                </c:pt>
                <c:pt idx="2">
                  <c:v>5595.607</c:v>
                </c:pt>
              </c:numCache>
            </c:numRef>
          </c:val>
        </c:ser>
        <c:ser>
          <c:idx val="2"/>
          <c:order val="2"/>
          <c:tx>
            <c:strRef>
              <c:f>'8.3'!$K$12</c:f>
              <c:strCache>
                <c:ptCount val="1"/>
                <c:pt idx="0">
                  <c:v>Černé uhlí</c:v>
                </c:pt>
              </c:strCache>
            </c:strRef>
          </c:tx>
          <c:spPr>
            <a:solidFill>
              <a:schemeClr val="tx1"/>
            </a:solidFill>
          </c:spPr>
          <c:invertIfNegative val="0"/>
          <c:cat>
            <c:strRef>
              <c:f>'8.3'!$L$9:$N$9</c:f>
              <c:strCache>
                <c:ptCount val="3"/>
                <c:pt idx="0">
                  <c:v>Říjen</c:v>
                </c:pt>
                <c:pt idx="1">
                  <c:v>Listopad</c:v>
                </c:pt>
                <c:pt idx="2">
                  <c:v>Prosinec</c:v>
                </c:pt>
              </c:strCache>
            </c:strRef>
          </c:cat>
          <c:val>
            <c:numRef>
              <c:f>'8.3'!$L$12:$N$12</c:f>
              <c:numCache>
                <c:formatCode>#,##0.0</c:formatCode>
                <c:ptCount val="3"/>
                <c:pt idx="0">
                  <c:v>0</c:v>
                </c:pt>
                <c:pt idx="1">
                  <c:v>0</c:v>
                </c:pt>
                <c:pt idx="2">
                  <c:v>0</c:v>
                </c:pt>
              </c:numCache>
            </c:numRef>
          </c:val>
        </c:ser>
        <c:ser>
          <c:idx val="3"/>
          <c:order val="3"/>
          <c:tx>
            <c:strRef>
              <c:f>'8.3'!$K$13</c:f>
              <c:strCache>
                <c:ptCount val="1"/>
                <c:pt idx="0">
                  <c:v>Elektrická energie</c:v>
                </c:pt>
              </c:strCache>
            </c:strRef>
          </c:tx>
          <c:invertIfNegative val="0"/>
          <c:cat>
            <c:strRef>
              <c:f>'8.3'!$L$9:$N$9</c:f>
              <c:strCache>
                <c:ptCount val="3"/>
                <c:pt idx="0">
                  <c:v>Říjen</c:v>
                </c:pt>
                <c:pt idx="1">
                  <c:v>Listopad</c:v>
                </c:pt>
                <c:pt idx="2">
                  <c:v>Prosinec</c:v>
                </c:pt>
              </c:strCache>
            </c:strRef>
          </c:cat>
          <c:val>
            <c:numRef>
              <c:f>'8.3'!$L$13:$N$13</c:f>
              <c:numCache>
                <c:formatCode>#,##0.0</c:formatCode>
                <c:ptCount val="3"/>
                <c:pt idx="0">
                  <c:v>1198</c:v>
                </c:pt>
                <c:pt idx="1">
                  <c:v>899</c:v>
                </c:pt>
                <c:pt idx="2">
                  <c:v>585</c:v>
                </c:pt>
              </c:numCache>
            </c:numRef>
          </c:val>
        </c:ser>
        <c:ser>
          <c:idx val="4"/>
          <c:order val="4"/>
          <c:tx>
            <c:strRef>
              <c:f>'8.3'!$K$14</c:f>
              <c:strCache>
                <c:ptCount val="1"/>
                <c:pt idx="0">
                  <c:v>Energie prostředí (tepelné čerpadlo)</c:v>
                </c:pt>
              </c:strCache>
            </c:strRef>
          </c:tx>
          <c:invertIfNegative val="0"/>
          <c:cat>
            <c:strRef>
              <c:f>'8.3'!$L$9:$N$9</c:f>
              <c:strCache>
                <c:ptCount val="3"/>
                <c:pt idx="0">
                  <c:v>Říjen</c:v>
                </c:pt>
                <c:pt idx="1">
                  <c:v>Listopad</c:v>
                </c:pt>
                <c:pt idx="2">
                  <c:v>Prosinec</c:v>
                </c:pt>
              </c:strCache>
            </c:strRef>
          </c:cat>
          <c:val>
            <c:numRef>
              <c:f>'8.3'!$L$14:$N$14</c:f>
              <c:numCache>
                <c:formatCode>#,##0.0</c:formatCode>
                <c:ptCount val="3"/>
                <c:pt idx="0">
                  <c:v>57</c:v>
                </c:pt>
                <c:pt idx="1">
                  <c:v>48</c:v>
                </c:pt>
                <c:pt idx="2">
                  <c:v>92</c:v>
                </c:pt>
              </c:numCache>
            </c:numRef>
          </c:val>
        </c:ser>
        <c:ser>
          <c:idx val="5"/>
          <c:order val="5"/>
          <c:tx>
            <c:strRef>
              <c:f>'8.3'!$K$15</c:f>
              <c:strCache>
                <c:ptCount val="1"/>
                <c:pt idx="0">
                  <c:v>Energie Slunce (solární kolektor)</c:v>
                </c:pt>
              </c:strCache>
            </c:strRef>
          </c:tx>
          <c:invertIfNegative val="0"/>
          <c:cat>
            <c:strRef>
              <c:f>'8.3'!$L$9:$N$9</c:f>
              <c:strCache>
                <c:ptCount val="3"/>
                <c:pt idx="0">
                  <c:v>Říjen</c:v>
                </c:pt>
                <c:pt idx="1">
                  <c:v>Listopad</c:v>
                </c:pt>
                <c:pt idx="2">
                  <c:v>Prosinec</c:v>
                </c:pt>
              </c:strCache>
            </c:strRef>
          </c:cat>
          <c:val>
            <c:numRef>
              <c:f>'8.3'!$L$15:$N$15</c:f>
              <c:numCache>
                <c:formatCode>#,##0.0</c:formatCode>
                <c:ptCount val="3"/>
                <c:pt idx="0">
                  <c:v>7</c:v>
                </c:pt>
                <c:pt idx="1">
                  <c:v>2</c:v>
                </c:pt>
                <c:pt idx="2">
                  <c:v>2</c:v>
                </c:pt>
              </c:numCache>
            </c:numRef>
          </c:val>
        </c:ser>
        <c:ser>
          <c:idx val="6"/>
          <c:order val="6"/>
          <c:tx>
            <c:strRef>
              <c:f>'8.3'!$K$16</c:f>
              <c:strCache>
                <c:ptCount val="1"/>
                <c:pt idx="0">
                  <c:v>Hnědé uhlí</c:v>
                </c:pt>
              </c:strCache>
            </c:strRef>
          </c:tx>
          <c:spPr>
            <a:solidFill>
              <a:srgbClr val="6E4932"/>
            </a:solidFill>
          </c:spPr>
          <c:invertIfNegative val="0"/>
          <c:cat>
            <c:strRef>
              <c:f>'8.3'!$L$9:$N$9</c:f>
              <c:strCache>
                <c:ptCount val="3"/>
                <c:pt idx="0">
                  <c:v>Říjen</c:v>
                </c:pt>
                <c:pt idx="1">
                  <c:v>Listopad</c:v>
                </c:pt>
                <c:pt idx="2">
                  <c:v>Prosinec</c:v>
                </c:pt>
              </c:strCache>
            </c:strRef>
          </c:cat>
          <c:val>
            <c:numRef>
              <c:f>'8.3'!$L$16:$N$16</c:f>
              <c:numCache>
                <c:formatCode>#,##0.0</c:formatCode>
                <c:ptCount val="3"/>
                <c:pt idx="0">
                  <c:v>3443.23</c:v>
                </c:pt>
                <c:pt idx="1">
                  <c:v>7990.33</c:v>
                </c:pt>
                <c:pt idx="2">
                  <c:v>405</c:v>
                </c:pt>
              </c:numCache>
            </c:numRef>
          </c:val>
        </c:ser>
        <c:ser>
          <c:idx val="7"/>
          <c:order val="7"/>
          <c:tx>
            <c:strRef>
              <c:f>'8.3'!$K$17</c:f>
              <c:strCache>
                <c:ptCount val="1"/>
                <c:pt idx="0">
                  <c:v>Jaderné palivo</c:v>
                </c:pt>
              </c:strCache>
            </c:strRef>
          </c:tx>
          <c:invertIfNegative val="0"/>
          <c:cat>
            <c:strRef>
              <c:f>'8.3'!$L$9:$N$9</c:f>
              <c:strCache>
                <c:ptCount val="3"/>
                <c:pt idx="0">
                  <c:v>Říjen</c:v>
                </c:pt>
                <c:pt idx="1">
                  <c:v>Listopad</c:v>
                </c:pt>
                <c:pt idx="2">
                  <c:v>Prosinec</c:v>
                </c:pt>
              </c:strCache>
            </c:strRef>
          </c:cat>
          <c:val>
            <c:numRef>
              <c:f>'8.3'!$L$17:$N$17</c:f>
              <c:numCache>
                <c:formatCode>#,##0.0</c:formatCode>
                <c:ptCount val="3"/>
                <c:pt idx="0">
                  <c:v>0</c:v>
                </c:pt>
                <c:pt idx="1">
                  <c:v>0</c:v>
                </c:pt>
                <c:pt idx="2">
                  <c:v>0</c:v>
                </c:pt>
              </c:numCache>
            </c:numRef>
          </c:val>
        </c:ser>
        <c:ser>
          <c:idx val="8"/>
          <c:order val="8"/>
          <c:tx>
            <c:strRef>
              <c:f>'8.3'!$K$18</c:f>
              <c:strCache>
                <c:ptCount val="1"/>
                <c:pt idx="0">
                  <c:v>Koks</c:v>
                </c:pt>
              </c:strCache>
            </c:strRef>
          </c:tx>
          <c:invertIfNegative val="0"/>
          <c:cat>
            <c:strRef>
              <c:f>'8.3'!$L$9:$N$9</c:f>
              <c:strCache>
                <c:ptCount val="3"/>
                <c:pt idx="0">
                  <c:v>Říjen</c:v>
                </c:pt>
                <c:pt idx="1">
                  <c:v>Listopad</c:v>
                </c:pt>
                <c:pt idx="2">
                  <c:v>Prosinec</c:v>
                </c:pt>
              </c:strCache>
            </c:strRef>
          </c:cat>
          <c:val>
            <c:numRef>
              <c:f>'8.3'!$L$18:$N$18</c:f>
              <c:numCache>
                <c:formatCode>#,##0.0</c:formatCode>
                <c:ptCount val="3"/>
                <c:pt idx="0">
                  <c:v>0</c:v>
                </c:pt>
                <c:pt idx="1">
                  <c:v>0</c:v>
                </c:pt>
                <c:pt idx="2">
                  <c:v>0</c:v>
                </c:pt>
              </c:numCache>
            </c:numRef>
          </c:val>
        </c:ser>
        <c:ser>
          <c:idx val="9"/>
          <c:order val="9"/>
          <c:tx>
            <c:strRef>
              <c:f>'8.3'!$K$19</c:f>
              <c:strCache>
                <c:ptCount val="1"/>
                <c:pt idx="0">
                  <c:v>Odpadní teplo</c:v>
                </c:pt>
              </c:strCache>
            </c:strRef>
          </c:tx>
          <c:invertIfNegative val="0"/>
          <c:cat>
            <c:strRef>
              <c:f>'8.3'!$L$9:$N$9</c:f>
              <c:strCache>
                <c:ptCount val="3"/>
                <c:pt idx="0">
                  <c:v>Říjen</c:v>
                </c:pt>
                <c:pt idx="1">
                  <c:v>Listopad</c:v>
                </c:pt>
                <c:pt idx="2">
                  <c:v>Prosinec</c:v>
                </c:pt>
              </c:strCache>
            </c:strRef>
          </c:cat>
          <c:val>
            <c:numRef>
              <c:f>'8.3'!$L$19:$N$19</c:f>
              <c:numCache>
                <c:formatCode>#,##0.0</c:formatCode>
                <c:ptCount val="3"/>
                <c:pt idx="0">
                  <c:v>4406.41</c:v>
                </c:pt>
                <c:pt idx="1">
                  <c:v>7186.36</c:v>
                </c:pt>
                <c:pt idx="2">
                  <c:v>9555.6</c:v>
                </c:pt>
              </c:numCache>
            </c:numRef>
          </c:val>
        </c:ser>
        <c:ser>
          <c:idx val="10"/>
          <c:order val="10"/>
          <c:tx>
            <c:strRef>
              <c:f>'8.3'!$K$20</c:f>
              <c:strCache>
                <c:ptCount val="1"/>
                <c:pt idx="0">
                  <c:v>Ostatní kapalná paliva</c:v>
                </c:pt>
              </c:strCache>
            </c:strRef>
          </c:tx>
          <c:invertIfNegative val="0"/>
          <c:cat>
            <c:strRef>
              <c:f>'8.3'!$L$9:$N$9</c:f>
              <c:strCache>
                <c:ptCount val="3"/>
                <c:pt idx="0">
                  <c:v>Říjen</c:v>
                </c:pt>
                <c:pt idx="1">
                  <c:v>Listopad</c:v>
                </c:pt>
                <c:pt idx="2">
                  <c:v>Prosinec</c:v>
                </c:pt>
              </c:strCache>
            </c:strRef>
          </c:cat>
          <c:val>
            <c:numRef>
              <c:f>'8.3'!$L$20:$N$20</c:f>
              <c:numCache>
                <c:formatCode>#,##0.0</c:formatCode>
                <c:ptCount val="3"/>
                <c:pt idx="0">
                  <c:v>0</c:v>
                </c:pt>
                <c:pt idx="1">
                  <c:v>0</c:v>
                </c:pt>
                <c:pt idx="2">
                  <c:v>0</c:v>
                </c:pt>
              </c:numCache>
            </c:numRef>
          </c:val>
        </c:ser>
        <c:ser>
          <c:idx val="11"/>
          <c:order val="11"/>
          <c:tx>
            <c:strRef>
              <c:f>'8.3'!$K$21</c:f>
              <c:strCache>
                <c:ptCount val="1"/>
                <c:pt idx="0">
                  <c:v>Ostatní pevná paliva</c:v>
                </c:pt>
              </c:strCache>
            </c:strRef>
          </c:tx>
          <c:invertIfNegative val="0"/>
          <c:cat>
            <c:strRef>
              <c:f>'8.3'!$L$9:$N$9</c:f>
              <c:strCache>
                <c:ptCount val="3"/>
                <c:pt idx="0">
                  <c:v>Říjen</c:v>
                </c:pt>
                <c:pt idx="1">
                  <c:v>Listopad</c:v>
                </c:pt>
                <c:pt idx="2">
                  <c:v>Prosinec</c:v>
                </c:pt>
              </c:strCache>
            </c:strRef>
          </c:cat>
          <c:val>
            <c:numRef>
              <c:f>'8.3'!$L$21:$N$21</c:f>
              <c:numCache>
                <c:formatCode>#,##0.0</c:formatCode>
                <c:ptCount val="3"/>
                <c:pt idx="0">
                  <c:v>61526</c:v>
                </c:pt>
                <c:pt idx="1">
                  <c:v>93214</c:v>
                </c:pt>
                <c:pt idx="2">
                  <c:v>59431</c:v>
                </c:pt>
              </c:numCache>
            </c:numRef>
          </c:val>
        </c:ser>
        <c:ser>
          <c:idx val="12"/>
          <c:order val="12"/>
          <c:tx>
            <c:strRef>
              <c:f>'8.3'!$K$22</c:f>
              <c:strCache>
                <c:ptCount val="1"/>
                <c:pt idx="0">
                  <c:v>Ostatní plyny</c:v>
                </c:pt>
              </c:strCache>
            </c:strRef>
          </c:tx>
          <c:invertIfNegative val="0"/>
          <c:cat>
            <c:strRef>
              <c:f>'8.3'!$L$9:$N$9</c:f>
              <c:strCache>
                <c:ptCount val="3"/>
                <c:pt idx="0">
                  <c:v>Říjen</c:v>
                </c:pt>
                <c:pt idx="1">
                  <c:v>Listopad</c:v>
                </c:pt>
                <c:pt idx="2">
                  <c:v>Prosinec</c:v>
                </c:pt>
              </c:strCache>
            </c:strRef>
          </c:cat>
          <c:val>
            <c:numRef>
              <c:f>'8.3'!$L$22:$N$22</c:f>
              <c:numCache>
                <c:formatCode>#,##0.0</c:formatCode>
                <c:ptCount val="3"/>
                <c:pt idx="0">
                  <c:v>0</c:v>
                </c:pt>
                <c:pt idx="1">
                  <c:v>0</c:v>
                </c:pt>
                <c:pt idx="2">
                  <c:v>0</c:v>
                </c:pt>
              </c:numCache>
            </c:numRef>
          </c:val>
        </c:ser>
        <c:ser>
          <c:idx val="13"/>
          <c:order val="13"/>
          <c:tx>
            <c:strRef>
              <c:f>'8.3'!$K$23</c:f>
              <c:strCache>
                <c:ptCount val="1"/>
                <c:pt idx="0">
                  <c:v>Ostatní</c:v>
                </c:pt>
              </c:strCache>
            </c:strRef>
          </c:tx>
          <c:invertIfNegative val="0"/>
          <c:cat>
            <c:strRef>
              <c:f>'8.3'!$L$9:$N$9</c:f>
              <c:strCache>
                <c:ptCount val="3"/>
                <c:pt idx="0">
                  <c:v>Říjen</c:v>
                </c:pt>
                <c:pt idx="1">
                  <c:v>Listopad</c:v>
                </c:pt>
                <c:pt idx="2">
                  <c:v>Prosinec</c:v>
                </c:pt>
              </c:strCache>
            </c:strRef>
          </c:cat>
          <c:val>
            <c:numRef>
              <c:f>'8.3'!$L$23:$N$23</c:f>
              <c:numCache>
                <c:formatCode>#,##0.0</c:formatCode>
                <c:ptCount val="3"/>
                <c:pt idx="0">
                  <c:v>0</c:v>
                </c:pt>
                <c:pt idx="1">
                  <c:v>0</c:v>
                </c:pt>
                <c:pt idx="2">
                  <c:v>0</c:v>
                </c:pt>
              </c:numCache>
            </c:numRef>
          </c:val>
        </c:ser>
        <c:ser>
          <c:idx val="14"/>
          <c:order val="14"/>
          <c:tx>
            <c:strRef>
              <c:f>'8.3'!$K$24</c:f>
              <c:strCache>
                <c:ptCount val="1"/>
                <c:pt idx="0">
                  <c:v>Topné oleje</c:v>
                </c:pt>
              </c:strCache>
            </c:strRef>
          </c:tx>
          <c:invertIfNegative val="0"/>
          <c:cat>
            <c:strRef>
              <c:f>'8.3'!$L$9:$N$9</c:f>
              <c:strCache>
                <c:ptCount val="3"/>
                <c:pt idx="0">
                  <c:v>Říjen</c:v>
                </c:pt>
                <c:pt idx="1">
                  <c:v>Listopad</c:v>
                </c:pt>
                <c:pt idx="2">
                  <c:v>Prosinec</c:v>
                </c:pt>
              </c:strCache>
            </c:strRef>
          </c:cat>
          <c:val>
            <c:numRef>
              <c:f>'8.3'!$L$24:$N$24</c:f>
              <c:numCache>
                <c:formatCode>#,##0.0</c:formatCode>
                <c:ptCount val="3"/>
                <c:pt idx="0">
                  <c:v>0</c:v>
                </c:pt>
                <c:pt idx="1">
                  <c:v>0</c:v>
                </c:pt>
                <c:pt idx="2">
                  <c:v>0</c:v>
                </c:pt>
              </c:numCache>
            </c:numRef>
          </c:val>
        </c:ser>
        <c:ser>
          <c:idx val="15"/>
          <c:order val="15"/>
          <c:tx>
            <c:strRef>
              <c:f>'8.3'!$K$25</c:f>
              <c:strCache>
                <c:ptCount val="1"/>
                <c:pt idx="0">
                  <c:v>Zemní plyn</c:v>
                </c:pt>
              </c:strCache>
            </c:strRef>
          </c:tx>
          <c:spPr>
            <a:solidFill>
              <a:srgbClr val="EBE600"/>
            </a:solidFill>
          </c:spPr>
          <c:invertIfNegative val="0"/>
          <c:cat>
            <c:strRef>
              <c:f>'8.3'!$L$9:$N$9</c:f>
              <c:strCache>
                <c:ptCount val="3"/>
                <c:pt idx="0">
                  <c:v>Říjen</c:v>
                </c:pt>
                <c:pt idx="1">
                  <c:v>Listopad</c:v>
                </c:pt>
                <c:pt idx="2">
                  <c:v>Prosinec</c:v>
                </c:pt>
              </c:strCache>
            </c:strRef>
          </c:cat>
          <c:val>
            <c:numRef>
              <c:f>'8.3'!$L$25:$N$25</c:f>
              <c:numCache>
                <c:formatCode>#,##0.0</c:formatCode>
                <c:ptCount val="3"/>
                <c:pt idx="0">
                  <c:v>281047.02100000012</c:v>
                </c:pt>
                <c:pt idx="1">
                  <c:v>398887.25799999991</c:v>
                </c:pt>
                <c:pt idx="2">
                  <c:v>607832.31799999985</c:v>
                </c:pt>
              </c:numCache>
            </c:numRef>
          </c:val>
        </c:ser>
        <c:dLbls>
          <c:showLegendKey val="0"/>
          <c:showVal val="0"/>
          <c:showCatName val="0"/>
          <c:showSerName val="0"/>
          <c:showPercent val="0"/>
          <c:showBubbleSize val="0"/>
        </c:dLbls>
        <c:gapWidth val="150"/>
        <c:overlap val="100"/>
        <c:axId val="512851968"/>
        <c:axId val="512853504"/>
      </c:barChart>
      <c:catAx>
        <c:axId val="512851968"/>
        <c:scaling>
          <c:orientation val="minMax"/>
        </c:scaling>
        <c:delete val="0"/>
        <c:axPos val="b"/>
        <c:numFmt formatCode="General" sourceLinked="1"/>
        <c:majorTickMark val="none"/>
        <c:minorTickMark val="none"/>
        <c:tickLblPos val="nextTo"/>
        <c:txPr>
          <a:bodyPr/>
          <a:lstStyle/>
          <a:p>
            <a:pPr>
              <a:defRPr sz="900"/>
            </a:pPr>
            <a:endParaRPr lang="cs-CZ"/>
          </a:p>
        </c:txPr>
        <c:crossAx val="512853504"/>
        <c:crosses val="autoZero"/>
        <c:auto val="1"/>
        <c:lblAlgn val="ctr"/>
        <c:lblOffset val="100"/>
        <c:noMultiLvlLbl val="0"/>
      </c:catAx>
      <c:valAx>
        <c:axId val="51285350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285196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'8.3'!$O$10:$O$25</c:f>
              <c:numCache>
                <c:formatCode>0.0%</c:formatCode>
                <c:ptCount val="16"/>
              </c:numCache>
            </c:numRef>
          </c:cat>
          <c:val>
            <c:numRef>
              <c:f>'8.3'!$J$10:$J$25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'8.3'!$O$27:$O$34</c:f>
              <c:numCache>
                <c:formatCode>#,##0.0</c:formatCode>
                <c:ptCount val="8"/>
              </c:numCache>
            </c:numRef>
          </c:cat>
          <c:val>
            <c:numRef>
              <c:f>'8.3'!$J$27:$J$34</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3094784"/>
        <c:axId val="513096320"/>
      </c:barChart>
      <c:catAx>
        <c:axId val="513094784"/>
        <c:scaling>
          <c:orientation val="minMax"/>
        </c:scaling>
        <c:delete val="1"/>
        <c:axPos val="b"/>
        <c:numFmt formatCode="General" sourceLinked="1"/>
        <c:majorTickMark val="out"/>
        <c:minorTickMark val="none"/>
        <c:tickLblPos val="nextTo"/>
        <c:crossAx val="513096320"/>
        <c:crosses val="autoZero"/>
        <c:auto val="1"/>
        <c:lblAlgn val="ctr"/>
        <c:lblOffset val="100"/>
        <c:noMultiLvlLbl val="0"/>
      </c:catAx>
      <c:valAx>
        <c:axId val="513096320"/>
        <c:scaling>
          <c:orientation val="minMax"/>
        </c:scaling>
        <c:delete val="1"/>
        <c:axPos val="l"/>
        <c:numFmt formatCode="0%" sourceLinked="1"/>
        <c:majorTickMark val="out"/>
        <c:minorTickMark val="none"/>
        <c:tickLblPos val="nextTo"/>
        <c:crossAx val="51309478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'8.4'!$K$27</c:f>
              <c:strCache>
                <c:ptCount val="1"/>
                <c:pt idx="0">
                  <c:v>Průmysl</c:v>
                </c:pt>
              </c:strCache>
            </c:strRef>
          </c:tx>
          <c:invertIfNegative val="0"/>
          <c:cat>
            <c:strRef>
              <c:f>'8.4'!$L$26:$N$26</c:f>
              <c:strCache>
                <c:ptCount val="3"/>
                <c:pt idx="0">
                  <c:v>Říjen</c:v>
                </c:pt>
                <c:pt idx="1">
                  <c:v>Listopad</c:v>
                </c:pt>
                <c:pt idx="2">
                  <c:v>Prosinec</c:v>
                </c:pt>
              </c:strCache>
            </c:strRef>
          </c:cat>
          <c:val>
            <c:numRef>
              <c:f>'8.4'!$L$27:$N$27</c:f>
              <c:numCache>
                <c:formatCode>#,##0.0</c:formatCode>
                <c:ptCount val="3"/>
                <c:pt idx="0">
                  <c:v>14746.68</c:v>
                </c:pt>
                <c:pt idx="1">
                  <c:v>20773.36</c:v>
                </c:pt>
                <c:pt idx="2">
                  <c:v>21682.786</c:v>
                </c:pt>
              </c:numCache>
            </c:numRef>
          </c:val>
        </c:ser>
        <c:ser>
          <c:idx val="1"/>
          <c:order val="1"/>
          <c:tx>
            <c:strRef>
              <c:f>'8.4'!$K$28</c:f>
              <c:strCache>
                <c:ptCount val="1"/>
                <c:pt idx="0">
                  <c:v>Energetika</c:v>
                </c:pt>
              </c:strCache>
            </c:strRef>
          </c:tx>
          <c:invertIfNegative val="0"/>
          <c:cat>
            <c:strRef>
              <c:f>'8.4'!$L$26:$N$26</c:f>
              <c:strCache>
                <c:ptCount val="3"/>
                <c:pt idx="0">
                  <c:v>Říjen</c:v>
                </c:pt>
                <c:pt idx="1">
                  <c:v>Listopad</c:v>
                </c:pt>
                <c:pt idx="2">
                  <c:v>Prosinec</c:v>
                </c:pt>
              </c:strCache>
            </c:strRef>
          </c:cat>
          <c:val>
            <c:numRef>
              <c:f>'8.4'!$L$28:$N$28</c:f>
              <c:numCache>
                <c:formatCode>#,##0.0</c:formatCode>
                <c:ptCount val="3"/>
                <c:pt idx="0">
                  <c:v>24963.81</c:v>
                </c:pt>
                <c:pt idx="1">
                  <c:v>35400.090000000004</c:v>
                </c:pt>
                <c:pt idx="2">
                  <c:v>37301.589999999997</c:v>
                </c:pt>
              </c:numCache>
            </c:numRef>
          </c:val>
        </c:ser>
        <c:ser>
          <c:idx val="2"/>
          <c:order val="2"/>
          <c:tx>
            <c:strRef>
              <c:f>'8.4'!$K$29</c:f>
              <c:strCache>
                <c:ptCount val="1"/>
                <c:pt idx="0">
                  <c:v>Doprava</c:v>
                </c:pt>
              </c:strCache>
            </c:strRef>
          </c:tx>
          <c:invertIfNegative val="0"/>
          <c:cat>
            <c:strRef>
              <c:f>'8.4'!$L$26:$N$26</c:f>
              <c:strCache>
                <c:ptCount val="3"/>
                <c:pt idx="0">
                  <c:v>Říjen</c:v>
                </c:pt>
                <c:pt idx="1">
                  <c:v>Listopad</c:v>
                </c:pt>
                <c:pt idx="2">
                  <c:v>Prosinec</c:v>
                </c:pt>
              </c:strCache>
            </c:strRef>
          </c:cat>
          <c:val>
            <c:numRef>
              <c:f>'8.4'!$L$29:$N$29</c:f>
              <c:numCache>
                <c:formatCode>#,##0.0</c:formatCode>
                <c:ptCount val="3"/>
                <c:pt idx="0">
                  <c:v>1136.5349999999999</c:v>
                </c:pt>
                <c:pt idx="1">
                  <c:v>1647.325</c:v>
                </c:pt>
                <c:pt idx="2">
                  <c:v>1898.3</c:v>
                </c:pt>
              </c:numCache>
            </c:numRef>
          </c:val>
        </c:ser>
        <c:ser>
          <c:idx val="3"/>
          <c:order val="3"/>
          <c:tx>
            <c:strRef>
              <c:f>'8.4'!$K$30</c:f>
              <c:strCache>
                <c:ptCount val="1"/>
                <c:pt idx="0">
                  <c:v>Stavebnictví</c:v>
                </c:pt>
              </c:strCache>
            </c:strRef>
          </c:tx>
          <c:invertIfNegative val="0"/>
          <c:cat>
            <c:strRef>
              <c:f>'8.4'!$L$26:$N$26</c:f>
              <c:strCache>
                <c:ptCount val="3"/>
                <c:pt idx="0">
                  <c:v>Říjen</c:v>
                </c:pt>
                <c:pt idx="1">
                  <c:v>Listopad</c:v>
                </c:pt>
                <c:pt idx="2">
                  <c:v>Prosinec</c:v>
                </c:pt>
              </c:strCache>
            </c:strRef>
          </c:cat>
          <c:val>
            <c:numRef>
              <c:f>'8.4'!$L$30:$N$30</c:f>
              <c:numCache>
                <c:formatCode>#,##0.0</c:formatCode>
                <c:ptCount val="3"/>
                <c:pt idx="0">
                  <c:v>1323.0900000000001</c:v>
                </c:pt>
                <c:pt idx="1">
                  <c:v>2028.75</c:v>
                </c:pt>
                <c:pt idx="2">
                  <c:v>2401.3000000000002</c:v>
                </c:pt>
              </c:numCache>
            </c:numRef>
          </c:val>
        </c:ser>
        <c:ser>
          <c:idx val="4"/>
          <c:order val="4"/>
          <c:tx>
            <c:strRef>
              <c:f>'8.4'!$K$31</c:f>
              <c:strCache>
                <c:ptCount val="1"/>
                <c:pt idx="0">
                  <c:v>Zemědělství a lesnictví</c:v>
                </c:pt>
              </c:strCache>
            </c:strRef>
          </c:tx>
          <c:invertIfNegative val="0"/>
          <c:cat>
            <c:strRef>
              <c:f>'8.4'!$L$26:$N$26</c:f>
              <c:strCache>
                <c:ptCount val="3"/>
                <c:pt idx="0">
                  <c:v>Říjen</c:v>
                </c:pt>
                <c:pt idx="1">
                  <c:v>Listopad</c:v>
                </c:pt>
                <c:pt idx="2">
                  <c:v>Prosinec</c:v>
                </c:pt>
              </c:strCache>
            </c:strRef>
          </c:cat>
          <c:val>
            <c:numRef>
              <c:f>'8.4'!$L$31:$N$31</c:f>
              <c:numCache>
                <c:formatCode>#,##0.0</c:formatCode>
                <c:ptCount val="3"/>
                <c:pt idx="0">
                  <c:v>629.36</c:v>
                </c:pt>
                <c:pt idx="1">
                  <c:v>622.22</c:v>
                </c:pt>
                <c:pt idx="2">
                  <c:v>774.39</c:v>
                </c:pt>
              </c:numCache>
            </c:numRef>
          </c:val>
        </c:ser>
        <c:ser>
          <c:idx val="5"/>
          <c:order val="5"/>
          <c:tx>
            <c:strRef>
              <c:f>'8.4'!$K$32</c:f>
              <c:strCache>
                <c:ptCount val="1"/>
                <c:pt idx="0">
                  <c:v>Domácnosti</c:v>
                </c:pt>
              </c:strCache>
            </c:strRef>
          </c:tx>
          <c:invertIfNegative val="0"/>
          <c:cat>
            <c:strRef>
              <c:f>'8.4'!$L$26:$N$26</c:f>
              <c:strCache>
                <c:ptCount val="3"/>
                <c:pt idx="0">
                  <c:v>Říjen</c:v>
                </c:pt>
                <c:pt idx="1">
                  <c:v>Listopad</c:v>
                </c:pt>
                <c:pt idx="2">
                  <c:v>Prosinec</c:v>
                </c:pt>
              </c:strCache>
            </c:strRef>
          </c:cat>
          <c:val>
            <c:numRef>
              <c:f>'8.4'!$L$32:$N$32</c:f>
              <c:numCache>
                <c:formatCode>#,##0.0</c:formatCode>
                <c:ptCount val="3"/>
                <c:pt idx="0">
                  <c:v>132253.573</c:v>
                </c:pt>
                <c:pt idx="1">
                  <c:v>185792.52099999998</c:v>
                </c:pt>
                <c:pt idx="2">
                  <c:v>221158.712</c:v>
                </c:pt>
              </c:numCache>
            </c:numRef>
          </c:val>
        </c:ser>
        <c:ser>
          <c:idx val="6"/>
          <c:order val="6"/>
          <c:tx>
            <c:strRef>
              <c:f>'8.4'!$K$33</c:f>
              <c:strCache>
                <c:ptCount val="1"/>
                <c:pt idx="0">
                  <c:v>Obchod, služby, školství, zdravotnictví</c:v>
                </c:pt>
              </c:strCache>
            </c:strRef>
          </c:tx>
          <c:invertIfNegative val="0"/>
          <c:cat>
            <c:strRef>
              <c:f>'8.4'!$L$26:$N$26</c:f>
              <c:strCache>
                <c:ptCount val="3"/>
                <c:pt idx="0">
                  <c:v>Říjen</c:v>
                </c:pt>
                <c:pt idx="1">
                  <c:v>Listopad</c:v>
                </c:pt>
                <c:pt idx="2">
                  <c:v>Prosinec</c:v>
                </c:pt>
              </c:strCache>
            </c:strRef>
          </c:cat>
          <c:val>
            <c:numRef>
              <c:f>'8.4'!$L$33:$N$33</c:f>
              <c:numCache>
                <c:formatCode>#,##0.0</c:formatCode>
                <c:ptCount val="3"/>
                <c:pt idx="0">
                  <c:v>60392.161</c:v>
                </c:pt>
                <c:pt idx="1">
                  <c:v>84914.934999999998</c:v>
                </c:pt>
                <c:pt idx="2">
                  <c:v>106116.988</c:v>
                </c:pt>
              </c:numCache>
            </c:numRef>
          </c:val>
        </c:ser>
        <c:ser>
          <c:idx val="7"/>
          <c:order val="7"/>
          <c:tx>
            <c:strRef>
              <c:f>'8.4'!$K$34</c:f>
              <c:strCache>
                <c:ptCount val="1"/>
                <c:pt idx="0">
                  <c:v>Ostatní</c:v>
                </c:pt>
              </c:strCache>
            </c:strRef>
          </c:tx>
          <c:invertIfNegative val="0"/>
          <c:cat>
            <c:strRef>
              <c:f>'8.4'!$L$26:$N$26</c:f>
              <c:strCache>
                <c:ptCount val="3"/>
                <c:pt idx="0">
                  <c:v>Říjen</c:v>
                </c:pt>
                <c:pt idx="1">
                  <c:v>Listopad</c:v>
                </c:pt>
                <c:pt idx="2">
                  <c:v>Prosinec</c:v>
                </c:pt>
              </c:strCache>
            </c:strRef>
          </c:cat>
          <c:val>
            <c:numRef>
              <c:f>'8.4'!$L$34:$N$34</c:f>
              <c:numCache>
                <c:formatCode>#,##0.0</c:formatCode>
                <c:ptCount val="3"/>
                <c:pt idx="0">
                  <c:v>18749.560000000001</c:v>
                </c:pt>
                <c:pt idx="1">
                  <c:v>17601.22</c:v>
                </c:pt>
                <c:pt idx="2">
                  <c:v>21192.739999999998</c:v>
                </c:pt>
              </c:numCache>
            </c:numRef>
          </c:val>
        </c:ser>
        <c:dLbls>
          <c:showLegendKey val="0"/>
          <c:showVal val="0"/>
          <c:showCatName val="0"/>
          <c:showSerName val="0"/>
          <c:showPercent val="0"/>
          <c:showBubbleSize val="0"/>
        </c:dLbls>
        <c:gapWidth val="150"/>
        <c:overlap val="100"/>
        <c:axId val="513204224"/>
        <c:axId val="513205760"/>
      </c:barChart>
      <c:catAx>
        <c:axId val="513204224"/>
        <c:scaling>
          <c:orientation val="minMax"/>
        </c:scaling>
        <c:delete val="0"/>
        <c:axPos val="b"/>
        <c:numFmt formatCode="General" sourceLinked="1"/>
        <c:majorTickMark val="none"/>
        <c:minorTickMark val="none"/>
        <c:tickLblPos val="nextTo"/>
        <c:txPr>
          <a:bodyPr/>
          <a:lstStyle/>
          <a:p>
            <a:pPr>
              <a:defRPr sz="900"/>
            </a:pPr>
            <a:endParaRPr lang="cs-CZ"/>
          </a:p>
        </c:txPr>
        <c:crossAx val="513205760"/>
        <c:crosses val="autoZero"/>
        <c:auto val="1"/>
        <c:lblAlgn val="ctr"/>
        <c:lblOffset val="100"/>
        <c:noMultiLvlLbl val="0"/>
      </c:catAx>
      <c:valAx>
        <c:axId val="51320576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320422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'4.1'!$O$7</c:f>
              <c:strCache>
                <c:ptCount val="1"/>
              </c:strCache>
            </c:strRef>
          </c:tx>
          <c:spPr>
            <a:solidFill>
              <a:schemeClr val="accent3">
                <a:lumMod val="75000"/>
              </a:schemeClr>
            </a:solidFill>
          </c:spPr>
          <c:invertIfNegative val="0"/>
          <c:cat>
            <c:numRef>
              <c:f>'4.1'!$P$6</c:f>
              <c:numCache>
                <c:formatCode>General</c:formatCode>
                <c:ptCount val="1"/>
              </c:numCache>
            </c:numRef>
          </c:cat>
          <c:val>
            <c:numRef>
              <c:f>'4.1'!$P$7</c:f>
              <c:numCache>
                <c:formatCode>0.0%</c:formatCode>
                <c:ptCount val="1"/>
              </c:numCache>
            </c:numRef>
          </c:val>
        </c:ser>
        <c:ser>
          <c:idx val="1"/>
          <c:order val="1"/>
          <c:tx>
            <c:strRef>
              <c:f>'4.1'!$O$8</c:f>
              <c:strCache>
                <c:ptCount val="1"/>
              </c:strCache>
            </c:strRef>
          </c:tx>
          <c:spPr>
            <a:solidFill>
              <a:schemeClr val="bg2">
                <a:lumMod val="50000"/>
              </a:schemeClr>
            </a:solidFill>
          </c:spPr>
          <c:invertIfNegative val="0"/>
          <c:cat>
            <c:numRef>
              <c:f>'4.1'!$P$6</c:f>
              <c:numCache>
                <c:formatCode>General</c:formatCode>
                <c:ptCount val="1"/>
              </c:numCache>
            </c:numRef>
          </c:cat>
          <c:val>
            <c:numRef>
              <c:f>'4.1'!$P$8</c:f>
              <c:numCache>
                <c:formatCode>0.0%</c:formatCode>
                <c:ptCount val="1"/>
              </c:numCache>
            </c:numRef>
          </c:val>
        </c:ser>
        <c:ser>
          <c:idx val="2"/>
          <c:order val="2"/>
          <c:tx>
            <c:strRef>
              <c:f>'4.1'!$O$9</c:f>
              <c:strCache>
                <c:ptCount val="1"/>
              </c:strCache>
            </c:strRef>
          </c:tx>
          <c:spPr>
            <a:solidFill>
              <a:schemeClr val="tx1"/>
            </a:solidFill>
          </c:spPr>
          <c:invertIfNegative val="0"/>
          <c:cat>
            <c:numRef>
              <c:f>'4.1'!$P$6</c:f>
              <c:numCache>
                <c:formatCode>General</c:formatCode>
                <c:ptCount val="1"/>
              </c:numCache>
            </c:numRef>
          </c:cat>
          <c:val>
            <c:numRef>
              <c:f>'4.1'!$P$9</c:f>
              <c:numCache>
                <c:formatCode>0.0%</c:formatCode>
                <c:ptCount val="1"/>
              </c:numCache>
            </c:numRef>
          </c:val>
        </c:ser>
        <c:ser>
          <c:idx val="3"/>
          <c:order val="3"/>
          <c:tx>
            <c:strRef>
              <c:f>'4.1'!$O$10</c:f>
              <c:strCache>
                <c:ptCount val="1"/>
              </c:strCache>
            </c:strRef>
          </c:tx>
          <c:invertIfNegative val="0"/>
          <c:cat>
            <c:numRef>
              <c:f>'4.1'!$P$6</c:f>
              <c:numCache>
                <c:formatCode>General</c:formatCode>
                <c:ptCount val="1"/>
              </c:numCache>
            </c:numRef>
          </c:cat>
          <c:val>
            <c:numRef>
              <c:f>'4.1'!$P$10</c:f>
              <c:numCache>
                <c:formatCode>0.0%</c:formatCode>
                <c:ptCount val="1"/>
              </c:numCache>
            </c:numRef>
          </c:val>
        </c:ser>
        <c:ser>
          <c:idx val="4"/>
          <c:order val="4"/>
          <c:tx>
            <c:strRef>
              <c:f>'4.1'!$O$11</c:f>
              <c:strCache>
                <c:ptCount val="1"/>
              </c:strCache>
            </c:strRef>
          </c:tx>
          <c:invertIfNegative val="0"/>
          <c:cat>
            <c:numRef>
              <c:f>'4.1'!$P$6</c:f>
              <c:numCache>
                <c:formatCode>General</c:formatCode>
                <c:ptCount val="1"/>
              </c:numCache>
            </c:numRef>
          </c:cat>
          <c:val>
            <c:numRef>
              <c:f>'4.1'!$P$11</c:f>
              <c:numCache>
                <c:formatCode>0.0%</c:formatCode>
                <c:ptCount val="1"/>
              </c:numCache>
            </c:numRef>
          </c:val>
        </c:ser>
        <c:ser>
          <c:idx val="5"/>
          <c:order val="5"/>
          <c:tx>
            <c:strRef>
              <c:f>'4.1'!$O$12</c:f>
              <c:strCache>
                <c:ptCount val="1"/>
              </c:strCache>
            </c:strRef>
          </c:tx>
          <c:invertIfNegative val="0"/>
          <c:cat>
            <c:numRef>
              <c:f>'4.1'!$P$6</c:f>
              <c:numCache>
                <c:formatCode>General</c:formatCode>
                <c:ptCount val="1"/>
              </c:numCache>
            </c:numRef>
          </c:cat>
          <c:val>
            <c:numRef>
              <c:f>'4.1'!$P$12</c:f>
              <c:numCache>
                <c:formatCode>0.0%</c:formatCode>
                <c:ptCount val="1"/>
              </c:numCache>
            </c:numRef>
          </c:val>
        </c:ser>
        <c:ser>
          <c:idx val="6"/>
          <c:order val="6"/>
          <c:tx>
            <c:strRef>
              <c:f>'4.1'!$O$13</c:f>
              <c:strCache>
                <c:ptCount val="1"/>
              </c:strCache>
            </c:strRef>
          </c:tx>
          <c:spPr>
            <a:solidFill>
              <a:srgbClr val="6E4932"/>
            </a:solidFill>
          </c:spPr>
          <c:invertIfNegative val="0"/>
          <c:cat>
            <c:numRef>
              <c:f>'4.1'!$P$6</c:f>
              <c:numCache>
                <c:formatCode>General</c:formatCode>
                <c:ptCount val="1"/>
              </c:numCache>
            </c:numRef>
          </c:cat>
          <c:val>
            <c:numRef>
              <c:f>'4.1'!$P$13</c:f>
              <c:numCache>
                <c:formatCode>0.0%</c:formatCode>
                <c:ptCount val="1"/>
              </c:numCache>
            </c:numRef>
          </c:val>
        </c:ser>
        <c:ser>
          <c:idx val="7"/>
          <c:order val="7"/>
          <c:tx>
            <c:strRef>
              <c:f>'4.1'!$O$14</c:f>
              <c:strCache>
                <c:ptCount val="1"/>
              </c:strCache>
            </c:strRef>
          </c:tx>
          <c:invertIfNegative val="0"/>
          <c:cat>
            <c:numRef>
              <c:f>'4.1'!$P$6</c:f>
              <c:numCache>
                <c:formatCode>General</c:formatCode>
                <c:ptCount val="1"/>
              </c:numCache>
            </c:numRef>
          </c:cat>
          <c:val>
            <c:numRef>
              <c:f>'4.1'!$P$14</c:f>
              <c:numCache>
                <c:formatCode>0.0%</c:formatCode>
                <c:ptCount val="1"/>
              </c:numCache>
            </c:numRef>
          </c:val>
        </c:ser>
        <c:ser>
          <c:idx val="8"/>
          <c:order val="8"/>
          <c:tx>
            <c:strRef>
              <c:f>'4.1'!$O$15</c:f>
              <c:strCache>
                <c:ptCount val="1"/>
              </c:strCache>
            </c:strRef>
          </c:tx>
          <c:invertIfNegative val="0"/>
          <c:cat>
            <c:numRef>
              <c:f>'4.1'!$P$6</c:f>
              <c:numCache>
                <c:formatCode>General</c:formatCode>
                <c:ptCount val="1"/>
              </c:numCache>
            </c:numRef>
          </c:cat>
          <c:val>
            <c:numRef>
              <c:f>'4.1'!$P$15</c:f>
              <c:numCache>
                <c:formatCode>0.0%</c:formatCode>
                <c:ptCount val="1"/>
              </c:numCache>
            </c:numRef>
          </c:val>
        </c:ser>
        <c:ser>
          <c:idx val="9"/>
          <c:order val="9"/>
          <c:tx>
            <c:strRef>
              <c:f>'4.1'!$O$16</c:f>
              <c:strCache>
                <c:ptCount val="1"/>
              </c:strCache>
            </c:strRef>
          </c:tx>
          <c:invertIfNegative val="0"/>
          <c:cat>
            <c:numRef>
              <c:f>'4.1'!$P$6</c:f>
              <c:numCache>
                <c:formatCode>General</c:formatCode>
                <c:ptCount val="1"/>
              </c:numCache>
            </c:numRef>
          </c:cat>
          <c:val>
            <c:numRef>
              <c:f>'4.1'!$P$16</c:f>
              <c:numCache>
                <c:formatCode>0.0%</c:formatCode>
                <c:ptCount val="1"/>
              </c:numCache>
            </c:numRef>
          </c:val>
        </c:ser>
        <c:ser>
          <c:idx val="10"/>
          <c:order val="10"/>
          <c:tx>
            <c:strRef>
              <c:f>'4.1'!$O$17</c:f>
              <c:strCache>
                <c:ptCount val="1"/>
              </c:strCache>
            </c:strRef>
          </c:tx>
          <c:invertIfNegative val="0"/>
          <c:cat>
            <c:numRef>
              <c:f>'4.1'!$P$6</c:f>
              <c:numCache>
                <c:formatCode>General</c:formatCode>
                <c:ptCount val="1"/>
              </c:numCache>
            </c:numRef>
          </c:cat>
          <c:val>
            <c:numRef>
              <c:f>'4.1'!$P$17</c:f>
              <c:numCache>
                <c:formatCode>0.0%</c:formatCode>
                <c:ptCount val="1"/>
              </c:numCache>
            </c:numRef>
          </c:val>
        </c:ser>
        <c:ser>
          <c:idx val="11"/>
          <c:order val="11"/>
          <c:tx>
            <c:strRef>
              <c:f>'4.1'!$O$18</c:f>
              <c:strCache>
                <c:ptCount val="1"/>
              </c:strCache>
            </c:strRef>
          </c:tx>
          <c:invertIfNegative val="0"/>
          <c:cat>
            <c:numRef>
              <c:f>'4.1'!$P$6</c:f>
              <c:numCache>
                <c:formatCode>General</c:formatCode>
                <c:ptCount val="1"/>
              </c:numCache>
            </c:numRef>
          </c:cat>
          <c:val>
            <c:numRef>
              <c:f>'4.1'!$P$18</c:f>
              <c:numCache>
                <c:formatCode>0.0%</c:formatCode>
                <c:ptCount val="1"/>
              </c:numCache>
            </c:numRef>
          </c:val>
        </c:ser>
        <c:ser>
          <c:idx val="12"/>
          <c:order val="12"/>
          <c:tx>
            <c:strRef>
              <c:f>'4.1'!$O$19</c:f>
              <c:strCache>
                <c:ptCount val="1"/>
              </c:strCache>
            </c:strRef>
          </c:tx>
          <c:invertIfNegative val="0"/>
          <c:cat>
            <c:numRef>
              <c:f>'4.1'!$P$6</c:f>
              <c:numCache>
                <c:formatCode>General</c:formatCode>
                <c:ptCount val="1"/>
              </c:numCache>
            </c:numRef>
          </c:cat>
          <c:val>
            <c:numRef>
              <c:f>'4.1'!$P$19</c:f>
              <c:numCache>
                <c:formatCode>0.0%</c:formatCode>
                <c:ptCount val="1"/>
              </c:numCache>
            </c:numRef>
          </c:val>
        </c:ser>
        <c:ser>
          <c:idx val="13"/>
          <c:order val="13"/>
          <c:tx>
            <c:strRef>
              <c:f>'4.1'!$O$20</c:f>
              <c:strCache>
                <c:ptCount val="1"/>
              </c:strCache>
            </c:strRef>
          </c:tx>
          <c:invertIfNegative val="0"/>
          <c:cat>
            <c:numRef>
              <c:f>'4.1'!$P$6</c:f>
              <c:numCache>
                <c:formatCode>General</c:formatCode>
                <c:ptCount val="1"/>
              </c:numCache>
            </c:numRef>
          </c:cat>
          <c:val>
            <c:numRef>
              <c:f>'4.1'!$P$20</c:f>
              <c:numCache>
                <c:formatCode>0.0%</c:formatCode>
                <c:ptCount val="1"/>
              </c:numCache>
            </c:numRef>
          </c:val>
        </c:ser>
        <c:ser>
          <c:idx val="14"/>
          <c:order val="14"/>
          <c:tx>
            <c:strRef>
              <c:f>'4.1'!$O$21</c:f>
              <c:strCache>
                <c:ptCount val="1"/>
              </c:strCache>
            </c:strRef>
          </c:tx>
          <c:invertIfNegative val="0"/>
          <c:cat>
            <c:numRef>
              <c:f>'4.1'!$P$6</c:f>
              <c:numCache>
                <c:formatCode>General</c:formatCode>
                <c:ptCount val="1"/>
              </c:numCache>
            </c:numRef>
          </c:cat>
          <c:val>
            <c:numRef>
              <c:f>'4.1'!$P$21</c:f>
              <c:numCache>
                <c:formatCode>0.0%</c:formatCode>
                <c:ptCount val="1"/>
              </c:numCache>
            </c:numRef>
          </c:val>
        </c:ser>
        <c:ser>
          <c:idx val="15"/>
          <c:order val="15"/>
          <c:tx>
            <c:strRef>
              <c:f>'4.1'!$O$22</c:f>
              <c:strCache>
                <c:ptCount val="1"/>
              </c:strCache>
            </c:strRef>
          </c:tx>
          <c:spPr>
            <a:solidFill>
              <a:srgbClr val="EBE600"/>
            </a:solidFill>
          </c:spPr>
          <c:invertIfNegative val="0"/>
          <c:cat>
            <c:numRef>
              <c:f>'4.1'!$P$6</c:f>
              <c:numCache>
                <c:formatCode>General</c:formatCode>
                <c:ptCount val="1"/>
              </c:numCache>
            </c:numRef>
          </c:cat>
          <c:val>
            <c:numRef>
              <c:f>'4.1'!$P$22</c:f>
              <c:numCache>
                <c:formatCode>0.0%</c:formatCode>
                <c:ptCount val="1"/>
              </c:numCache>
            </c:numRef>
          </c:val>
        </c:ser>
        <c:dLbls>
          <c:showLegendKey val="0"/>
          <c:showVal val="0"/>
          <c:showCatName val="0"/>
          <c:showSerName val="0"/>
          <c:showPercent val="0"/>
          <c:showBubbleSize val="0"/>
        </c:dLbls>
        <c:gapWidth val="150"/>
        <c:axId val="478587136"/>
        <c:axId val="478597120"/>
      </c:barChart>
      <c:catAx>
        <c:axId val="478587136"/>
        <c:scaling>
          <c:orientation val="minMax"/>
        </c:scaling>
        <c:delete val="1"/>
        <c:axPos val="b"/>
        <c:numFmt formatCode="General" sourceLinked="1"/>
        <c:majorTickMark val="out"/>
        <c:minorTickMark val="none"/>
        <c:tickLblPos val="nextTo"/>
        <c:crossAx val="478597120"/>
        <c:crosses val="autoZero"/>
        <c:auto val="1"/>
        <c:lblAlgn val="ctr"/>
        <c:lblOffset val="100"/>
        <c:noMultiLvlLbl val="0"/>
      </c:catAx>
      <c:valAx>
        <c:axId val="478597120"/>
        <c:scaling>
          <c:orientation val="minMax"/>
        </c:scaling>
        <c:delete val="1"/>
        <c:axPos val="l"/>
        <c:numFmt formatCode="0.0%" sourceLinked="1"/>
        <c:majorTickMark val="out"/>
        <c:minorTickMark val="none"/>
        <c:tickLblPos val="nextTo"/>
        <c:crossAx val="47858713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'8.4'!$L$39</c:f>
              <c:strCache>
                <c:ptCount val="1"/>
                <c:pt idx="0">
                  <c:v>Instalovaný výkon</c:v>
                </c:pt>
              </c:strCache>
            </c:strRef>
          </c:tx>
          <c:invertIfNegative val="0"/>
          <c:val>
            <c:numRef>
              <c:f>'8.4'!$M$39</c:f>
              <c:numCache>
                <c:formatCode>0.0%</c:formatCode>
                <c:ptCount val="1"/>
                <c:pt idx="0">
                  <c:v>7.0614198917637636E-2</c:v>
                </c:pt>
              </c:numCache>
            </c:numRef>
          </c:val>
        </c:ser>
        <c:ser>
          <c:idx val="1"/>
          <c:order val="1"/>
          <c:tx>
            <c:strRef>
              <c:f>'8.4'!$L$40</c:f>
              <c:strCache>
                <c:ptCount val="1"/>
                <c:pt idx="0">
                  <c:v>Výroba tepla brutto</c:v>
                </c:pt>
              </c:strCache>
            </c:strRef>
          </c:tx>
          <c:invertIfNegative val="0"/>
          <c:val>
            <c:numRef>
              <c:f>'8.4'!$M$40</c:f>
              <c:numCache>
                <c:formatCode>0.0%</c:formatCode>
                <c:ptCount val="1"/>
                <c:pt idx="0">
                  <c:v>9.1777654029952818E-2</c:v>
                </c:pt>
              </c:numCache>
            </c:numRef>
          </c:val>
        </c:ser>
        <c:ser>
          <c:idx val="2"/>
          <c:order val="2"/>
          <c:tx>
            <c:strRef>
              <c:f>'8.4'!$L$41</c:f>
              <c:strCache>
                <c:ptCount val="1"/>
                <c:pt idx="0">
                  <c:v>Dodávky tepla</c:v>
                </c:pt>
              </c:strCache>
            </c:strRef>
          </c:tx>
          <c:invertIfNegative val="0"/>
          <c:val>
            <c:numRef>
              <c:f>'8.4'!$M$41</c:f>
              <c:numCache>
                <c:formatCode>0.0%</c:formatCode>
                <c:ptCount val="1"/>
                <c:pt idx="0">
                  <c:v>3.9395866331666439E-2</c:v>
                </c:pt>
              </c:numCache>
            </c:numRef>
          </c:val>
        </c:ser>
        <c:dLbls>
          <c:showLegendKey val="0"/>
          <c:showVal val="0"/>
          <c:showCatName val="0"/>
          <c:showSerName val="0"/>
          <c:showPercent val="0"/>
          <c:showBubbleSize val="0"/>
        </c:dLbls>
        <c:gapWidth val="150"/>
        <c:axId val="486107776"/>
        <c:axId val="486109568"/>
      </c:barChart>
      <c:catAx>
        <c:axId val="486107776"/>
        <c:scaling>
          <c:orientation val="maxMin"/>
        </c:scaling>
        <c:delete val="0"/>
        <c:axPos val="l"/>
        <c:numFmt formatCode="General" sourceLinked="1"/>
        <c:majorTickMark val="none"/>
        <c:minorTickMark val="none"/>
        <c:tickLblPos val="none"/>
        <c:crossAx val="486109568"/>
        <c:crosses val="autoZero"/>
        <c:auto val="1"/>
        <c:lblAlgn val="ctr"/>
        <c:lblOffset val="100"/>
        <c:noMultiLvlLbl val="0"/>
      </c:catAx>
      <c:valAx>
        <c:axId val="486109568"/>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486107776"/>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'8.4'!$K$10</c:f>
              <c:strCache>
                <c:ptCount val="1"/>
                <c:pt idx="0">
                  <c:v>Biomasa</c:v>
                </c:pt>
              </c:strCache>
            </c:strRef>
          </c:tx>
          <c:spPr>
            <a:solidFill>
              <a:schemeClr val="accent3">
                <a:lumMod val="75000"/>
              </a:schemeClr>
            </a:solidFill>
          </c:spPr>
          <c:invertIfNegative val="0"/>
          <c:cat>
            <c:strRef>
              <c:f>'8.4'!$L$9:$N$9</c:f>
              <c:strCache>
                <c:ptCount val="3"/>
                <c:pt idx="0">
                  <c:v>Říjen</c:v>
                </c:pt>
                <c:pt idx="1">
                  <c:v>Listopad</c:v>
                </c:pt>
                <c:pt idx="2">
                  <c:v>Prosinec</c:v>
                </c:pt>
              </c:strCache>
            </c:strRef>
          </c:cat>
          <c:val>
            <c:numRef>
              <c:f>'8.4'!$L$10:$N$10</c:f>
              <c:numCache>
                <c:formatCode>#,##0.0</c:formatCode>
                <c:ptCount val="3"/>
                <c:pt idx="0">
                  <c:v>31842.146000000004</c:v>
                </c:pt>
                <c:pt idx="1">
                  <c:v>38401.51</c:v>
                </c:pt>
                <c:pt idx="2">
                  <c:v>45836.211000000003</c:v>
                </c:pt>
              </c:numCache>
            </c:numRef>
          </c:val>
        </c:ser>
        <c:ser>
          <c:idx val="1"/>
          <c:order val="1"/>
          <c:tx>
            <c:strRef>
              <c:f>'8.4'!$K$11</c:f>
              <c:strCache>
                <c:ptCount val="1"/>
                <c:pt idx="0">
                  <c:v>Bioplyn</c:v>
                </c:pt>
              </c:strCache>
            </c:strRef>
          </c:tx>
          <c:spPr>
            <a:solidFill>
              <a:schemeClr val="bg2">
                <a:lumMod val="50000"/>
              </a:schemeClr>
            </a:solidFill>
          </c:spPr>
          <c:invertIfNegative val="0"/>
          <c:cat>
            <c:strRef>
              <c:f>'8.4'!$L$9:$N$9</c:f>
              <c:strCache>
                <c:ptCount val="3"/>
                <c:pt idx="0">
                  <c:v>Říjen</c:v>
                </c:pt>
                <c:pt idx="1">
                  <c:v>Listopad</c:v>
                </c:pt>
                <c:pt idx="2">
                  <c:v>Prosinec</c:v>
                </c:pt>
              </c:strCache>
            </c:strRef>
          </c:cat>
          <c:val>
            <c:numRef>
              <c:f>'8.4'!$L$11:$N$11</c:f>
              <c:numCache>
                <c:formatCode>#,##0.0</c:formatCode>
                <c:ptCount val="3"/>
                <c:pt idx="0">
                  <c:v>622</c:v>
                </c:pt>
                <c:pt idx="1">
                  <c:v>595</c:v>
                </c:pt>
                <c:pt idx="2">
                  <c:v>760</c:v>
                </c:pt>
              </c:numCache>
            </c:numRef>
          </c:val>
        </c:ser>
        <c:ser>
          <c:idx val="2"/>
          <c:order val="2"/>
          <c:tx>
            <c:strRef>
              <c:f>'8.4'!$K$12</c:f>
              <c:strCache>
                <c:ptCount val="1"/>
                <c:pt idx="0">
                  <c:v>Černé uhlí</c:v>
                </c:pt>
              </c:strCache>
            </c:strRef>
          </c:tx>
          <c:spPr>
            <a:solidFill>
              <a:schemeClr val="tx1"/>
            </a:solidFill>
          </c:spPr>
          <c:invertIfNegative val="0"/>
          <c:cat>
            <c:strRef>
              <c:f>'8.4'!$L$9:$N$9</c:f>
              <c:strCache>
                <c:ptCount val="3"/>
                <c:pt idx="0">
                  <c:v>Říjen</c:v>
                </c:pt>
                <c:pt idx="1">
                  <c:v>Listopad</c:v>
                </c:pt>
                <c:pt idx="2">
                  <c:v>Prosinec</c:v>
                </c:pt>
              </c:strCache>
            </c:strRef>
          </c:cat>
          <c:val>
            <c:numRef>
              <c:f>'8.4'!$L$12:$N$12</c:f>
              <c:numCache>
                <c:formatCode>#,##0.0</c:formatCode>
                <c:ptCount val="3"/>
                <c:pt idx="0">
                  <c:v>0</c:v>
                </c:pt>
                <c:pt idx="1">
                  <c:v>0</c:v>
                </c:pt>
                <c:pt idx="2">
                  <c:v>0</c:v>
                </c:pt>
              </c:numCache>
            </c:numRef>
          </c:val>
        </c:ser>
        <c:ser>
          <c:idx val="3"/>
          <c:order val="3"/>
          <c:tx>
            <c:strRef>
              <c:f>'8.4'!$K$13</c:f>
              <c:strCache>
                <c:ptCount val="1"/>
                <c:pt idx="0">
                  <c:v>Elektrická energie</c:v>
                </c:pt>
              </c:strCache>
            </c:strRef>
          </c:tx>
          <c:invertIfNegative val="0"/>
          <c:cat>
            <c:strRef>
              <c:f>'8.4'!$L$9:$N$9</c:f>
              <c:strCache>
                <c:ptCount val="3"/>
                <c:pt idx="0">
                  <c:v>Říjen</c:v>
                </c:pt>
                <c:pt idx="1">
                  <c:v>Listopad</c:v>
                </c:pt>
                <c:pt idx="2">
                  <c:v>Prosinec</c:v>
                </c:pt>
              </c:strCache>
            </c:strRef>
          </c:cat>
          <c:val>
            <c:numRef>
              <c:f>'8.4'!$L$13:$N$13</c:f>
              <c:numCache>
                <c:formatCode>#,##0.0</c:formatCode>
                <c:ptCount val="3"/>
                <c:pt idx="0">
                  <c:v>0</c:v>
                </c:pt>
                <c:pt idx="1">
                  <c:v>0</c:v>
                </c:pt>
                <c:pt idx="2">
                  <c:v>0</c:v>
                </c:pt>
              </c:numCache>
            </c:numRef>
          </c:val>
        </c:ser>
        <c:ser>
          <c:idx val="4"/>
          <c:order val="4"/>
          <c:tx>
            <c:strRef>
              <c:f>'8.4'!$K$14</c:f>
              <c:strCache>
                <c:ptCount val="1"/>
                <c:pt idx="0">
                  <c:v>Energie prostředí (tepelné čerpadlo)</c:v>
                </c:pt>
              </c:strCache>
            </c:strRef>
          </c:tx>
          <c:invertIfNegative val="0"/>
          <c:cat>
            <c:strRef>
              <c:f>'8.4'!$L$9:$N$9</c:f>
              <c:strCache>
                <c:ptCount val="3"/>
                <c:pt idx="0">
                  <c:v>Říjen</c:v>
                </c:pt>
                <c:pt idx="1">
                  <c:v>Listopad</c:v>
                </c:pt>
                <c:pt idx="2">
                  <c:v>Prosinec</c:v>
                </c:pt>
              </c:strCache>
            </c:strRef>
          </c:cat>
          <c:val>
            <c:numRef>
              <c:f>'8.4'!$L$14:$N$14</c:f>
              <c:numCache>
                <c:formatCode>#,##0.0</c:formatCode>
                <c:ptCount val="3"/>
                <c:pt idx="0">
                  <c:v>565.45000000000005</c:v>
                </c:pt>
                <c:pt idx="1">
                  <c:v>523.13</c:v>
                </c:pt>
                <c:pt idx="2">
                  <c:v>544.54</c:v>
                </c:pt>
              </c:numCache>
            </c:numRef>
          </c:val>
        </c:ser>
        <c:ser>
          <c:idx val="5"/>
          <c:order val="5"/>
          <c:tx>
            <c:strRef>
              <c:f>'8.4'!$K$15</c:f>
              <c:strCache>
                <c:ptCount val="1"/>
                <c:pt idx="0">
                  <c:v>Energie Slunce (solární kolektor)</c:v>
                </c:pt>
              </c:strCache>
            </c:strRef>
          </c:tx>
          <c:invertIfNegative val="0"/>
          <c:cat>
            <c:strRef>
              <c:f>'8.4'!$L$9:$N$9</c:f>
              <c:strCache>
                <c:ptCount val="3"/>
                <c:pt idx="0">
                  <c:v>Říjen</c:v>
                </c:pt>
                <c:pt idx="1">
                  <c:v>Listopad</c:v>
                </c:pt>
                <c:pt idx="2">
                  <c:v>Prosinec</c:v>
                </c:pt>
              </c:strCache>
            </c:strRef>
          </c:cat>
          <c:val>
            <c:numRef>
              <c:f>'8.4'!$L$15:$N$15</c:f>
              <c:numCache>
                <c:formatCode>#,##0.0</c:formatCode>
                <c:ptCount val="3"/>
                <c:pt idx="0">
                  <c:v>9.9510000000000005</c:v>
                </c:pt>
                <c:pt idx="1">
                  <c:v>3.2320000000000002</c:v>
                </c:pt>
                <c:pt idx="2">
                  <c:v>2.895</c:v>
                </c:pt>
              </c:numCache>
            </c:numRef>
          </c:val>
        </c:ser>
        <c:ser>
          <c:idx val="6"/>
          <c:order val="6"/>
          <c:tx>
            <c:strRef>
              <c:f>'8.4'!$K$16</c:f>
              <c:strCache>
                <c:ptCount val="1"/>
                <c:pt idx="0">
                  <c:v>Hnědé uhlí</c:v>
                </c:pt>
              </c:strCache>
            </c:strRef>
          </c:tx>
          <c:spPr>
            <a:solidFill>
              <a:srgbClr val="6E4932"/>
            </a:solidFill>
          </c:spPr>
          <c:invertIfNegative val="0"/>
          <c:cat>
            <c:strRef>
              <c:f>'8.4'!$L$9:$N$9</c:f>
              <c:strCache>
                <c:ptCount val="3"/>
                <c:pt idx="0">
                  <c:v>Říjen</c:v>
                </c:pt>
                <c:pt idx="1">
                  <c:v>Listopad</c:v>
                </c:pt>
                <c:pt idx="2">
                  <c:v>Prosinec</c:v>
                </c:pt>
              </c:strCache>
            </c:strRef>
          </c:cat>
          <c:val>
            <c:numRef>
              <c:f>'8.4'!$L$16:$N$16</c:f>
              <c:numCache>
                <c:formatCode>#,##0.0</c:formatCode>
                <c:ptCount val="3"/>
                <c:pt idx="0">
                  <c:v>160196.31900000002</c:v>
                </c:pt>
                <c:pt idx="1">
                  <c:v>213528.62899999999</c:v>
                </c:pt>
                <c:pt idx="2">
                  <c:v>252611.89599999998</c:v>
                </c:pt>
              </c:numCache>
            </c:numRef>
          </c:val>
        </c:ser>
        <c:ser>
          <c:idx val="7"/>
          <c:order val="7"/>
          <c:tx>
            <c:strRef>
              <c:f>'8.4'!$K$17</c:f>
              <c:strCache>
                <c:ptCount val="1"/>
                <c:pt idx="0">
                  <c:v>Jaderné palivo</c:v>
                </c:pt>
              </c:strCache>
            </c:strRef>
          </c:tx>
          <c:invertIfNegative val="0"/>
          <c:cat>
            <c:strRef>
              <c:f>'8.4'!$L$9:$N$9</c:f>
              <c:strCache>
                <c:ptCount val="3"/>
                <c:pt idx="0">
                  <c:v>Říjen</c:v>
                </c:pt>
                <c:pt idx="1">
                  <c:v>Listopad</c:v>
                </c:pt>
                <c:pt idx="2">
                  <c:v>Prosinec</c:v>
                </c:pt>
              </c:strCache>
            </c:strRef>
          </c:cat>
          <c:val>
            <c:numRef>
              <c:f>'8.4'!$L$17:$N$17</c:f>
              <c:numCache>
                <c:formatCode>#,##0.0</c:formatCode>
                <c:ptCount val="3"/>
                <c:pt idx="0">
                  <c:v>0</c:v>
                </c:pt>
                <c:pt idx="1">
                  <c:v>0</c:v>
                </c:pt>
                <c:pt idx="2">
                  <c:v>0</c:v>
                </c:pt>
              </c:numCache>
            </c:numRef>
          </c:val>
        </c:ser>
        <c:ser>
          <c:idx val="8"/>
          <c:order val="8"/>
          <c:tx>
            <c:strRef>
              <c:f>'8.4'!$K$18</c:f>
              <c:strCache>
                <c:ptCount val="1"/>
                <c:pt idx="0">
                  <c:v>Koks</c:v>
                </c:pt>
              </c:strCache>
            </c:strRef>
          </c:tx>
          <c:invertIfNegative val="0"/>
          <c:cat>
            <c:strRef>
              <c:f>'8.4'!$L$9:$N$9</c:f>
              <c:strCache>
                <c:ptCount val="3"/>
                <c:pt idx="0">
                  <c:v>Říjen</c:v>
                </c:pt>
                <c:pt idx="1">
                  <c:v>Listopad</c:v>
                </c:pt>
                <c:pt idx="2">
                  <c:v>Prosinec</c:v>
                </c:pt>
              </c:strCache>
            </c:strRef>
          </c:cat>
          <c:val>
            <c:numRef>
              <c:f>'8.4'!$L$18:$N$18</c:f>
              <c:numCache>
                <c:formatCode>#,##0.0</c:formatCode>
                <c:ptCount val="3"/>
                <c:pt idx="0">
                  <c:v>0</c:v>
                </c:pt>
                <c:pt idx="1">
                  <c:v>0</c:v>
                </c:pt>
                <c:pt idx="2">
                  <c:v>0</c:v>
                </c:pt>
              </c:numCache>
            </c:numRef>
          </c:val>
        </c:ser>
        <c:ser>
          <c:idx val="9"/>
          <c:order val="9"/>
          <c:tx>
            <c:strRef>
              <c:f>'8.4'!$K$19</c:f>
              <c:strCache>
                <c:ptCount val="1"/>
                <c:pt idx="0">
                  <c:v>Odpadní teplo</c:v>
                </c:pt>
              </c:strCache>
            </c:strRef>
          </c:tx>
          <c:invertIfNegative val="0"/>
          <c:cat>
            <c:strRef>
              <c:f>'8.4'!$L$9:$N$9</c:f>
              <c:strCache>
                <c:ptCount val="3"/>
                <c:pt idx="0">
                  <c:v>Říjen</c:v>
                </c:pt>
                <c:pt idx="1">
                  <c:v>Listopad</c:v>
                </c:pt>
                <c:pt idx="2">
                  <c:v>Prosinec</c:v>
                </c:pt>
              </c:strCache>
            </c:strRef>
          </c:cat>
          <c:val>
            <c:numRef>
              <c:f>'8.4'!$L$19:$N$19</c:f>
              <c:numCache>
                <c:formatCode>#,##0.0</c:formatCode>
                <c:ptCount val="3"/>
                <c:pt idx="0">
                  <c:v>0</c:v>
                </c:pt>
                <c:pt idx="1">
                  <c:v>0</c:v>
                </c:pt>
                <c:pt idx="2">
                  <c:v>0</c:v>
                </c:pt>
              </c:numCache>
            </c:numRef>
          </c:val>
        </c:ser>
        <c:ser>
          <c:idx val="10"/>
          <c:order val="10"/>
          <c:tx>
            <c:strRef>
              <c:f>'8.4'!$K$20</c:f>
              <c:strCache>
                <c:ptCount val="1"/>
                <c:pt idx="0">
                  <c:v>Ostatní kapalná paliva</c:v>
                </c:pt>
              </c:strCache>
            </c:strRef>
          </c:tx>
          <c:invertIfNegative val="0"/>
          <c:cat>
            <c:strRef>
              <c:f>'8.4'!$L$9:$N$9</c:f>
              <c:strCache>
                <c:ptCount val="3"/>
                <c:pt idx="0">
                  <c:v>Říjen</c:v>
                </c:pt>
                <c:pt idx="1">
                  <c:v>Listopad</c:v>
                </c:pt>
                <c:pt idx="2">
                  <c:v>Prosinec</c:v>
                </c:pt>
              </c:strCache>
            </c:strRef>
          </c:cat>
          <c:val>
            <c:numRef>
              <c:f>'8.4'!$L$20:$N$20</c:f>
              <c:numCache>
                <c:formatCode>#,##0.0</c:formatCode>
                <c:ptCount val="3"/>
                <c:pt idx="0">
                  <c:v>0</c:v>
                </c:pt>
                <c:pt idx="1">
                  <c:v>0</c:v>
                </c:pt>
                <c:pt idx="2">
                  <c:v>0</c:v>
                </c:pt>
              </c:numCache>
            </c:numRef>
          </c:val>
        </c:ser>
        <c:ser>
          <c:idx val="11"/>
          <c:order val="11"/>
          <c:tx>
            <c:strRef>
              <c:f>'8.4'!$K$21</c:f>
              <c:strCache>
                <c:ptCount val="1"/>
                <c:pt idx="0">
                  <c:v>Ostatní pevná paliva</c:v>
                </c:pt>
              </c:strCache>
            </c:strRef>
          </c:tx>
          <c:invertIfNegative val="0"/>
          <c:cat>
            <c:strRef>
              <c:f>'8.4'!$L$9:$N$9</c:f>
              <c:strCache>
                <c:ptCount val="3"/>
                <c:pt idx="0">
                  <c:v>Říjen</c:v>
                </c:pt>
                <c:pt idx="1">
                  <c:v>Listopad</c:v>
                </c:pt>
                <c:pt idx="2">
                  <c:v>Prosinec</c:v>
                </c:pt>
              </c:strCache>
            </c:strRef>
          </c:cat>
          <c:val>
            <c:numRef>
              <c:f>'8.4'!$L$21:$N$21</c:f>
              <c:numCache>
                <c:formatCode>#,##0.0</c:formatCode>
                <c:ptCount val="3"/>
                <c:pt idx="0">
                  <c:v>0</c:v>
                </c:pt>
                <c:pt idx="1">
                  <c:v>0</c:v>
                </c:pt>
                <c:pt idx="2">
                  <c:v>0</c:v>
                </c:pt>
              </c:numCache>
            </c:numRef>
          </c:val>
        </c:ser>
        <c:ser>
          <c:idx val="12"/>
          <c:order val="12"/>
          <c:tx>
            <c:strRef>
              <c:f>'8.4'!$K$22</c:f>
              <c:strCache>
                <c:ptCount val="1"/>
                <c:pt idx="0">
                  <c:v>Ostatní plyny</c:v>
                </c:pt>
              </c:strCache>
            </c:strRef>
          </c:tx>
          <c:invertIfNegative val="0"/>
          <c:cat>
            <c:strRef>
              <c:f>'8.4'!$L$9:$N$9</c:f>
              <c:strCache>
                <c:ptCount val="3"/>
                <c:pt idx="0">
                  <c:v>Říjen</c:v>
                </c:pt>
                <c:pt idx="1">
                  <c:v>Listopad</c:v>
                </c:pt>
                <c:pt idx="2">
                  <c:v>Prosinec</c:v>
                </c:pt>
              </c:strCache>
            </c:strRef>
          </c:cat>
          <c:val>
            <c:numRef>
              <c:f>'8.4'!$L$22:$N$22</c:f>
              <c:numCache>
                <c:formatCode>#,##0.0</c:formatCode>
                <c:ptCount val="3"/>
                <c:pt idx="0">
                  <c:v>30029.040000000001</c:v>
                </c:pt>
                <c:pt idx="1">
                  <c:v>48375.45</c:v>
                </c:pt>
                <c:pt idx="2">
                  <c:v>57526.100000000006</c:v>
                </c:pt>
              </c:numCache>
            </c:numRef>
          </c:val>
        </c:ser>
        <c:ser>
          <c:idx val="13"/>
          <c:order val="13"/>
          <c:tx>
            <c:strRef>
              <c:f>'8.4'!$K$23</c:f>
              <c:strCache>
                <c:ptCount val="1"/>
                <c:pt idx="0">
                  <c:v>Ostatní</c:v>
                </c:pt>
              </c:strCache>
            </c:strRef>
          </c:tx>
          <c:invertIfNegative val="0"/>
          <c:cat>
            <c:strRef>
              <c:f>'8.4'!$L$9:$N$9</c:f>
              <c:strCache>
                <c:ptCount val="3"/>
                <c:pt idx="0">
                  <c:v>Říjen</c:v>
                </c:pt>
                <c:pt idx="1">
                  <c:v>Listopad</c:v>
                </c:pt>
                <c:pt idx="2">
                  <c:v>Prosinec</c:v>
                </c:pt>
              </c:strCache>
            </c:strRef>
          </c:cat>
          <c:val>
            <c:numRef>
              <c:f>'8.4'!$L$23:$N$23</c:f>
              <c:numCache>
                <c:formatCode>#,##0.0</c:formatCode>
                <c:ptCount val="3"/>
                <c:pt idx="0">
                  <c:v>0</c:v>
                </c:pt>
                <c:pt idx="1">
                  <c:v>0</c:v>
                </c:pt>
                <c:pt idx="2">
                  <c:v>0</c:v>
                </c:pt>
              </c:numCache>
            </c:numRef>
          </c:val>
        </c:ser>
        <c:ser>
          <c:idx val="14"/>
          <c:order val="14"/>
          <c:tx>
            <c:strRef>
              <c:f>'8.4'!$K$24</c:f>
              <c:strCache>
                <c:ptCount val="1"/>
                <c:pt idx="0">
                  <c:v>Topné oleje</c:v>
                </c:pt>
              </c:strCache>
            </c:strRef>
          </c:tx>
          <c:invertIfNegative val="0"/>
          <c:cat>
            <c:strRef>
              <c:f>'8.4'!$L$9:$N$9</c:f>
              <c:strCache>
                <c:ptCount val="3"/>
                <c:pt idx="0">
                  <c:v>Říjen</c:v>
                </c:pt>
                <c:pt idx="1">
                  <c:v>Listopad</c:v>
                </c:pt>
                <c:pt idx="2">
                  <c:v>Prosinec</c:v>
                </c:pt>
              </c:strCache>
            </c:strRef>
          </c:cat>
          <c:val>
            <c:numRef>
              <c:f>'8.4'!$L$24:$N$24</c:f>
              <c:numCache>
                <c:formatCode>#,##0.0</c:formatCode>
                <c:ptCount val="3"/>
                <c:pt idx="0">
                  <c:v>0</c:v>
                </c:pt>
                <c:pt idx="1">
                  <c:v>0</c:v>
                </c:pt>
                <c:pt idx="2">
                  <c:v>0</c:v>
                </c:pt>
              </c:numCache>
            </c:numRef>
          </c:val>
        </c:ser>
        <c:ser>
          <c:idx val="15"/>
          <c:order val="15"/>
          <c:tx>
            <c:strRef>
              <c:f>'8.4'!$K$25</c:f>
              <c:strCache>
                <c:ptCount val="1"/>
                <c:pt idx="0">
                  <c:v>Zemní plyn</c:v>
                </c:pt>
              </c:strCache>
            </c:strRef>
          </c:tx>
          <c:spPr>
            <a:solidFill>
              <a:srgbClr val="EBE600"/>
            </a:solidFill>
          </c:spPr>
          <c:invertIfNegative val="0"/>
          <c:cat>
            <c:strRef>
              <c:f>'8.4'!$L$9:$N$9</c:f>
              <c:strCache>
                <c:ptCount val="3"/>
                <c:pt idx="0">
                  <c:v>Říjen</c:v>
                </c:pt>
                <c:pt idx="1">
                  <c:v>Listopad</c:v>
                </c:pt>
                <c:pt idx="2">
                  <c:v>Prosinec</c:v>
                </c:pt>
              </c:strCache>
            </c:strRef>
          </c:cat>
          <c:val>
            <c:numRef>
              <c:f>'8.4'!$L$25:$N$25</c:f>
              <c:numCache>
                <c:formatCode>#,##0.0</c:formatCode>
                <c:ptCount val="3"/>
                <c:pt idx="0">
                  <c:v>45671.828999999998</c:v>
                </c:pt>
                <c:pt idx="1">
                  <c:v>63099.713000000018</c:v>
                </c:pt>
                <c:pt idx="2">
                  <c:v>79405.219000000012</c:v>
                </c:pt>
              </c:numCache>
            </c:numRef>
          </c:val>
        </c:ser>
        <c:dLbls>
          <c:showLegendKey val="0"/>
          <c:showVal val="0"/>
          <c:showCatName val="0"/>
          <c:showSerName val="0"/>
          <c:showPercent val="0"/>
          <c:showBubbleSize val="0"/>
        </c:dLbls>
        <c:gapWidth val="150"/>
        <c:overlap val="100"/>
        <c:axId val="487731584"/>
        <c:axId val="487733120"/>
      </c:barChart>
      <c:catAx>
        <c:axId val="487731584"/>
        <c:scaling>
          <c:orientation val="minMax"/>
        </c:scaling>
        <c:delete val="0"/>
        <c:axPos val="b"/>
        <c:numFmt formatCode="General" sourceLinked="1"/>
        <c:majorTickMark val="none"/>
        <c:minorTickMark val="none"/>
        <c:tickLblPos val="nextTo"/>
        <c:txPr>
          <a:bodyPr/>
          <a:lstStyle/>
          <a:p>
            <a:pPr>
              <a:defRPr sz="900"/>
            </a:pPr>
            <a:endParaRPr lang="cs-CZ"/>
          </a:p>
        </c:txPr>
        <c:crossAx val="487733120"/>
        <c:crosses val="autoZero"/>
        <c:auto val="1"/>
        <c:lblAlgn val="ctr"/>
        <c:lblOffset val="100"/>
        <c:noMultiLvlLbl val="0"/>
      </c:catAx>
      <c:valAx>
        <c:axId val="4877331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77315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'8.4'!$O$10:$O$25</c:f>
              <c:numCache>
                <c:formatCode>0.0%</c:formatCode>
                <c:ptCount val="16"/>
              </c:numCache>
            </c:numRef>
          </c:cat>
          <c:val>
            <c:numRef>
              <c:f>'8.4'!$J$10:$J$25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'8.4'!$O$27:$O$34</c:f>
              <c:numCache>
                <c:formatCode>#,##0.0</c:formatCode>
                <c:ptCount val="8"/>
              </c:numCache>
            </c:numRef>
          </c:cat>
          <c:val>
            <c:numRef>
              <c:f>'8.4'!$J$27:$J$34</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3779200"/>
        <c:axId val="513780736"/>
      </c:barChart>
      <c:catAx>
        <c:axId val="513779200"/>
        <c:scaling>
          <c:orientation val="minMax"/>
        </c:scaling>
        <c:delete val="1"/>
        <c:axPos val="b"/>
        <c:numFmt formatCode="General" sourceLinked="1"/>
        <c:majorTickMark val="out"/>
        <c:minorTickMark val="none"/>
        <c:tickLblPos val="nextTo"/>
        <c:crossAx val="513780736"/>
        <c:crosses val="autoZero"/>
        <c:auto val="1"/>
        <c:lblAlgn val="ctr"/>
        <c:lblOffset val="100"/>
        <c:noMultiLvlLbl val="0"/>
      </c:catAx>
      <c:valAx>
        <c:axId val="513780736"/>
        <c:scaling>
          <c:orientation val="minMax"/>
        </c:scaling>
        <c:delete val="1"/>
        <c:axPos val="l"/>
        <c:numFmt formatCode="0%" sourceLinked="1"/>
        <c:majorTickMark val="out"/>
        <c:minorTickMark val="none"/>
        <c:tickLblPos val="nextTo"/>
        <c:crossAx val="51377920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'8.5'!$K$27</c:f>
              <c:strCache>
                <c:ptCount val="1"/>
                <c:pt idx="0">
                  <c:v>Průmysl</c:v>
                </c:pt>
              </c:strCache>
            </c:strRef>
          </c:tx>
          <c:invertIfNegative val="0"/>
          <c:cat>
            <c:strRef>
              <c:f>'8.5'!$L$26:$N$26</c:f>
              <c:strCache>
                <c:ptCount val="3"/>
                <c:pt idx="0">
                  <c:v>Říjen</c:v>
                </c:pt>
                <c:pt idx="1">
                  <c:v>Listopad</c:v>
                </c:pt>
                <c:pt idx="2">
                  <c:v>Prosinec</c:v>
                </c:pt>
              </c:strCache>
            </c:strRef>
          </c:cat>
          <c:val>
            <c:numRef>
              <c:f>'8.5'!$L$27:$N$27</c:f>
              <c:numCache>
                <c:formatCode>#,##0.0</c:formatCode>
                <c:ptCount val="3"/>
                <c:pt idx="0">
                  <c:v>6148.232</c:v>
                </c:pt>
                <c:pt idx="1">
                  <c:v>9483.4599999999991</c:v>
                </c:pt>
                <c:pt idx="2">
                  <c:v>13366.967000000001</c:v>
                </c:pt>
              </c:numCache>
            </c:numRef>
          </c:val>
        </c:ser>
        <c:ser>
          <c:idx val="1"/>
          <c:order val="1"/>
          <c:tx>
            <c:strRef>
              <c:f>'8.5'!$K$28</c:f>
              <c:strCache>
                <c:ptCount val="1"/>
                <c:pt idx="0">
                  <c:v>Energetika</c:v>
                </c:pt>
              </c:strCache>
            </c:strRef>
          </c:tx>
          <c:invertIfNegative val="0"/>
          <c:cat>
            <c:strRef>
              <c:f>'8.5'!$L$26:$N$26</c:f>
              <c:strCache>
                <c:ptCount val="3"/>
                <c:pt idx="0">
                  <c:v>Říjen</c:v>
                </c:pt>
                <c:pt idx="1">
                  <c:v>Listopad</c:v>
                </c:pt>
                <c:pt idx="2">
                  <c:v>Prosinec</c:v>
                </c:pt>
              </c:strCache>
            </c:strRef>
          </c:cat>
          <c:val>
            <c:numRef>
              <c:f>'8.5'!$L$28:$N$28</c:f>
              <c:numCache>
                <c:formatCode>#,##0.0</c:formatCode>
                <c:ptCount val="3"/>
                <c:pt idx="0">
                  <c:v>3477.28</c:v>
                </c:pt>
                <c:pt idx="1">
                  <c:v>5011.93</c:v>
                </c:pt>
                <c:pt idx="2">
                  <c:v>5799.8</c:v>
                </c:pt>
              </c:numCache>
            </c:numRef>
          </c:val>
        </c:ser>
        <c:ser>
          <c:idx val="2"/>
          <c:order val="2"/>
          <c:tx>
            <c:strRef>
              <c:f>'8.5'!$K$29</c:f>
              <c:strCache>
                <c:ptCount val="1"/>
                <c:pt idx="0">
                  <c:v>Doprava</c:v>
                </c:pt>
              </c:strCache>
            </c:strRef>
          </c:tx>
          <c:invertIfNegative val="0"/>
          <c:cat>
            <c:strRef>
              <c:f>'8.5'!$L$26:$N$26</c:f>
              <c:strCache>
                <c:ptCount val="3"/>
                <c:pt idx="0">
                  <c:v>Říjen</c:v>
                </c:pt>
                <c:pt idx="1">
                  <c:v>Listopad</c:v>
                </c:pt>
                <c:pt idx="2">
                  <c:v>Prosinec</c:v>
                </c:pt>
              </c:strCache>
            </c:strRef>
          </c:cat>
          <c:val>
            <c:numRef>
              <c:f>'8.5'!$L$29:$N$29</c:f>
              <c:numCache>
                <c:formatCode>#,##0.0</c:formatCode>
                <c:ptCount val="3"/>
                <c:pt idx="0">
                  <c:v>231.01000000000002</c:v>
                </c:pt>
                <c:pt idx="1">
                  <c:v>386.56</c:v>
                </c:pt>
                <c:pt idx="2">
                  <c:v>510.38</c:v>
                </c:pt>
              </c:numCache>
            </c:numRef>
          </c:val>
        </c:ser>
        <c:ser>
          <c:idx val="3"/>
          <c:order val="3"/>
          <c:tx>
            <c:strRef>
              <c:f>'8.5'!$K$30</c:f>
              <c:strCache>
                <c:ptCount val="1"/>
                <c:pt idx="0">
                  <c:v>Stavebnictví</c:v>
                </c:pt>
              </c:strCache>
            </c:strRef>
          </c:tx>
          <c:invertIfNegative val="0"/>
          <c:cat>
            <c:strRef>
              <c:f>'8.5'!$L$26:$N$26</c:f>
              <c:strCache>
                <c:ptCount val="3"/>
                <c:pt idx="0">
                  <c:v>Říjen</c:v>
                </c:pt>
                <c:pt idx="1">
                  <c:v>Listopad</c:v>
                </c:pt>
                <c:pt idx="2">
                  <c:v>Prosinec</c:v>
                </c:pt>
              </c:strCache>
            </c:strRef>
          </c:cat>
          <c:val>
            <c:numRef>
              <c:f>'8.5'!$L$30:$N$30</c:f>
              <c:numCache>
                <c:formatCode>#,##0.0</c:formatCode>
                <c:ptCount val="3"/>
                <c:pt idx="0">
                  <c:v>193.16</c:v>
                </c:pt>
                <c:pt idx="1">
                  <c:v>265.37</c:v>
                </c:pt>
                <c:pt idx="2">
                  <c:v>725.7</c:v>
                </c:pt>
              </c:numCache>
            </c:numRef>
          </c:val>
        </c:ser>
        <c:ser>
          <c:idx val="4"/>
          <c:order val="4"/>
          <c:tx>
            <c:strRef>
              <c:f>'8.5'!$K$31</c:f>
              <c:strCache>
                <c:ptCount val="1"/>
                <c:pt idx="0">
                  <c:v>Zemědělství a lesnictví</c:v>
                </c:pt>
              </c:strCache>
            </c:strRef>
          </c:tx>
          <c:invertIfNegative val="0"/>
          <c:cat>
            <c:strRef>
              <c:f>'8.5'!$L$26:$N$26</c:f>
              <c:strCache>
                <c:ptCount val="3"/>
                <c:pt idx="0">
                  <c:v>Říjen</c:v>
                </c:pt>
                <c:pt idx="1">
                  <c:v>Listopad</c:v>
                </c:pt>
                <c:pt idx="2">
                  <c:v>Prosinec</c:v>
                </c:pt>
              </c:strCache>
            </c:strRef>
          </c:cat>
          <c:val>
            <c:numRef>
              <c:f>'8.5'!$L$31:$N$31</c:f>
              <c:numCache>
                <c:formatCode>#,##0.0</c:formatCode>
                <c:ptCount val="3"/>
                <c:pt idx="0">
                  <c:v>1407.634</c:v>
                </c:pt>
                <c:pt idx="1">
                  <c:v>1603.34</c:v>
                </c:pt>
                <c:pt idx="2">
                  <c:v>1491.623</c:v>
                </c:pt>
              </c:numCache>
            </c:numRef>
          </c:val>
        </c:ser>
        <c:ser>
          <c:idx val="5"/>
          <c:order val="5"/>
          <c:tx>
            <c:strRef>
              <c:f>'8.5'!$K$32</c:f>
              <c:strCache>
                <c:ptCount val="1"/>
                <c:pt idx="0">
                  <c:v>Domácnosti</c:v>
                </c:pt>
              </c:strCache>
            </c:strRef>
          </c:tx>
          <c:invertIfNegative val="0"/>
          <c:cat>
            <c:strRef>
              <c:f>'8.5'!$L$26:$N$26</c:f>
              <c:strCache>
                <c:ptCount val="3"/>
                <c:pt idx="0">
                  <c:v>Říjen</c:v>
                </c:pt>
                <c:pt idx="1">
                  <c:v>Listopad</c:v>
                </c:pt>
                <c:pt idx="2">
                  <c:v>Prosinec</c:v>
                </c:pt>
              </c:strCache>
            </c:strRef>
          </c:cat>
          <c:val>
            <c:numRef>
              <c:f>'8.5'!$L$32:$N$32</c:f>
              <c:numCache>
                <c:formatCode>#,##0.0</c:formatCode>
                <c:ptCount val="3"/>
                <c:pt idx="0">
                  <c:v>66568.37900000003</c:v>
                </c:pt>
                <c:pt idx="1">
                  <c:v>94500.202000000005</c:v>
                </c:pt>
                <c:pt idx="2">
                  <c:v>124772.621</c:v>
                </c:pt>
              </c:numCache>
            </c:numRef>
          </c:val>
        </c:ser>
        <c:ser>
          <c:idx val="6"/>
          <c:order val="6"/>
          <c:tx>
            <c:strRef>
              <c:f>'8.5'!$K$33</c:f>
              <c:strCache>
                <c:ptCount val="1"/>
                <c:pt idx="0">
                  <c:v>Obchod, služby, školství, zdravotnictví</c:v>
                </c:pt>
              </c:strCache>
            </c:strRef>
          </c:tx>
          <c:invertIfNegative val="0"/>
          <c:cat>
            <c:strRef>
              <c:f>'8.5'!$L$26:$N$26</c:f>
              <c:strCache>
                <c:ptCount val="3"/>
                <c:pt idx="0">
                  <c:v>Říjen</c:v>
                </c:pt>
                <c:pt idx="1">
                  <c:v>Listopad</c:v>
                </c:pt>
                <c:pt idx="2">
                  <c:v>Prosinec</c:v>
                </c:pt>
              </c:strCache>
            </c:strRef>
          </c:cat>
          <c:val>
            <c:numRef>
              <c:f>'8.5'!$L$33:$N$33</c:f>
              <c:numCache>
                <c:formatCode>#,##0.0</c:formatCode>
                <c:ptCount val="3"/>
                <c:pt idx="0">
                  <c:v>21322.648999999998</c:v>
                </c:pt>
                <c:pt idx="1">
                  <c:v>34159.931000000011</c:v>
                </c:pt>
                <c:pt idx="2">
                  <c:v>45370.964</c:v>
                </c:pt>
              </c:numCache>
            </c:numRef>
          </c:val>
        </c:ser>
        <c:ser>
          <c:idx val="7"/>
          <c:order val="7"/>
          <c:tx>
            <c:strRef>
              <c:f>'8.5'!$K$34</c:f>
              <c:strCache>
                <c:ptCount val="1"/>
                <c:pt idx="0">
                  <c:v>Ostatní</c:v>
                </c:pt>
              </c:strCache>
            </c:strRef>
          </c:tx>
          <c:invertIfNegative val="0"/>
          <c:cat>
            <c:strRef>
              <c:f>'8.5'!$L$26:$N$26</c:f>
              <c:strCache>
                <c:ptCount val="3"/>
                <c:pt idx="0">
                  <c:v>Říjen</c:v>
                </c:pt>
                <c:pt idx="1">
                  <c:v>Listopad</c:v>
                </c:pt>
                <c:pt idx="2">
                  <c:v>Prosinec</c:v>
                </c:pt>
              </c:strCache>
            </c:strRef>
          </c:cat>
          <c:val>
            <c:numRef>
              <c:f>'8.5'!$L$34:$N$34</c:f>
              <c:numCache>
                <c:formatCode>#,##0.0</c:formatCode>
                <c:ptCount val="3"/>
                <c:pt idx="0">
                  <c:v>30.619999999999997</c:v>
                </c:pt>
                <c:pt idx="1">
                  <c:v>52.790000000000006</c:v>
                </c:pt>
                <c:pt idx="2">
                  <c:v>67.490000000000009</c:v>
                </c:pt>
              </c:numCache>
            </c:numRef>
          </c:val>
        </c:ser>
        <c:dLbls>
          <c:showLegendKey val="0"/>
          <c:showVal val="0"/>
          <c:showCatName val="0"/>
          <c:showSerName val="0"/>
          <c:showPercent val="0"/>
          <c:showBubbleSize val="0"/>
        </c:dLbls>
        <c:gapWidth val="150"/>
        <c:overlap val="100"/>
        <c:axId val="513598208"/>
        <c:axId val="513599744"/>
      </c:barChart>
      <c:catAx>
        <c:axId val="513598208"/>
        <c:scaling>
          <c:orientation val="minMax"/>
        </c:scaling>
        <c:delete val="0"/>
        <c:axPos val="b"/>
        <c:numFmt formatCode="General" sourceLinked="1"/>
        <c:majorTickMark val="none"/>
        <c:minorTickMark val="none"/>
        <c:tickLblPos val="nextTo"/>
        <c:txPr>
          <a:bodyPr/>
          <a:lstStyle/>
          <a:p>
            <a:pPr>
              <a:defRPr sz="900"/>
            </a:pPr>
            <a:endParaRPr lang="cs-CZ"/>
          </a:p>
        </c:txPr>
        <c:crossAx val="513599744"/>
        <c:crosses val="autoZero"/>
        <c:auto val="1"/>
        <c:lblAlgn val="ctr"/>
        <c:lblOffset val="100"/>
        <c:noMultiLvlLbl val="0"/>
      </c:catAx>
      <c:valAx>
        <c:axId val="51359974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359820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'8.5'!$L$39</c:f>
              <c:strCache>
                <c:ptCount val="1"/>
                <c:pt idx="0">
                  <c:v>Instalovaný výkon</c:v>
                </c:pt>
              </c:strCache>
            </c:strRef>
          </c:tx>
          <c:invertIfNegative val="0"/>
          <c:val>
            <c:numRef>
              <c:f>'8.5'!$M$39</c:f>
              <c:numCache>
                <c:formatCode>0.0%</c:formatCode>
                <c:ptCount val="1"/>
                <c:pt idx="0">
                  <c:v>1.4865890087250689E-2</c:v>
                </c:pt>
              </c:numCache>
            </c:numRef>
          </c:val>
        </c:ser>
        <c:ser>
          <c:idx val="1"/>
          <c:order val="1"/>
          <c:tx>
            <c:strRef>
              <c:f>'8.5'!$L$40</c:f>
              <c:strCache>
                <c:ptCount val="1"/>
                <c:pt idx="0">
                  <c:v>Výroba tepla brutto</c:v>
                </c:pt>
              </c:strCache>
            </c:strRef>
          </c:tx>
          <c:invertIfNegative val="0"/>
          <c:val>
            <c:numRef>
              <c:f>'8.5'!$M$40</c:f>
              <c:numCache>
                <c:formatCode>0.0%</c:formatCode>
                <c:ptCount val="1"/>
                <c:pt idx="0">
                  <c:v>2.1031814296888218E-2</c:v>
                </c:pt>
              </c:numCache>
            </c:numRef>
          </c:val>
        </c:ser>
        <c:ser>
          <c:idx val="2"/>
          <c:order val="2"/>
          <c:tx>
            <c:strRef>
              <c:f>'8.5'!$L$41</c:f>
              <c:strCache>
                <c:ptCount val="1"/>
                <c:pt idx="0">
                  <c:v>Dodávky tepla</c:v>
                </c:pt>
              </c:strCache>
            </c:strRef>
          </c:tx>
          <c:invertIfNegative val="0"/>
          <c:val>
            <c:numRef>
              <c:f>'8.5'!$M$41</c:f>
              <c:numCache>
                <c:formatCode>0.0%</c:formatCode>
                <c:ptCount val="1"/>
                <c:pt idx="0">
                  <c:v>1.7256741761011551E-2</c:v>
                </c:pt>
              </c:numCache>
            </c:numRef>
          </c:val>
        </c:ser>
        <c:dLbls>
          <c:showLegendKey val="0"/>
          <c:showVal val="0"/>
          <c:showCatName val="0"/>
          <c:showSerName val="0"/>
          <c:showPercent val="0"/>
          <c:showBubbleSize val="0"/>
        </c:dLbls>
        <c:gapWidth val="150"/>
        <c:axId val="513617280"/>
        <c:axId val="513627264"/>
      </c:barChart>
      <c:catAx>
        <c:axId val="513617280"/>
        <c:scaling>
          <c:orientation val="maxMin"/>
        </c:scaling>
        <c:delete val="0"/>
        <c:axPos val="l"/>
        <c:numFmt formatCode="General" sourceLinked="1"/>
        <c:majorTickMark val="none"/>
        <c:minorTickMark val="none"/>
        <c:tickLblPos val="none"/>
        <c:crossAx val="513627264"/>
        <c:crosses val="autoZero"/>
        <c:auto val="1"/>
        <c:lblAlgn val="ctr"/>
        <c:lblOffset val="100"/>
        <c:noMultiLvlLbl val="0"/>
      </c:catAx>
      <c:valAx>
        <c:axId val="51362726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513617280"/>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'8.5'!$K$10</c:f>
              <c:strCache>
                <c:ptCount val="1"/>
                <c:pt idx="0">
                  <c:v>Biomasa</c:v>
                </c:pt>
              </c:strCache>
            </c:strRef>
          </c:tx>
          <c:spPr>
            <a:solidFill>
              <a:schemeClr val="accent3">
                <a:lumMod val="75000"/>
              </a:schemeClr>
            </a:solidFill>
          </c:spPr>
          <c:invertIfNegative val="0"/>
          <c:cat>
            <c:strRef>
              <c:f>'8.5'!$L$9:$N$9</c:f>
              <c:strCache>
                <c:ptCount val="3"/>
                <c:pt idx="0">
                  <c:v>Říjen</c:v>
                </c:pt>
                <c:pt idx="1">
                  <c:v>Listopad</c:v>
                </c:pt>
                <c:pt idx="2">
                  <c:v>Prosinec</c:v>
                </c:pt>
              </c:strCache>
            </c:strRef>
          </c:cat>
          <c:val>
            <c:numRef>
              <c:f>'8.5'!$L$10:$N$10</c:f>
              <c:numCache>
                <c:formatCode>#,##0.0</c:formatCode>
                <c:ptCount val="3"/>
                <c:pt idx="0">
                  <c:v>39896.770000000004</c:v>
                </c:pt>
                <c:pt idx="1">
                  <c:v>63832.25</c:v>
                </c:pt>
                <c:pt idx="2">
                  <c:v>79201.53</c:v>
                </c:pt>
              </c:numCache>
            </c:numRef>
          </c:val>
        </c:ser>
        <c:ser>
          <c:idx val="1"/>
          <c:order val="1"/>
          <c:tx>
            <c:strRef>
              <c:f>'8.5'!$K$11</c:f>
              <c:strCache>
                <c:ptCount val="1"/>
                <c:pt idx="0">
                  <c:v>Bioplyn</c:v>
                </c:pt>
              </c:strCache>
            </c:strRef>
          </c:tx>
          <c:spPr>
            <a:solidFill>
              <a:schemeClr val="bg2">
                <a:lumMod val="50000"/>
              </a:schemeClr>
            </a:solidFill>
          </c:spPr>
          <c:invertIfNegative val="0"/>
          <c:cat>
            <c:strRef>
              <c:f>'8.5'!$L$9:$N$9</c:f>
              <c:strCache>
                <c:ptCount val="3"/>
                <c:pt idx="0">
                  <c:v>Říjen</c:v>
                </c:pt>
                <c:pt idx="1">
                  <c:v>Listopad</c:v>
                </c:pt>
                <c:pt idx="2">
                  <c:v>Prosinec</c:v>
                </c:pt>
              </c:strCache>
            </c:strRef>
          </c:cat>
          <c:val>
            <c:numRef>
              <c:f>'8.5'!$L$11:$N$11</c:f>
              <c:numCache>
                <c:formatCode>#,##0.0</c:formatCode>
                <c:ptCount val="3"/>
                <c:pt idx="0">
                  <c:v>3936.0699999999997</c:v>
                </c:pt>
                <c:pt idx="1">
                  <c:v>4626.6759999999995</c:v>
                </c:pt>
                <c:pt idx="2">
                  <c:v>5489.2110000000002</c:v>
                </c:pt>
              </c:numCache>
            </c:numRef>
          </c:val>
        </c:ser>
        <c:ser>
          <c:idx val="2"/>
          <c:order val="2"/>
          <c:tx>
            <c:strRef>
              <c:f>'8.5'!$K$12</c:f>
              <c:strCache>
                <c:ptCount val="1"/>
                <c:pt idx="0">
                  <c:v>Černé uhlí</c:v>
                </c:pt>
              </c:strCache>
            </c:strRef>
          </c:tx>
          <c:spPr>
            <a:solidFill>
              <a:schemeClr val="tx1"/>
            </a:solidFill>
          </c:spPr>
          <c:invertIfNegative val="0"/>
          <c:cat>
            <c:strRef>
              <c:f>'8.5'!$L$9:$N$9</c:f>
              <c:strCache>
                <c:ptCount val="3"/>
                <c:pt idx="0">
                  <c:v>Říjen</c:v>
                </c:pt>
                <c:pt idx="1">
                  <c:v>Listopad</c:v>
                </c:pt>
                <c:pt idx="2">
                  <c:v>Prosinec</c:v>
                </c:pt>
              </c:strCache>
            </c:strRef>
          </c:cat>
          <c:val>
            <c:numRef>
              <c:f>'8.5'!$L$12:$N$12</c:f>
              <c:numCache>
                <c:formatCode>#,##0.0</c:formatCode>
                <c:ptCount val="3"/>
                <c:pt idx="0">
                  <c:v>0</c:v>
                </c:pt>
                <c:pt idx="1">
                  <c:v>0</c:v>
                </c:pt>
                <c:pt idx="2">
                  <c:v>0</c:v>
                </c:pt>
              </c:numCache>
            </c:numRef>
          </c:val>
        </c:ser>
        <c:ser>
          <c:idx val="3"/>
          <c:order val="3"/>
          <c:tx>
            <c:strRef>
              <c:f>'8.5'!$K$13</c:f>
              <c:strCache>
                <c:ptCount val="1"/>
                <c:pt idx="0">
                  <c:v>Elektrická energie</c:v>
                </c:pt>
              </c:strCache>
            </c:strRef>
          </c:tx>
          <c:invertIfNegative val="0"/>
          <c:cat>
            <c:strRef>
              <c:f>'8.5'!$L$9:$N$9</c:f>
              <c:strCache>
                <c:ptCount val="3"/>
                <c:pt idx="0">
                  <c:v>Říjen</c:v>
                </c:pt>
                <c:pt idx="1">
                  <c:v>Listopad</c:v>
                </c:pt>
                <c:pt idx="2">
                  <c:v>Prosinec</c:v>
                </c:pt>
              </c:strCache>
            </c:strRef>
          </c:cat>
          <c:val>
            <c:numRef>
              <c:f>'8.5'!$L$13:$N$13</c:f>
              <c:numCache>
                <c:formatCode>#,##0.0</c:formatCode>
                <c:ptCount val="3"/>
                <c:pt idx="0">
                  <c:v>0</c:v>
                </c:pt>
                <c:pt idx="1">
                  <c:v>0</c:v>
                </c:pt>
                <c:pt idx="2">
                  <c:v>2</c:v>
                </c:pt>
              </c:numCache>
            </c:numRef>
          </c:val>
        </c:ser>
        <c:ser>
          <c:idx val="4"/>
          <c:order val="4"/>
          <c:tx>
            <c:strRef>
              <c:f>'8.5'!$K$14</c:f>
              <c:strCache>
                <c:ptCount val="1"/>
                <c:pt idx="0">
                  <c:v>Energie prostředí (tepelné čerpadlo)</c:v>
                </c:pt>
              </c:strCache>
            </c:strRef>
          </c:tx>
          <c:invertIfNegative val="0"/>
          <c:cat>
            <c:strRef>
              <c:f>'8.5'!$L$9:$N$9</c:f>
              <c:strCache>
                <c:ptCount val="3"/>
                <c:pt idx="0">
                  <c:v>Říjen</c:v>
                </c:pt>
                <c:pt idx="1">
                  <c:v>Listopad</c:v>
                </c:pt>
                <c:pt idx="2">
                  <c:v>Prosinec</c:v>
                </c:pt>
              </c:strCache>
            </c:strRef>
          </c:cat>
          <c:val>
            <c:numRef>
              <c:f>'8.5'!$L$14:$N$14</c:f>
              <c:numCache>
                <c:formatCode>#,##0.0</c:formatCode>
                <c:ptCount val="3"/>
                <c:pt idx="0">
                  <c:v>0</c:v>
                </c:pt>
                <c:pt idx="1">
                  <c:v>0</c:v>
                </c:pt>
                <c:pt idx="2">
                  <c:v>0</c:v>
                </c:pt>
              </c:numCache>
            </c:numRef>
          </c:val>
        </c:ser>
        <c:ser>
          <c:idx val="5"/>
          <c:order val="5"/>
          <c:tx>
            <c:strRef>
              <c:f>'8.5'!$K$15</c:f>
              <c:strCache>
                <c:ptCount val="1"/>
                <c:pt idx="0">
                  <c:v>Energie Slunce (solární kolektor)</c:v>
                </c:pt>
              </c:strCache>
            </c:strRef>
          </c:tx>
          <c:invertIfNegative val="0"/>
          <c:cat>
            <c:strRef>
              <c:f>'8.5'!$L$9:$N$9</c:f>
              <c:strCache>
                <c:ptCount val="3"/>
                <c:pt idx="0">
                  <c:v>Říjen</c:v>
                </c:pt>
                <c:pt idx="1">
                  <c:v>Listopad</c:v>
                </c:pt>
                <c:pt idx="2">
                  <c:v>Prosinec</c:v>
                </c:pt>
              </c:strCache>
            </c:strRef>
          </c:cat>
          <c:val>
            <c:numRef>
              <c:f>'8.5'!$L$15:$N$15</c:f>
              <c:numCache>
                <c:formatCode>#,##0.0</c:formatCode>
                <c:ptCount val="3"/>
                <c:pt idx="0">
                  <c:v>10.4</c:v>
                </c:pt>
                <c:pt idx="1">
                  <c:v>2.8</c:v>
                </c:pt>
                <c:pt idx="2">
                  <c:v>3.7</c:v>
                </c:pt>
              </c:numCache>
            </c:numRef>
          </c:val>
        </c:ser>
        <c:ser>
          <c:idx val="6"/>
          <c:order val="6"/>
          <c:tx>
            <c:strRef>
              <c:f>'8.5'!$K$16</c:f>
              <c:strCache>
                <c:ptCount val="1"/>
                <c:pt idx="0">
                  <c:v>Hnědé uhlí</c:v>
                </c:pt>
              </c:strCache>
            </c:strRef>
          </c:tx>
          <c:spPr>
            <a:solidFill>
              <a:srgbClr val="6E4932"/>
            </a:solidFill>
          </c:spPr>
          <c:invertIfNegative val="0"/>
          <c:cat>
            <c:strRef>
              <c:f>'8.5'!$L$9:$N$9</c:f>
              <c:strCache>
                <c:ptCount val="3"/>
                <c:pt idx="0">
                  <c:v>Říjen</c:v>
                </c:pt>
                <c:pt idx="1">
                  <c:v>Listopad</c:v>
                </c:pt>
                <c:pt idx="2">
                  <c:v>Prosinec</c:v>
                </c:pt>
              </c:strCache>
            </c:strRef>
          </c:cat>
          <c:val>
            <c:numRef>
              <c:f>'8.5'!$L$16:$N$16</c:f>
              <c:numCache>
                <c:formatCode>#,##0.0</c:formatCode>
                <c:ptCount val="3"/>
                <c:pt idx="0">
                  <c:v>21593.014999999999</c:v>
                </c:pt>
                <c:pt idx="1">
                  <c:v>31632.874</c:v>
                </c:pt>
                <c:pt idx="2">
                  <c:v>41929.127999999997</c:v>
                </c:pt>
              </c:numCache>
            </c:numRef>
          </c:val>
        </c:ser>
        <c:ser>
          <c:idx val="7"/>
          <c:order val="7"/>
          <c:tx>
            <c:strRef>
              <c:f>'8.5'!$K$17</c:f>
              <c:strCache>
                <c:ptCount val="1"/>
                <c:pt idx="0">
                  <c:v>Jaderné palivo</c:v>
                </c:pt>
              </c:strCache>
            </c:strRef>
          </c:tx>
          <c:invertIfNegative val="0"/>
          <c:cat>
            <c:strRef>
              <c:f>'8.5'!$L$9:$N$9</c:f>
              <c:strCache>
                <c:ptCount val="3"/>
                <c:pt idx="0">
                  <c:v>Říjen</c:v>
                </c:pt>
                <c:pt idx="1">
                  <c:v>Listopad</c:v>
                </c:pt>
                <c:pt idx="2">
                  <c:v>Prosinec</c:v>
                </c:pt>
              </c:strCache>
            </c:strRef>
          </c:cat>
          <c:val>
            <c:numRef>
              <c:f>'8.5'!$L$17:$N$17</c:f>
              <c:numCache>
                <c:formatCode>#,##0.0</c:formatCode>
                <c:ptCount val="3"/>
                <c:pt idx="0">
                  <c:v>3477.28</c:v>
                </c:pt>
                <c:pt idx="1">
                  <c:v>5011.93</c:v>
                </c:pt>
                <c:pt idx="2">
                  <c:v>5799.8</c:v>
                </c:pt>
              </c:numCache>
            </c:numRef>
          </c:val>
        </c:ser>
        <c:ser>
          <c:idx val="8"/>
          <c:order val="8"/>
          <c:tx>
            <c:strRef>
              <c:f>'8.5'!$K$18</c:f>
              <c:strCache>
                <c:ptCount val="1"/>
                <c:pt idx="0">
                  <c:v>Koks</c:v>
                </c:pt>
              </c:strCache>
            </c:strRef>
          </c:tx>
          <c:invertIfNegative val="0"/>
          <c:cat>
            <c:strRef>
              <c:f>'8.5'!$L$9:$N$9</c:f>
              <c:strCache>
                <c:ptCount val="3"/>
                <c:pt idx="0">
                  <c:v>Říjen</c:v>
                </c:pt>
                <c:pt idx="1">
                  <c:v>Listopad</c:v>
                </c:pt>
                <c:pt idx="2">
                  <c:v>Prosinec</c:v>
                </c:pt>
              </c:strCache>
            </c:strRef>
          </c:cat>
          <c:val>
            <c:numRef>
              <c:f>'8.5'!$L$18:$N$18</c:f>
              <c:numCache>
                <c:formatCode>#,##0.0</c:formatCode>
                <c:ptCount val="3"/>
                <c:pt idx="0">
                  <c:v>0</c:v>
                </c:pt>
                <c:pt idx="1">
                  <c:v>0</c:v>
                </c:pt>
                <c:pt idx="2">
                  <c:v>0</c:v>
                </c:pt>
              </c:numCache>
            </c:numRef>
          </c:val>
        </c:ser>
        <c:ser>
          <c:idx val="9"/>
          <c:order val="9"/>
          <c:tx>
            <c:strRef>
              <c:f>'8.5'!$K$19</c:f>
              <c:strCache>
                <c:ptCount val="1"/>
                <c:pt idx="0">
                  <c:v>Odpadní teplo</c:v>
                </c:pt>
              </c:strCache>
            </c:strRef>
          </c:tx>
          <c:invertIfNegative val="0"/>
          <c:cat>
            <c:strRef>
              <c:f>'8.5'!$L$9:$N$9</c:f>
              <c:strCache>
                <c:ptCount val="3"/>
                <c:pt idx="0">
                  <c:v>Říjen</c:v>
                </c:pt>
                <c:pt idx="1">
                  <c:v>Listopad</c:v>
                </c:pt>
                <c:pt idx="2">
                  <c:v>Prosinec</c:v>
                </c:pt>
              </c:strCache>
            </c:strRef>
          </c:cat>
          <c:val>
            <c:numRef>
              <c:f>'8.5'!$L$19:$N$19</c:f>
              <c:numCache>
                <c:formatCode>#,##0.0</c:formatCode>
                <c:ptCount val="3"/>
                <c:pt idx="0">
                  <c:v>2043.1379999999999</c:v>
                </c:pt>
                <c:pt idx="1">
                  <c:v>2225.3249999999998</c:v>
                </c:pt>
                <c:pt idx="2">
                  <c:v>1484.0650000000001</c:v>
                </c:pt>
              </c:numCache>
            </c:numRef>
          </c:val>
        </c:ser>
        <c:ser>
          <c:idx val="10"/>
          <c:order val="10"/>
          <c:tx>
            <c:strRef>
              <c:f>'8.5'!$K$20</c:f>
              <c:strCache>
                <c:ptCount val="1"/>
                <c:pt idx="0">
                  <c:v>Ostatní kapalná paliva</c:v>
                </c:pt>
              </c:strCache>
            </c:strRef>
          </c:tx>
          <c:invertIfNegative val="0"/>
          <c:cat>
            <c:strRef>
              <c:f>'8.5'!$L$9:$N$9</c:f>
              <c:strCache>
                <c:ptCount val="3"/>
                <c:pt idx="0">
                  <c:v>Říjen</c:v>
                </c:pt>
                <c:pt idx="1">
                  <c:v>Listopad</c:v>
                </c:pt>
                <c:pt idx="2">
                  <c:v>Prosinec</c:v>
                </c:pt>
              </c:strCache>
            </c:strRef>
          </c:cat>
          <c:val>
            <c:numRef>
              <c:f>'8.5'!$L$20:$N$20</c:f>
              <c:numCache>
                <c:formatCode>#,##0.0</c:formatCode>
                <c:ptCount val="3"/>
                <c:pt idx="0">
                  <c:v>0</c:v>
                </c:pt>
                <c:pt idx="1">
                  <c:v>0</c:v>
                </c:pt>
                <c:pt idx="2">
                  <c:v>0</c:v>
                </c:pt>
              </c:numCache>
            </c:numRef>
          </c:val>
        </c:ser>
        <c:ser>
          <c:idx val="11"/>
          <c:order val="11"/>
          <c:tx>
            <c:strRef>
              <c:f>'8.5'!$K$21</c:f>
              <c:strCache>
                <c:ptCount val="1"/>
                <c:pt idx="0">
                  <c:v>Ostatní pevná paliva</c:v>
                </c:pt>
              </c:strCache>
            </c:strRef>
          </c:tx>
          <c:invertIfNegative val="0"/>
          <c:cat>
            <c:strRef>
              <c:f>'8.5'!$L$9:$N$9</c:f>
              <c:strCache>
                <c:ptCount val="3"/>
                <c:pt idx="0">
                  <c:v>Říjen</c:v>
                </c:pt>
                <c:pt idx="1">
                  <c:v>Listopad</c:v>
                </c:pt>
                <c:pt idx="2">
                  <c:v>Prosinec</c:v>
                </c:pt>
              </c:strCache>
            </c:strRef>
          </c:cat>
          <c:val>
            <c:numRef>
              <c:f>'8.5'!$L$21:$N$21</c:f>
              <c:numCache>
                <c:formatCode>#,##0.0</c:formatCode>
                <c:ptCount val="3"/>
                <c:pt idx="0">
                  <c:v>1000</c:v>
                </c:pt>
                <c:pt idx="1">
                  <c:v>800</c:v>
                </c:pt>
                <c:pt idx="2">
                  <c:v>732</c:v>
                </c:pt>
              </c:numCache>
            </c:numRef>
          </c:val>
        </c:ser>
        <c:ser>
          <c:idx val="12"/>
          <c:order val="12"/>
          <c:tx>
            <c:strRef>
              <c:f>'8.5'!$K$22</c:f>
              <c:strCache>
                <c:ptCount val="1"/>
                <c:pt idx="0">
                  <c:v>Ostatní plyny</c:v>
                </c:pt>
              </c:strCache>
            </c:strRef>
          </c:tx>
          <c:invertIfNegative val="0"/>
          <c:cat>
            <c:strRef>
              <c:f>'8.5'!$L$9:$N$9</c:f>
              <c:strCache>
                <c:ptCount val="3"/>
                <c:pt idx="0">
                  <c:v>Říjen</c:v>
                </c:pt>
                <c:pt idx="1">
                  <c:v>Listopad</c:v>
                </c:pt>
                <c:pt idx="2">
                  <c:v>Prosinec</c:v>
                </c:pt>
              </c:strCache>
            </c:strRef>
          </c:cat>
          <c:val>
            <c:numRef>
              <c:f>'8.5'!$L$22:$N$22</c:f>
              <c:numCache>
                <c:formatCode>#,##0.0</c:formatCode>
                <c:ptCount val="3"/>
                <c:pt idx="0">
                  <c:v>0</c:v>
                </c:pt>
                <c:pt idx="1">
                  <c:v>0</c:v>
                </c:pt>
                <c:pt idx="2">
                  <c:v>0</c:v>
                </c:pt>
              </c:numCache>
            </c:numRef>
          </c:val>
        </c:ser>
        <c:ser>
          <c:idx val="13"/>
          <c:order val="13"/>
          <c:tx>
            <c:strRef>
              <c:f>'8.5'!$K$23</c:f>
              <c:strCache>
                <c:ptCount val="1"/>
                <c:pt idx="0">
                  <c:v>Ostatní</c:v>
                </c:pt>
              </c:strCache>
            </c:strRef>
          </c:tx>
          <c:invertIfNegative val="0"/>
          <c:cat>
            <c:strRef>
              <c:f>'8.5'!$L$9:$N$9</c:f>
              <c:strCache>
                <c:ptCount val="3"/>
                <c:pt idx="0">
                  <c:v>Říjen</c:v>
                </c:pt>
                <c:pt idx="1">
                  <c:v>Listopad</c:v>
                </c:pt>
                <c:pt idx="2">
                  <c:v>Prosinec</c:v>
                </c:pt>
              </c:strCache>
            </c:strRef>
          </c:cat>
          <c:val>
            <c:numRef>
              <c:f>'8.5'!$L$23:$N$23</c:f>
              <c:numCache>
                <c:formatCode>#,##0.0</c:formatCode>
                <c:ptCount val="3"/>
                <c:pt idx="0">
                  <c:v>0</c:v>
                </c:pt>
                <c:pt idx="1">
                  <c:v>0</c:v>
                </c:pt>
                <c:pt idx="2">
                  <c:v>0</c:v>
                </c:pt>
              </c:numCache>
            </c:numRef>
          </c:val>
        </c:ser>
        <c:ser>
          <c:idx val="14"/>
          <c:order val="14"/>
          <c:tx>
            <c:strRef>
              <c:f>'8.5'!$K$24</c:f>
              <c:strCache>
                <c:ptCount val="1"/>
                <c:pt idx="0">
                  <c:v>Topné oleje</c:v>
                </c:pt>
              </c:strCache>
            </c:strRef>
          </c:tx>
          <c:invertIfNegative val="0"/>
          <c:cat>
            <c:strRef>
              <c:f>'8.5'!$L$9:$N$9</c:f>
              <c:strCache>
                <c:ptCount val="3"/>
                <c:pt idx="0">
                  <c:v>Říjen</c:v>
                </c:pt>
                <c:pt idx="1">
                  <c:v>Listopad</c:v>
                </c:pt>
                <c:pt idx="2">
                  <c:v>Prosinec</c:v>
                </c:pt>
              </c:strCache>
            </c:strRef>
          </c:cat>
          <c:val>
            <c:numRef>
              <c:f>'8.5'!$L$24:$N$24</c:f>
              <c:numCache>
                <c:formatCode>#,##0.0</c:formatCode>
                <c:ptCount val="3"/>
                <c:pt idx="0">
                  <c:v>19</c:v>
                </c:pt>
                <c:pt idx="1">
                  <c:v>19</c:v>
                </c:pt>
                <c:pt idx="2">
                  <c:v>19</c:v>
                </c:pt>
              </c:numCache>
            </c:numRef>
          </c:val>
        </c:ser>
        <c:ser>
          <c:idx val="15"/>
          <c:order val="15"/>
          <c:tx>
            <c:strRef>
              <c:f>'8.5'!$K$25</c:f>
              <c:strCache>
                <c:ptCount val="1"/>
                <c:pt idx="0">
                  <c:v>Zemní plyn</c:v>
                </c:pt>
              </c:strCache>
            </c:strRef>
          </c:tx>
          <c:spPr>
            <a:solidFill>
              <a:srgbClr val="EBE600"/>
            </a:solidFill>
          </c:spPr>
          <c:invertIfNegative val="0"/>
          <c:cat>
            <c:strRef>
              <c:f>'8.5'!$L$9:$N$9</c:f>
              <c:strCache>
                <c:ptCount val="3"/>
                <c:pt idx="0">
                  <c:v>Říjen</c:v>
                </c:pt>
                <c:pt idx="1">
                  <c:v>Listopad</c:v>
                </c:pt>
                <c:pt idx="2">
                  <c:v>Prosinec</c:v>
                </c:pt>
              </c:strCache>
            </c:strRef>
          </c:cat>
          <c:val>
            <c:numRef>
              <c:f>'8.5'!$L$25:$N$25</c:f>
              <c:numCache>
                <c:formatCode>#,##0.0</c:formatCode>
                <c:ptCount val="3"/>
                <c:pt idx="0">
                  <c:v>35693.054000000004</c:v>
                </c:pt>
                <c:pt idx="1">
                  <c:v>52513.466</c:v>
                </c:pt>
                <c:pt idx="2">
                  <c:v>65769.065999999992</c:v>
                </c:pt>
              </c:numCache>
            </c:numRef>
          </c:val>
        </c:ser>
        <c:dLbls>
          <c:showLegendKey val="0"/>
          <c:showVal val="0"/>
          <c:showCatName val="0"/>
          <c:showSerName val="0"/>
          <c:showPercent val="0"/>
          <c:showBubbleSize val="0"/>
        </c:dLbls>
        <c:gapWidth val="150"/>
        <c:overlap val="100"/>
        <c:axId val="513832064"/>
        <c:axId val="513833600"/>
      </c:barChart>
      <c:catAx>
        <c:axId val="513832064"/>
        <c:scaling>
          <c:orientation val="minMax"/>
        </c:scaling>
        <c:delete val="0"/>
        <c:axPos val="b"/>
        <c:numFmt formatCode="General" sourceLinked="1"/>
        <c:majorTickMark val="none"/>
        <c:minorTickMark val="none"/>
        <c:tickLblPos val="nextTo"/>
        <c:txPr>
          <a:bodyPr/>
          <a:lstStyle/>
          <a:p>
            <a:pPr>
              <a:defRPr sz="900"/>
            </a:pPr>
            <a:endParaRPr lang="cs-CZ"/>
          </a:p>
        </c:txPr>
        <c:crossAx val="513833600"/>
        <c:crosses val="autoZero"/>
        <c:auto val="1"/>
        <c:lblAlgn val="ctr"/>
        <c:lblOffset val="100"/>
        <c:noMultiLvlLbl val="0"/>
      </c:catAx>
      <c:valAx>
        <c:axId val="51383360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383206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'8.5'!$O$10:$O$25</c:f>
              <c:numCache>
                <c:formatCode>0.0%</c:formatCode>
                <c:ptCount val="16"/>
              </c:numCache>
            </c:numRef>
          </c:cat>
          <c:val>
            <c:numRef>
              <c:f>'8.5'!$J$10:$J$25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'8.5'!$O$27:$O$34</c:f>
              <c:numCache>
                <c:formatCode>#,##0.0</c:formatCode>
                <c:ptCount val="8"/>
              </c:numCache>
            </c:numRef>
          </c:cat>
          <c:val>
            <c:numRef>
              <c:f>'8.5'!$J$27:$J$34</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t>Podíl paliv na dodávkách tepla</a:t>
            </a:r>
          </a:p>
        </c:rich>
      </c:tx>
      <c:layout/>
      <c:overlay val="0"/>
    </c:title>
    <c:autoTitleDeleted val="0"/>
    <c:plotArea>
      <c:layout>
        <c:manualLayout>
          <c:layoutTarget val="inner"/>
          <c:xMode val="edge"/>
          <c:yMode val="edge"/>
          <c:x val="0.18930606060606062"/>
          <c:y val="0.16804238258877435"/>
          <c:w val="0.63742323232323228"/>
          <c:h val="0.72285108820160371"/>
        </c:manualLayout>
      </c:layout>
      <c:doughnutChart>
        <c:varyColors val="1"/>
        <c:ser>
          <c:idx val="0"/>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6"/>
            <c:bubble3D val="0"/>
            <c:spPr>
              <a:solidFill>
                <a:srgbClr val="6E4932"/>
              </a:solidFill>
            </c:spPr>
          </c:dPt>
          <c:dPt>
            <c:idx val="15"/>
            <c:bubble3D val="0"/>
            <c:spPr>
              <a:solidFill>
                <a:srgbClr val="EBE600"/>
              </a:solidFill>
            </c:spPr>
          </c:dPt>
          <c:dLbls>
            <c:dLbl>
              <c:idx val="1"/>
              <c:layout>
                <c:manualLayout>
                  <c:x val="8.6590909090909093E-2"/>
                  <c:y val="-0.11274341351660939"/>
                </c:manualLayout>
              </c:layout>
              <c:numFmt formatCode="0.0%" sourceLinked="0"/>
              <c:spPr/>
              <c:txPr>
                <a:bodyPr/>
                <a:lstStyle/>
                <a:p>
                  <a:pPr>
                    <a:defRPr sz="900"/>
                  </a:pPr>
                  <a:endParaRPr lang="cs-CZ"/>
                </a:p>
              </c:txPr>
              <c:showLegendKey val="0"/>
              <c:showVal val="0"/>
              <c:showCatName val="0"/>
              <c:showSerName val="0"/>
              <c:showPercent val="1"/>
              <c:showBubbleSize val="0"/>
            </c:dLbl>
            <c:dLbl>
              <c:idx val="2"/>
              <c:spPr/>
              <c:txPr>
                <a:bodyPr/>
                <a:lstStyle/>
                <a:p>
                  <a:pPr>
                    <a:defRPr sz="900">
                      <a:solidFill>
                        <a:schemeClr val="bg1"/>
                      </a:solidFill>
                    </a:defRPr>
                  </a:pPr>
                  <a:endParaRPr lang="cs-CZ"/>
                </a:p>
              </c:txPr>
              <c:showLegendKey val="0"/>
              <c:showVal val="0"/>
              <c:showCatName val="0"/>
              <c:showSerName val="0"/>
              <c:showPercent val="1"/>
              <c:showBubbleSize val="0"/>
            </c:dLbl>
            <c:dLbl>
              <c:idx val="3"/>
              <c:delete val="1"/>
            </c:dLbl>
            <c:dLbl>
              <c:idx val="4"/>
              <c:delete val="1"/>
            </c:dLbl>
            <c:dLbl>
              <c:idx val="5"/>
              <c:delete val="1"/>
            </c:dLbl>
            <c:dLbl>
              <c:idx val="6"/>
              <c:spPr/>
              <c:txPr>
                <a:bodyPr/>
                <a:lstStyle/>
                <a:p>
                  <a:pPr>
                    <a:defRPr sz="900">
                      <a:solidFill>
                        <a:schemeClr val="bg1"/>
                      </a:solidFill>
                    </a:defRPr>
                  </a:pPr>
                  <a:endParaRPr lang="cs-CZ"/>
                </a:p>
              </c:txPr>
              <c:showLegendKey val="0"/>
              <c:showVal val="0"/>
              <c:showCatName val="0"/>
              <c:showSerName val="0"/>
              <c:showPercent val="1"/>
              <c:showBubbleSize val="0"/>
            </c:dLbl>
            <c:dLbl>
              <c:idx val="7"/>
              <c:layout>
                <c:manualLayout>
                  <c:x val="-0.12507575757575756"/>
                  <c:y val="5.4553264604810997E-2"/>
                </c:manualLayout>
              </c:layout>
              <c:numFmt formatCode="0.0%" sourceLinked="0"/>
              <c:spPr/>
              <c:txPr>
                <a:bodyPr/>
                <a:lstStyle/>
                <a:p>
                  <a:pPr>
                    <a:defRPr sz="900"/>
                  </a:pPr>
                  <a:endParaRPr lang="cs-CZ"/>
                </a:p>
              </c:txPr>
              <c:showLegendKey val="0"/>
              <c:showVal val="0"/>
              <c:showCatName val="0"/>
              <c:showSerName val="0"/>
              <c:showPercent val="1"/>
              <c:showBubbleSize val="0"/>
            </c:dLbl>
            <c:dLbl>
              <c:idx val="8"/>
              <c:delete val="1"/>
            </c:dLbl>
            <c:dLbl>
              <c:idx val="9"/>
              <c:delete val="1"/>
            </c:dLbl>
            <c:dLbl>
              <c:idx val="10"/>
              <c:delete val="1"/>
            </c:dLbl>
            <c:dLbl>
              <c:idx val="13"/>
              <c:delete val="1"/>
            </c:dLbl>
            <c:dLbl>
              <c:idx val="14"/>
              <c:layout>
                <c:manualLayout>
                  <c:x val="-7.055580808080808E-2"/>
                  <c:y val="0.22912371134020618"/>
                </c:manualLayout>
              </c:layout>
              <c:tx>
                <c:rich>
                  <a:bodyPr/>
                  <a:lstStyle/>
                  <a:p>
                    <a:pPr>
                      <a:defRPr sz="900"/>
                    </a:pPr>
                    <a:r>
                      <a:rPr lang="en-US"/>
                      <a:t>0,</a:t>
                    </a:r>
                    <a:r>
                      <a:rPr lang="cs-CZ"/>
                      <a:t>4</a:t>
                    </a:r>
                    <a:r>
                      <a:rPr lang="en-US"/>
                      <a:t>%</a:t>
                    </a:r>
                  </a:p>
                </c:rich>
              </c:tx>
              <c:numFmt formatCode="0.0%" sourceLinked="0"/>
              <c:spPr/>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'5.1'!$A$25:$A$40</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'5.1'!$B$25:$B$40</c:f>
              <c:numCache>
                <c:formatCode>#,##0.0</c:formatCode>
                <c:ptCount val="16"/>
                <c:pt idx="0">
                  <c:v>2137.475614</c:v>
                </c:pt>
                <c:pt idx="1">
                  <c:v>158.30716699999999</c:v>
                </c:pt>
                <c:pt idx="2">
                  <c:v>3181.7942499999999</c:v>
                </c:pt>
                <c:pt idx="3">
                  <c:v>3.7907789999999997</c:v>
                </c:pt>
                <c:pt idx="4">
                  <c:v>3.1707700000000001</c:v>
                </c:pt>
                <c:pt idx="5">
                  <c:v>4.9977999999999995E-2</c:v>
                </c:pt>
                <c:pt idx="6">
                  <c:v>12722.862852999999</c:v>
                </c:pt>
                <c:pt idx="7">
                  <c:v>76.801809999999989</c:v>
                </c:pt>
                <c:pt idx="8">
                  <c:v>6.1539999999999997E-2</c:v>
                </c:pt>
                <c:pt idx="9">
                  <c:v>102.390298</c:v>
                </c:pt>
                <c:pt idx="10">
                  <c:v>25.495047</c:v>
                </c:pt>
                <c:pt idx="11">
                  <c:v>742.37904042008688</c:v>
                </c:pt>
                <c:pt idx="12">
                  <c:v>1046.0982450000001</c:v>
                </c:pt>
                <c:pt idx="13">
                  <c:v>0</c:v>
                </c:pt>
                <c:pt idx="14">
                  <c:v>22.87088</c:v>
                </c:pt>
                <c:pt idx="15">
                  <c:v>6940.4757657873943</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4201856"/>
        <c:axId val="514211840"/>
      </c:barChart>
      <c:catAx>
        <c:axId val="514201856"/>
        <c:scaling>
          <c:orientation val="minMax"/>
        </c:scaling>
        <c:delete val="1"/>
        <c:axPos val="b"/>
        <c:numFmt formatCode="General" sourceLinked="1"/>
        <c:majorTickMark val="out"/>
        <c:minorTickMark val="none"/>
        <c:tickLblPos val="nextTo"/>
        <c:crossAx val="514211840"/>
        <c:crosses val="autoZero"/>
        <c:auto val="1"/>
        <c:lblAlgn val="ctr"/>
        <c:lblOffset val="100"/>
        <c:noMultiLvlLbl val="0"/>
      </c:catAx>
      <c:valAx>
        <c:axId val="514211840"/>
        <c:scaling>
          <c:orientation val="minMax"/>
        </c:scaling>
        <c:delete val="1"/>
        <c:axPos val="l"/>
        <c:numFmt formatCode="0%" sourceLinked="1"/>
        <c:majorTickMark val="out"/>
        <c:minorTickMark val="none"/>
        <c:tickLblPos val="nextTo"/>
        <c:crossAx val="514201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'8.6'!$K$28</c:f>
              <c:strCache>
                <c:ptCount val="1"/>
                <c:pt idx="0">
                  <c:v>Průmysl</c:v>
                </c:pt>
              </c:strCache>
            </c:strRef>
          </c:tx>
          <c:invertIfNegative val="0"/>
          <c:cat>
            <c:strRef>
              <c:f>'8.6'!$L$27:$N$27</c:f>
              <c:strCache>
                <c:ptCount val="3"/>
                <c:pt idx="0">
                  <c:v>Říjen</c:v>
                </c:pt>
                <c:pt idx="1">
                  <c:v>Listopad</c:v>
                </c:pt>
                <c:pt idx="2">
                  <c:v>Prosinec</c:v>
                </c:pt>
              </c:strCache>
            </c:strRef>
          </c:cat>
          <c:val>
            <c:numRef>
              <c:f>'8.6'!$L$28:$N$28</c:f>
              <c:numCache>
                <c:formatCode>#,##0.0</c:formatCode>
                <c:ptCount val="3"/>
                <c:pt idx="0">
                  <c:v>69987.196000000011</c:v>
                </c:pt>
                <c:pt idx="1">
                  <c:v>73784.160999999993</c:v>
                </c:pt>
                <c:pt idx="2">
                  <c:v>73769.156000000003</c:v>
                </c:pt>
              </c:numCache>
            </c:numRef>
          </c:val>
        </c:ser>
        <c:ser>
          <c:idx val="1"/>
          <c:order val="1"/>
          <c:tx>
            <c:strRef>
              <c:f>'8.6'!$K$29</c:f>
              <c:strCache>
                <c:ptCount val="1"/>
                <c:pt idx="0">
                  <c:v>Energetika</c:v>
                </c:pt>
              </c:strCache>
            </c:strRef>
          </c:tx>
          <c:invertIfNegative val="0"/>
          <c:cat>
            <c:strRef>
              <c:f>'8.6'!$L$27:$N$27</c:f>
              <c:strCache>
                <c:ptCount val="3"/>
                <c:pt idx="0">
                  <c:v>Říjen</c:v>
                </c:pt>
                <c:pt idx="1">
                  <c:v>Listopad</c:v>
                </c:pt>
                <c:pt idx="2">
                  <c:v>Prosinec</c:v>
                </c:pt>
              </c:strCache>
            </c:strRef>
          </c:cat>
          <c:val>
            <c:numRef>
              <c:f>'8.6'!$L$29:$N$29</c:f>
              <c:numCache>
                <c:formatCode>#,##0.0</c:formatCode>
                <c:ptCount val="3"/>
                <c:pt idx="0">
                  <c:v>545</c:v>
                </c:pt>
                <c:pt idx="1">
                  <c:v>692</c:v>
                </c:pt>
                <c:pt idx="2">
                  <c:v>872.37</c:v>
                </c:pt>
              </c:numCache>
            </c:numRef>
          </c:val>
        </c:ser>
        <c:ser>
          <c:idx val="2"/>
          <c:order val="2"/>
          <c:tx>
            <c:strRef>
              <c:f>'8.6'!$K$30</c:f>
              <c:strCache>
                <c:ptCount val="1"/>
                <c:pt idx="0">
                  <c:v>Doprava</c:v>
                </c:pt>
              </c:strCache>
            </c:strRef>
          </c:tx>
          <c:invertIfNegative val="0"/>
          <c:cat>
            <c:strRef>
              <c:f>'8.6'!$L$27:$N$27</c:f>
              <c:strCache>
                <c:ptCount val="3"/>
                <c:pt idx="0">
                  <c:v>Říjen</c:v>
                </c:pt>
                <c:pt idx="1">
                  <c:v>Listopad</c:v>
                </c:pt>
                <c:pt idx="2">
                  <c:v>Prosinec</c:v>
                </c:pt>
              </c:strCache>
            </c:strRef>
          </c:cat>
          <c:val>
            <c:numRef>
              <c:f>'8.6'!$L$30:$N$30</c:f>
              <c:numCache>
                <c:formatCode>#,##0.0</c:formatCode>
                <c:ptCount val="3"/>
                <c:pt idx="0">
                  <c:v>642</c:v>
                </c:pt>
                <c:pt idx="1">
                  <c:v>1120</c:v>
                </c:pt>
                <c:pt idx="2">
                  <c:v>8504</c:v>
                </c:pt>
              </c:numCache>
            </c:numRef>
          </c:val>
        </c:ser>
        <c:ser>
          <c:idx val="3"/>
          <c:order val="3"/>
          <c:tx>
            <c:strRef>
              <c:f>'8.6'!$K$31</c:f>
              <c:strCache>
                <c:ptCount val="1"/>
                <c:pt idx="0">
                  <c:v>Stavebnictví</c:v>
                </c:pt>
              </c:strCache>
            </c:strRef>
          </c:tx>
          <c:invertIfNegative val="0"/>
          <c:cat>
            <c:strRef>
              <c:f>'8.6'!$L$27:$N$27</c:f>
              <c:strCache>
                <c:ptCount val="3"/>
                <c:pt idx="0">
                  <c:v>Říjen</c:v>
                </c:pt>
                <c:pt idx="1">
                  <c:v>Listopad</c:v>
                </c:pt>
                <c:pt idx="2">
                  <c:v>Prosinec</c:v>
                </c:pt>
              </c:strCache>
            </c:strRef>
          </c:cat>
          <c:val>
            <c:numRef>
              <c:f>'8.6'!$L$31:$N$31</c:f>
              <c:numCache>
                <c:formatCode>#,##0.0</c:formatCode>
                <c:ptCount val="3"/>
                <c:pt idx="0">
                  <c:v>556</c:v>
                </c:pt>
                <c:pt idx="1">
                  <c:v>863</c:v>
                </c:pt>
                <c:pt idx="2">
                  <c:v>1276</c:v>
                </c:pt>
              </c:numCache>
            </c:numRef>
          </c:val>
        </c:ser>
        <c:ser>
          <c:idx val="4"/>
          <c:order val="4"/>
          <c:tx>
            <c:strRef>
              <c:f>'8.6'!$K$32</c:f>
              <c:strCache>
                <c:ptCount val="1"/>
                <c:pt idx="0">
                  <c:v>Zemědělství a lesnictví</c:v>
                </c:pt>
              </c:strCache>
            </c:strRef>
          </c:tx>
          <c:invertIfNegative val="0"/>
          <c:cat>
            <c:strRef>
              <c:f>'8.6'!$L$27:$N$27</c:f>
              <c:strCache>
                <c:ptCount val="3"/>
                <c:pt idx="0">
                  <c:v>Říjen</c:v>
                </c:pt>
                <c:pt idx="1">
                  <c:v>Listopad</c:v>
                </c:pt>
                <c:pt idx="2">
                  <c:v>Prosinec</c:v>
                </c:pt>
              </c:strCache>
            </c:strRef>
          </c:cat>
          <c:val>
            <c:numRef>
              <c:f>'8.6'!$L$32:$N$32</c:f>
              <c:numCache>
                <c:formatCode>#,##0.0</c:formatCode>
                <c:ptCount val="3"/>
                <c:pt idx="0">
                  <c:v>85</c:v>
                </c:pt>
                <c:pt idx="1">
                  <c:v>134</c:v>
                </c:pt>
                <c:pt idx="2">
                  <c:v>379</c:v>
                </c:pt>
              </c:numCache>
            </c:numRef>
          </c:val>
        </c:ser>
        <c:ser>
          <c:idx val="5"/>
          <c:order val="5"/>
          <c:tx>
            <c:strRef>
              <c:f>'8.6'!$K$33</c:f>
              <c:strCache>
                <c:ptCount val="1"/>
                <c:pt idx="0">
                  <c:v>Domácnosti</c:v>
                </c:pt>
              </c:strCache>
            </c:strRef>
          </c:tx>
          <c:invertIfNegative val="0"/>
          <c:cat>
            <c:strRef>
              <c:f>'8.6'!$L$27:$N$27</c:f>
              <c:strCache>
                <c:ptCount val="3"/>
                <c:pt idx="0">
                  <c:v>Říjen</c:v>
                </c:pt>
                <c:pt idx="1">
                  <c:v>Listopad</c:v>
                </c:pt>
                <c:pt idx="2">
                  <c:v>Prosinec</c:v>
                </c:pt>
              </c:strCache>
            </c:strRef>
          </c:cat>
          <c:val>
            <c:numRef>
              <c:f>'8.6'!$L$33:$N$33</c:f>
              <c:numCache>
                <c:formatCode>#,##0.0</c:formatCode>
                <c:ptCount val="3"/>
                <c:pt idx="0">
                  <c:v>129022.9</c:v>
                </c:pt>
                <c:pt idx="1">
                  <c:v>177639.68000000002</c:v>
                </c:pt>
                <c:pt idx="2">
                  <c:v>193629.63499999998</c:v>
                </c:pt>
              </c:numCache>
            </c:numRef>
          </c:val>
        </c:ser>
        <c:ser>
          <c:idx val="6"/>
          <c:order val="6"/>
          <c:tx>
            <c:strRef>
              <c:f>'8.6'!$K$34</c:f>
              <c:strCache>
                <c:ptCount val="1"/>
                <c:pt idx="0">
                  <c:v>Obchod, služby, školství, zdravotnictví</c:v>
                </c:pt>
              </c:strCache>
            </c:strRef>
          </c:tx>
          <c:invertIfNegative val="0"/>
          <c:cat>
            <c:strRef>
              <c:f>'8.6'!$L$27:$N$27</c:f>
              <c:strCache>
                <c:ptCount val="3"/>
                <c:pt idx="0">
                  <c:v>Říjen</c:v>
                </c:pt>
                <c:pt idx="1">
                  <c:v>Listopad</c:v>
                </c:pt>
                <c:pt idx="2">
                  <c:v>Prosinec</c:v>
                </c:pt>
              </c:strCache>
            </c:strRef>
          </c:cat>
          <c:val>
            <c:numRef>
              <c:f>'8.6'!$L$34:$N$34</c:f>
              <c:numCache>
                <c:formatCode>#,##0.0</c:formatCode>
                <c:ptCount val="3"/>
                <c:pt idx="0">
                  <c:v>61955.106</c:v>
                </c:pt>
                <c:pt idx="1">
                  <c:v>86516.614000000031</c:v>
                </c:pt>
                <c:pt idx="2">
                  <c:v>154929.01199999999</c:v>
                </c:pt>
              </c:numCache>
            </c:numRef>
          </c:val>
        </c:ser>
        <c:ser>
          <c:idx val="7"/>
          <c:order val="7"/>
          <c:tx>
            <c:strRef>
              <c:f>'8.6'!$K$35</c:f>
              <c:strCache>
                <c:ptCount val="1"/>
                <c:pt idx="0">
                  <c:v>Ostatní</c:v>
                </c:pt>
              </c:strCache>
            </c:strRef>
          </c:tx>
          <c:invertIfNegative val="0"/>
          <c:cat>
            <c:strRef>
              <c:f>'8.6'!$L$27:$N$27</c:f>
              <c:strCache>
                <c:ptCount val="3"/>
                <c:pt idx="0">
                  <c:v>Říjen</c:v>
                </c:pt>
                <c:pt idx="1">
                  <c:v>Listopad</c:v>
                </c:pt>
                <c:pt idx="2">
                  <c:v>Prosinec</c:v>
                </c:pt>
              </c:strCache>
            </c:strRef>
          </c:cat>
          <c:val>
            <c:numRef>
              <c:f>'8.6'!$L$35:$N$35</c:f>
              <c:numCache>
                <c:formatCode>#,##0.0</c:formatCode>
                <c:ptCount val="3"/>
                <c:pt idx="0">
                  <c:v>3333.1059999999998</c:v>
                </c:pt>
                <c:pt idx="1">
                  <c:v>5139.7979999999998</c:v>
                </c:pt>
                <c:pt idx="2">
                  <c:v>7792.49</c:v>
                </c:pt>
              </c:numCache>
            </c:numRef>
          </c:val>
        </c:ser>
        <c:dLbls>
          <c:showLegendKey val="0"/>
          <c:showVal val="0"/>
          <c:showCatName val="0"/>
          <c:showSerName val="0"/>
          <c:showPercent val="0"/>
          <c:showBubbleSize val="0"/>
        </c:dLbls>
        <c:gapWidth val="150"/>
        <c:overlap val="100"/>
        <c:axId val="514381312"/>
        <c:axId val="514382848"/>
      </c:barChart>
      <c:catAx>
        <c:axId val="514381312"/>
        <c:scaling>
          <c:orientation val="minMax"/>
        </c:scaling>
        <c:delete val="0"/>
        <c:axPos val="b"/>
        <c:numFmt formatCode="General" sourceLinked="1"/>
        <c:majorTickMark val="none"/>
        <c:minorTickMark val="none"/>
        <c:tickLblPos val="nextTo"/>
        <c:txPr>
          <a:bodyPr/>
          <a:lstStyle/>
          <a:p>
            <a:pPr>
              <a:defRPr sz="900"/>
            </a:pPr>
            <a:endParaRPr lang="cs-CZ"/>
          </a:p>
        </c:txPr>
        <c:crossAx val="514382848"/>
        <c:crosses val="autoZero"/>
        <c:auto val="1"/>
        <c:lblAlgn val="ctr"/>
        <c:lblOffset val="100"/>
        <c:noMultiLvlLbl val="0"/>
      </c:catAx>
      <c:valAx>
        <c:axId val="5143828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438131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'8.6'!$L$40</c:f>
              <c:strCache>
                <c:ptCount val="1"/>
                <c:pt idx="0">
                  <c:v>Instalovaný výkon</c:v>
                </c:pt>
              </c:strCache>
            </c:strRef>
          </c:tx>
          <c:invertIfNegative val="0"/>
          <c:val>
            <c:numRef>
              <c:f>'8.6'!$M$40</c:f>
              <c:numCache>
                <c:formatCode>0.0%</c:formatCode>
                <c:ptCount val="1"/>
                <c:pt idx="0">
                  <c:v>2.5668220788693994E-2</c:v>
                </c:pt>
              </c:numCache>
            </c:numRef>
          </c:val>
        </c:ser>
        <c:ser>
          <c:idx val="1"/>
          <c:order val="1"/>
          <c:tx>
            <c:strRef>
              <c:f>'8.6'!$L$41</c:f>
              <c:strCache>
                <c:ptCount val="1"/>
                <c:pt idx="0">
                  <c:v>Výroba tepla brutto</c:v>
                </c:pt>
              </c:strCache>
            </c:strRef>
          </c:tx>
          <c:invertIfNegative val="0"/>
          <c:val>
            <c:numRef>
              <c:f>'8.6'!$M$41</c:f>
              <c:numCache>
                <c:formatCode>0.0%</c:formatCode>
                <c:ptCount val="1"/>
                <c:pt idx="0">
                  <c:v>3.2999399805424302E-2</c:v>
                </c:pt>
              </c:numCache>
            </c:numRef>
          </c:val>
        </c:ser>
        <c:ser>
          <c:idx val="2"/>
          <c:order val="2"/>
          <c:tx>
            <c:strRef>
              <c:f>'8.6'!$L$42</c:f>
              <c:strCache>
                <c:ptCount val="1"/>
                <c:pt idx="0">
                  <c:v>Dodávky tepla</c:v>
                </c:pt>
              </c:strCache>
            </c:strRef>
          </c:tx>
          <c:invertIfNegative val="0"/>
          <c:val>
            <c:numRef>
              <c:f>'8.6'!$M$42</c:f>
              <c:numCache>
                <c:formatCode>0.0%</c:formatCode>
                <c:ptCount val="1"/>
                <c:pt idx="0">
                  <c:v>3.3405559969946402E-2</c:v>
                </c:pt>
              </c:numCache>
            </c:numRef>
          </c:val>
        </c:ser>
        <c:dLbls>
          <c:showLegendKey val="0"/>
          <c:showVal val="0"/>
          <c:showCatName val="0"/>
          <c:showSerName val="0"/>
          <c:showPercent val="0"/>
          <c:showBubbleSize val="0"/>
        </c:dLbls>
        <c:gapWidth val="150"/>
        <c:axId val="514421120"/>
        <c:axId val="514422656"/>
      </c:barChart>
      <c:catAx>
        <c:axId val="514421120"/>
        <c:scaling>
          <c:orientation val="maxMin"/>
        </c:scaling>
        <c:delete val="0"/>
        <c:axPos val="l"/>
        <c:numFmt formatCode="General" sourceLinked="1"/>
        <c:majorTickMark val="none"/>
        <c:minorTickMark val="none"/>
        <c:tickLblPos val="none"/>
        <c:crossAx val="514422656"/>
        <c:crosses val="autoZero"/>
        <c:auto val="1"/>
        <c:lblAlgn val="ctr"/>
        <c:lblOffset val="100"/>
        <c:noMultiLvlLbl val="0"/>
      </c:catAx>
      <c:valAx>
        <c:axId val="51442265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514421120"/>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'8.6'!$K$10</c:f>
              <c:strCache>
                <c:ptCount val="1"/>
                <c:pt idx="0">
                  <c:v>Biomasa</c:v>
                </c:pt>
              </c:strCache>
            </c:strRef>
          </c:tx>
          <c:spPr>
            <a:solidFill>
              <a:schemeClr val="accent3">
                <a:lumMod val="75000"/>
              </a:schemeClr>
            </a:solidFill>
          </c:spPr>
          <c:invertIfNegative val="0"/>
          <c:cat>
            <c:strRef>
              <c:f>'8.6'!$L$9:$N$9</c:f>
              <c:strCache>
                <c:ptCount val="3"/>
                <c:pt idx="0">
                  <c:v>Říjen</c:v>
                </c:pt>
                <c:pt idx="1">
                  <c:v>Listopad</c:v>
                </c:pt>
                <c:pt idx="2">
                  <c:v>Prosinec</c:v>
                </c:pt>
              </c:strCache>
            </c:strRef>
          </c:cat>
          <c:val>
            <c:numRef>
              <c:f>'8.6'!$L$10:$N$10</c:f>
              <c:numCache>
                <c:formatCode>#,##0.0</c:formatCode>
                <c:ptCount val="3"/>
                <c:pt idx="0">
                  <c:v>47172.3</c:v>
                </c:pt>
                <c:pt idx="1">
                  <c:v>56094.77</c:v>
                </c:pt>
                <c:pt idx="2">
                  <c:v>72435.55</c:v>
                </c:pt>
              </c:numCache>
            </c:numRef>
          </c:val>
        </c:ser>
        <c:ser>
          <c:idx val="1"/>
          <c:order val="1"/>
          <c:tx>
            <c:strRef>
              <c:f>'8.6'!$K$11</c:f>
              <c:strCache>
                <c:ptCount val="1"/>
                <c:pt idx="0">
                  <c:v>Bioplyn</c:v>
                </c:pt>
              </c:strCache>
            </c:strRef>
          </c:tx>
          <c:spPr>
            <a:solidFill>
              <a:schemeClr val="bg2">
                <a:lumMod val="50000"/>
              </a:schemeClr>
            </a:solidFill>
          </c:spPr>
          <c:invertIfNegative val="0"/>
          <c:cat>
            <c:strRef>
              <c:f>'8.6'!$L$9:$N$9</c:f>
              <c:strCache>
                <c:ptCount val="3"/>
                <c:pt idx="0">
                  <c:v>Říjen</c:v>
                </c:pt>
                <c:pt idx="1">
                  <c:v>Listopad</c:v>
                </c:pt>
                <c:pt idx="2">
                  <c:v>Prosinec</c:v>
                </c:pt>
              </c:strCache>
            </c:strRef>
          </c:cat>
          <c:val>
            <c:numRef>
              <c:f>'8.6'!$L$11:$N$11</c:f>
              <c:numCache>
                <c:formatCode>#,##0.0</c:formatCode>
                <c:ptCount val="3"/>
                <c:pt idx="0">
                  <c:v>4885.1440000000002</c:v>
                </c:pt>
                <c:pt idx="1">
                  <c:v>5923.3219999999992</c:v>
                </c:pt>
                <c:pt idx="2">
                  <c:v>6661.38</c:v>
                </c:pt>
              </c:numCache>
            </c:numRef>
          </c:val>
        </c:ser>
        <c:ser>
          <c:idx val="2"/>
          <c:order val="2"/>
          <c:tx>
            <c:strRef>
              <c:f>'8.6'!$K$12</c:f>
              <c:strCache>
                <c:ptCount val="1"/>
                <c:pt idx="0">
                  <c:v>Černé uhlí</c:v>
                </c:pt>
              </c:strCache>
            </c:strRef>
          </c:tx>
          <c:spPr>
            <a:solidFill>
              <a:schemeClr val="tx1"/>
            </a:solidFill>
          </c:spPr>
          <c:invertIfNegative val="0"/>
          <c:cat>
            <c:strRef>
              <c:f>'8.6'!$L$9:$N$9</c:f>
              <c:strCache>
                <c:ptCount val="3"/>
                <c:pt idx="0">
                  <c:v>Říjen</c:v>
                </c:pt>
                <c:pt idx="1">
                  <c:v>Listopad</c:v>
                </c:pt>
                <c:pt idx="2">
                  <c:v>Prosinec</c:v>
                </c:pt>
              </c:strCache>
            </c:strRef>
          </c:cat>
          <c:val>
            <c:numRef>
              <c:f>'8.6'!$L$12:$N$12</c:f>
              <c:numCache>
                <c:formatCode>#,##0.0</c:formatCode>
                <c:ptCount val="3"/>
                <c:pt idx="0">
                  <c:v>10843.63</c:v>
                </c:pt>
                <c:pt idx="1">
                  <c:v>16830.29</c:v>
                </c:pt>
                <c:pt idx="2">
                  <c:v>19981.919999999998</c:v>
                </c:pt>
              </c:numCache>
            </c:numRef>
          </c:val>
        </c:ser>
        <c:ser>
          <c:idx val="3"/>
          <c:order val="3"/>
          <c:tx>
            <c:strRef>
              <c:f>'8.6'!$K$13</c:f>
              <c:strCache>
                <c:ptCount val="1"/>
                <c:pt idx="0">
                  <c:v>Elektrická energie</c:v>
                </c:pt>
              </c:strCache>
            </c:strRef>
          </c:tx>
          <c:invertIfNegative val="0"/>
          <c:cat>
            <c:strRef>
              <c:f>'8.6'!$L$9:$N$9</c:f>
              <c:strCache>
                <c:ptCount val="3"/>
                <c:pt idx="0">
                  <c:v>Říjen</c:v>
                </c:pt>
                <c:pt idx="1">
                  <c:v>Listopad</c:v>
                </c:pt>
                <c:pt idx="2">
                  <c:v>Prosinec</c:v>
                </c:pt>
              </c:strCache>
            </c:strRef>
          </c:cat>
          <c:val>
            <c:numRef>
              <c:f>'8.6'!$L$13:$N$13</c:f>
              <c:numCache>
                <c:formatCode>#,##0.0</c:formatCode>
                <c:ptCount val="3"/>
                <c:pt idx="0">
                  <c:v>0</c:v>
                </c:pt>
                <c:pt idx="1">
                  <c:v>0</c:v>
                </c:pt>
                <c:pt idx="2">
                  <c:v>0</c:v>
                </c:pt>
              </c:numCache>
            </c:numRef>
          </c:val>
        </c:ser>
        <c:ser>
          <c:idx val="4"/>
          <c:order val="4"/>
          <c:tx>
            <c:strRef>
              <c:f>'8.6'!$K$14</c:f>
              <c:strCache>
                <c:ptCount val="1"/>
                <c:pt idx="0">
                  <c:v>Energie prostředí (tepelné čerpadlo)</c:v>
                </c:pt>
              </c:strCache>
            </c:strRef>
          </c:tx>
          <c:invertIfNegative val="0"/>
          <c:cat>
            <c:strRef>
              <c:f>'8.6'!$L$9:$N$9</c:f>
              <c:strCache>
                <c:ptCount val="3"/>
                <c:pt idx="0">
                  <c:v>Říjen</c:v>
                </c:pt>
                <c:pt idx="1">
                  <c:v>Listopad</c:v>
                </c:pt>
                <c:pt idx="2">
                  <c:v>Prosinec</c:v>
                </c:pt>
              </c:strCache>
            </c:strRef>
          </c:cat>
          <c:val>
            <c:numRef>
              <c:f>'8.6'!$L$14:$N$14</c:f>
              <c:numCache>
                <c:formatCode>#,##0.0</c:formatCode>
                <c:ptCount val="3"/>
                <c:pt idx="0">
                  <c:v>0</c:v>
                </c:pt>
                <c:pt idx="1">
                  <c:v>0</c:v>
                </c:pt>
                <c:pt idx="2">
                  <c:v>0</c:v>
                </c:pt>
              </c:numCache>
            </c:numRef>
          </c:val>
        </c:ser>
        <c:ser>
          <c:idx val="5"/>
          <c:order val="5"/>
          <c:tx>
            <c:strRef>
              <c:f>'8.6'!$K$15</c:f>
              <c:strCache>
                <c:ptCount val="1"/>
                <c:pt idx="0">
                  <c:v>Energie Slunce (solární kolektor)</c:v>
                </c:pt>
              </c:strCache>
            </c:strRef>
          </c:tx>
          <c:invertIfNegative val="0"/>
          <c:cat>
            <c:strRef>
              <c:f>'8.6'!$L$9:$N$9</c:f>
              <c:strCache>
                <c:ptCount val="3"/>
                <c:pt idx="0">
                  <c:v>Říjen</c:v>
                </c:pt>
                <c:pt idx="1">
                  <c:v>Listopad</c:v>
                </c:pt>
                <c:pt idx="2">
                  <c:v>Prosinec</c:v>
                </c:pt>
              </c:strCache>
            </c:strRef>
          </c:cat>
          <c:val>
            <c:numRef>
              <c:f>'8.6'!$L$15:$N$15</c:f>
              <c:numCache>
                <c:formatCode>#,##0.0</c:formatCode>
                <c:ptCount val="3"/>
                <c:pt idx="0">
                  <c:v>0</c:v>
                </c:pt>
                <c:pt idx="1">
                  <c:v>0</c:v>
                </c:pt>
                <c:pt idx="2">
                  <c:v>0</c:v>
                </c:pt>
              </c:numCache>
            </c:numRef>
          </c:val>
        </c:ser>
        <c:ser>
          <c:idx val="6"/>
          <c:order val="6"/>
          <c:tx>
            <c:strRef>
              <c:f>'8.6'!$K$16</c:f>
              <c:strCache>
                <c:ptCount val="1"/>
                <c:pt idx="0">
                  <c:v>Hnědé uhlí</c:v>
                </c:pt>
              </c:strCache>
            </c:strRef>
          </c:tx>
          <c:spPr>
            <a:solidFill>
              <a:srgbClr val="6E4932"/>
            </a:solidFill>
          </c:spPr>
          <c:invertIfNegative val="0"/>
          <c:cat>
            <c:strRef>
              <c:f>'8.6'!$L$9:$N$9</c:f>
              <c:strCache>
                <c:ptCount val="3"/>
                <c:pt idx="0">
                  <c:v>Říjen</c:v>
                </c:pt>
                <c:pt idx="1">
                  <c:v>Listopad</c:v>
                </c:pt>
                <c:pt idx="2">
                  <c:v>Prosinec</c:v>
                </c:pt>
              </c:strCache>
            </c:strRef>
          </c:cat>
          <c:val>
            <c:numRef>
              <c:f>'8.6'!$L$16:$N$16</c:f>
              <c:numCache>
                <c:formatCode>#,##0.0</c:formatCode>
                <c:ptCount val="3"/>
                <c:pt idx="0">
                  <c:v>88480.31</c:v>
                </c:pt>
                <c:pt idx="1">
                  <c:v>108545.16</c:v>
                </c:pt>
                <c:pt idx="2">
                  <c:v>139729.22999999998</c:v>
                </c:pt>
              </c:numCache>
            </c:numRef>
          </c:val>
        </c:ser>
        <c:ser>
          <c:idx val="7"/>
          <c:order val="7"/>
          <c:tx>
            <c:strRef>
              <c:f>'8.6'!$K$17</c:f>
              <c:strCache>
                <c:ptCount val="1"/>
                <c:pt idx="0">
                  <c:v>Jaderné palivo</c:v>
                </c:pt>
              </c:strCache>
            </c:strRef>
          </c:tx>
          <c:invertIfNegative val="0"/>
          <c:cat>
            <c:strRef>
              <c:f>'8.6'!$L$9:$N$9</c:f>
              <c:strCache>
                <c:ptCount val="3"/>
                <c:pt idx="0">
                  <c:v>Říjen</c:v>
                </c:pt>
                <c:pt idx="1">
                  <c:v>Listopad</c:v>
                </c:pt>
                <c:pt idx="2">
                  <c:v>Prosinec</c:v>
                </c:pt>
              </c:strCache>
            </c:strRef>
          </c:cat>
          <c:val>
            <c:numRef>
              <c:f>'8.6'!$L$17:$N$17</c:f>
              <c:numCache>
                <c:formatCode>#,##0.0</c:formatCode>
                <c:ptCount val="3"/>
                <c:pt idx="0">
                  <c:v>0</c:v>
                </c:pt>
                <c:pt idx="1">
                  <c:v>0</c:v>
                </c:pt>
                <c:pt idx="2">
                  <c:v>0</c:v>
                </c:pt>
              </c:numCache>
            </c:numRef>
          </c:val>
        </c:ser>
        <c:ser>
          <c:idx val="8"/>
          <c:order val="8"/>
          <c:tx>
            <c:strRef>
              <c:f>'8.6'!$K$18</c:f>
              <c:strCache>
                <c:ptCount val="1"/>
                <c:pt idx="0">
                  <c:v>Koks</c:v>
                </c:pt>
              </c:strCache>
            </c:strRef>
          </c:tx>
          <c:invertIfNegative val="0"/>
          <c:cat>
            <c:strRef>
              <c:f>'8.6'!$L$9:$N$9</c:f>
              <c:strCache>
                <c:ptCount val="3"/>
                <c:pt idx="0">
                  <c:v>Říjen</c:v>
                </c:pt>
                <c:pt idx="1">
                  <c:v>Listopad</c:v>
                </c:pt>
                <c:pt idx="2">
                  <c:v>Prosinec</c:v>
                </c:pt>
              </c:strCache>
            </c:strRef>
          </c:cat>
          <c:val>
            <c:numRef>
              <c:f>'8.6'!$L$18:$N$18</c:f>
              <c:numCache>
                <c:formatCode>#,##0.0</c:formatCode>
                <c:ptCount val="3"/>
                <c:pt idx="0">
                  <c:v>0</c:v>
                </c:pt>
                <c:pt idx="1">
                  <c:v>0</c:v>
                </c:pt>
                <c:pt idx="2">
                  <c:v>0</c:v>
                </c:pt>
              </c:numCache>
            </c:numRef>
          </c:val>
        </c:ser>
        <c:ser>
          <c:idx val="9"/>
          <c:order val="9"/>
          <c:tx>
            <c:strRef>
              <c:f>'8.6'!$K$19</c:f>
              <c:strCache>
                <c:ptCount val="1"/>
                <c:pt idx="0">
                  <c:v>Odpadní teplo</c:v>
                </c:pt>
              </c:strCache>
            </c:strRef>
          </c:tx>
          <c:invertIfNegative val="0"/>
          <c:cat>
            <c:strRef>
              <c:f>'8.6'!$L$9:$N$9</c:f>
              <c:strCache>
                <c:ptCount val="3"/>
                <c:pt idx="0">
                  <c:v>Říjen</c:v>
                </c:pt>
                <c:pt idx="1">
                  <c:v>Listopad</c:v>
                </c:pt>
                <c:pt idx="2">
                  <c:v>Prosinec</c:v>
                </c:pt>
              </c:strCache>
            </c:strRef>
          </c:cat>
          <c:val>
            <c:numRef>
              <c:f>'8.6'!$L$19:$N$19</c:f>
              <c:numCache>
                <c:formatCode>#,##0.0</c:formatCode>
                <c:ptCount val="3"/>
                <c:pt idx="0">
                  <c:v>0</c:v>
                </c:pt>
                <c:pt idx="1">
                  <c:v>0</c:v>
                </c:pt>
                <c:pt idx="2">
                  <c:v>0</c:v>
                </c:pt>
              </c:numCache>
            </c:numRef>
          </c:val>
        </c:ser>
        <c:ser>
          <c:idx val="10"/>
          <c:order val="10"/>
          <c:tx>
            <c:strRef>
              <c:f>'8.6'!$K$20</c:f>
              <c:strCache>
                <c:ptCount val="1"/>
                <c:pt idx="0">
                  <c:v>Ostatní kapalná paliva</c:v>
                </c:pt>
              </c:strCache>
            </c:strRef>
          </c:tx>
          <c:invertIfNegative val="0"/>
          <c:cat>
            <c:strRef>
              <c:f>'8.6'!$L$9:$N$9</c:f>
              <c:strCache>
                <c:ptCount val="3"/>
                <c:pt idx="0">
                  <c:v>Říjen</c:v>
                </c:pt>
                <c:pt idx="1">
                  <c:v>Listopad</c:v>
                </c:pt>
                <c:pt idx="2">
                  <c:v>Prosinec</c:v>
                </c:pt>
              </c:strCache>
            </c:strRef>
          </c:cat>
          <c:val>
            <c:numRef>
              <c:f>'8.6'!$L$20:$N$20</c:f>
              <c:numCache>
                <c:formatCode>#,##0.0</c:formatCode>
                <c:ptCount val="3"/>
                <c:pt idx="0">
                  <c:v>0</c:v>
                </c:pt>
                <c:pt idx="1">
                  <c:v>0</c:v>
                </c:pt>
                <c:pt idx="2">
                  <c:v>0</c:v>
                </c:pt>
              </c:numCache>
            </c:numRef>
          </c:val>
        </c:ser>
        <c:ser>
          <c:idx val="11"/>
          <c:order val="11"/>
          <c:tx>
            <c:strRef>
              <c:f>'8.6'!$K$21</c:f>
              <c:strCache>
                <c:ptCount val="1"/>
                <c:pt idx="0">
                  <c:v>Ostatní pevná paliva</c:v>
                </c:pt>
              </c:strCache>
            </c:strRef>
          </c:tx>
          <c:invertIfNegative val="0"/>
          <c:cat>
            <c:strRef>
              <c:f>'8.6'!$L$9:$N$9</c:f>
              <c:strCache>
                <c:ptCount val="3"/>
                <c:pt idx="0">
                  <c:v>Říjen</c:v>
                </c:pt>
                <c:pt idx="1">
                  <c:v>Listopad</c:v>
                </c:pt>
                <c:pt idx="2">
                  <c:v>Prosinec</c:v>
                </c:pt>
              </c:strCache>
            </c:strRef>
          </c:cat>
          <c:val>
            <c:numRef>
              <c:f>'8.6'!$L$21:$N$21</c:f>
              <c:numCache>
                <c:formatCode>#,##0.0</c:formatCode>
                <c:ptCount val="3"/>
                <c:pt idx="0">
                  <c:v>0</c:v>
                </c:pt>
                <c:pt idx="1">
                  <c:v>0</c:v>
                </c:pt>
                <c:pt idx="2">
                  <c:v>0</c:v>
                </c:pt>
              </c:numCache>
            </c:numRef>
          </c:val>
        </c:ser>
        <c:ser>
          <c:idx val="12"/>
          <c:order val="12"/>
          <c:tx>
            <c:strRef>
              <c:f>'8.6'!$K$22</c:f>
              <c:strCache>
                <c:ptCount val="1"/>
                <c:pt idx="0">
                  <c:v>Ostatní plyny</c:v>
                </c:pt>
              </c:strCache>
            </c:strRef>
          </c:tx>
          <c:invertIfNegative val="0"/>
          <c:cat>
            <c:strRef>
              <c:f>'8.6'!$L$9:$N$9</c:f>
              <c:strCache>
                <c:ptCount val="3"/>
                <c:pt idx="0">
                  <c:v>Říjen</c:v>
                </c:pt>
                <c:pt idx="1">
                  <c:v>Listopad</c:v>
                </c:pt>
                <c:pt idx="2">
                  <c:v>Prosinec</c:v>
                </c:pt>
              </c:strCache>
            </c:strRef>
          </c:cat>
          <c:val>
            <c:numRef>
              <c:f>'8.6'!$L$22:$N$22</c:f>
              <c:numCache>
                <c:formatCode>#,##0.0</c:formatCode>
                <c:ptCount val="3"/>
                <c:pt idx="0">
                  <c:v>0</c:v>
                </c:pt>
                <c:pt idx="1">
                  <c:v>0</c:v>
                </c:pt>
                <c:pt idx="2">
                  <c:v>0</c:v>
                </c:pt>
              </c:numCache>
            </c:numRef>
          </c:val>
        </c:ser>
        <c:ser>
          <c:idx val="13"/>
          <c:order val="13"/>
          <c:tx>
            <c:strRef>
              <c:f>'8.6'!$K$23</c:f>
              <c:strCache>
                <c:ptCount val="1"/>
                <c:pt idx="0">
                  <c:v>Ostatní</c:v>
                </c:pt>
              </c:strCache>
            </c:strRef>
          </c:tx>
          <c:invertIfNegative val="0"/>
          <c:cat>
            <c:strRef>
              <c:f>'8.6'!$L$9:$N$9</c:f>
              <c:strCache>
                <c:ptCount val="3"/>
                <c:pt idx="0">
                  <c:v>Říjen</c:v>
                </c:pt>
                <c:pt idx="1">
                  <c:v>Listopad</c:v>
                </c:pt>
                <c:pt idx="2">
                  <c:v>Prosinec</c:v>
                </c:pt>
              </c:strCache>
            </c:strRef>
          </c:cat>
          <c:val>
            <c:numRef>
              <c:f>'8.6'!$L$23:$N$23</c:f>
              <c:numCache>
                <c:formatCode>#,##0.0</c:formatCode>
                <c:ptCount val="3"/>
                <c:pt idx="0">
                  <c:v>0</c:v>
                </c:pt>
                <c:pt idx="1">
                  <c:v>0</c:v>
                </c:pt>
                <c:pt idx="2">
                  <c:v>0</c:v>
                </c:pt>
              </c:numCache>
            </c:numRef>
          </c:val>
        </c:ser>
        <c:ser>
          <c:idx val="14"/>
          <c:order val="14"/>
          <c:tx>
            <c:strRef>
              <c:f>'8.6'!$K$24</c:f>
              <c:strCache>
                <c:ptCount val="1"/>
                <c:pt idx="0">
                  <c:v>Topné oleje</c:v>
                </c:pt>
              </c:strCache>
            </c:strRef>
          </c:tx>
          <c:invertIfNegative val="0"/>
          <c:cat>
            <c:strRef>
              <c:f>'8.6'!$L$9:$N$9</c:f>
              <c:strCache>
                <c:ptCount val="3"/>
                <c:pt idx="0">
                  <c:v>Říjen</c:v>
                </c:pt>
                <c:pt idx="1">
                  <c:v>Listopad</c:v>
                </c:pt>
                <c:pt idx="2">
                  <c:v>Prosinec</c:v>
                </c:pt>
              </c:strCache>
            </c:strRef>
          </c:cat>
          <c:val>
            <c:numRef>
              <c:f>'8.6'!$L$24:$N$24</c:f>
              <c:numCache>
                <c:formatCode>#,##0.0</c:formatCode>
                <c:ptCount val="3"/>
                <c:pt idx="0">
                  <c:v>60</c:v>
                </c:pt>
                <c:pt idx="1">
                  <c:v>0</c:v>
                </c:pt>
                <c:pt idx="2">
                  <c:v>0</c:v>
                </c:pt>
              </c:numCache>
            </c:numRef>
          </c:val>
        </c:ser>
        <c:ser>
          <c:idx val="15"/>
          <c:order val="15"/>
          <c:tx>
            <c:strRef>
              <c:f>'8.6'!$K$25</c:f>
              <c:strCache>
                <c:ptCount val="1"/>
                <c:pt idx="0">
                  <c:v>Zemní plyn</c:v>
                </c:pt>
              </c:strCache>
            </c:strRef>
          </c:tx>
          <c:spPr>
            <a:solidFill>
              <a:srgbClr val="EBE600"/>
            </a:solidFill>
          </c:spPr>
          <c:invertIfNegative val="0"/>
          <c:cat>
            <c:strRef>
              <c:f>'8.6'!$L$9:$N$9</c:f>
              <c:strCache>
                <c:ptCount val="3"/>
                <c:pt idx="0">
                  <c:v>Říjen</c:v>
                </c:pt>
                <c:pt idx="1">
                  <c:v>Listopad</c:v>
                </c:pt>
                <c:pt idx="2">
                  <c:v>Prosinec</c:v>
                </c:pt>
              </c:strCache>
            </c:strRef>
          </c:cat>
          <c:val>
            <c:numRef>
              <c:f>'8.6'!$L$25:$N$25</c:f>
              <c:numCache>
                <c:formatCode>#,##0.0</c:formatCode>
                <c:ptCount val="3"/>
                <c:pt idx="0">
                  <c:v>89788.727999999988</c:v>
                </c:pt>
                <c:pt idx="1">
                  <c:v>106423.72099999999</c:v>
                </c:pt>
                <c:pt idx="2">
                  <c:v>133573.97899999999</c:v>
                </c:pt>
              </c:numCache>
            </c:numRef>
          </c:val>
        </c:ser>
        <c:dLbls>
          <c:showLegendKey val="0"/>
          <c:showVal val="0"/>
          <c:showCatName val="0"/>
          <c:showSerName val="0"/>
          <c:showPercent val="0"/>
          <c:showBubbleSize val="0"/>
        </c:dLbls>
        <c:gapWidth val="150"/>
        <c:overlap val="100"/>
        <c:axId val="514762624"/>
        <c:axId val="514764160"/>
      </c:barChart>
      <c:catAx>
        <c:axId val="514762624"/>
        <c:scaling>
          <c:orientation val="minMax"/>
        </c:scaling>
        <c:delete val="0"/>
        <c:axPos val="b"/>
        <c:numFmt formatCode="General" sourceLinked="1"/>
        <c:majorTickMark val="none"/>
        <c:minorTickMark val="none"/>
        <c:tickLblPos val="nextTo"/>
        <c:txPr>
          <a:bodyPr/>
          <a:lstStyle/>
          <a:p>
            <a:pPr>
              <a:defRPr sz="900"/>
            </a:pPr>
            <a:endParaRPr lang="cs-CZ"/>
          </a:p>
        </c:txPr>
        <c:crossAx val="514764160"/>
        <c:crosses val="autoZero"/>
        <c:auto val="1"/>
        <c:lblAlgn val="ctr"/>
        <c:lblOffset val="100"/>
        <c:noMultiLvlLbl val="0"/>
      </c:catAx>
      <c:valAx>
        <c:axId val="514764160"/>
        <c:scaling>
          <c:orientation val="minMax"/>
          <c:max val="500000"/>
        </c:scaling>
        <c:delete val="0"/>
        <c:axPos val="l"/>
        <c:majorGridlines/>
        <c:numFmt formatCode="#,##0" sourceLinked="0"/>
        <c:majorTickMark val="out"/>
        <c:minorTickMark val="none"/>
        <c:tickLblPos val="nextTo"/>
        <c:spPr>
          <a:ln>
            <a:noFill/>
          </a:ln>
        </c:spPr>
        <c:txPr>
          <a:bodyPr/>
          <a:lstStyle/>
          <a:p>
            <a:pPr>
              <a:defRPr sz="900"/>
            </a:pPr>
            <a:endParaRPr lang="cs-CZ"/>
          </a:p>
        </c:txPr>
        <c:crossAx val="51476262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'8.6'!$O$9:$O$23</c:f>
              <c:numCache>
                <c:formatCode>General</c:formatCode>
                <c:ptCount val="15"/>
              </c:numCache>
            </c:numRef>
          </c:cat>
          <c:val>
            <c:numRef>
              <c:f>'8.6'!$J$10:$J$25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'8.6'!$O$31:$O$35</c:f>
              <c:numCache>
                <c:formatCode>General</c:formatCode>
                <c:ptCount val="5"/>
              </c:numCache>
            </c:numRef>
          </c:cat>
          <c:val>
            <c:numRef>
              <c:f>'8.6'!$J$28:$J$35</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4939904"/>
        <c:axId val="514945792"/>
      </c:barChart>
      <c:catAx>
        <c:axId val="514939904"/>
        <c:scaling>
          <c:orientation val="minMax"/>
        </c:scaling>
        <c:delete val="1"/>
        <c:axPos val="b"/>
        <c:numFmt formatCode="General" sourceLinked="1"/>
        <c:majorTickMark val="out"/>
        <c:minorTickMark val="none"/>
        <c:tickLblPos val="nextTo"/>
        <c:crossAx val="514945792"/>
        <c:crosses val="autoZero"/>
        <c:auto val="1"/>
        <c:lblAlgn val="ctr"/>
        <c:lblOffset val="100"/>
        <c:noMultiLvlLbl val="0"/>
      </c:catAx>
      <c:valAx>
        <c:axId val="514945792"/>
        <c:scaling>
          <c:orientation val="minMax"/>
        </c:scaling>
        <c:delete val="1"/>
        <c:axPos val="l"/>
        <c:numFmt formatCode="0%" sourceLinked="1"/>
        <c:majorTickMark val="out"/>
        <c:minorTickMark val="none"/>
        <c:tickLblPos val="nextTo"/>
        <c:crossAx val="51493990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'8.7'!$K$27</c:f>
              <c:strCache>
                <c:ptCount val="1"/>
                <c:pt idx="0">
                  <c:v>Průmysl</c:v>
                </c:pt>
              </c:strCache>
            </c:strRef>
          </c:tx>
          <c:invertIfNegative val="0"/>
          <c:cat>
            <c:strRef>
              <c:f>'8.7'!$L$26:$N$26</c:f>
              <c:strCache>
                <c:ptCount val="3"/>
                <c:pt idx="0">
                  <c:v>Říjen</c:v>
                </c:pt>
                <c:pt idx="1">
                  <c:v>Listopad</c:v>
                </c:pt>
                <c:pt idx="2">
                  <c:v>Prosinec</c:v>
                </c:pt>
              </c:strCache>
            </c:strRef>
          </c:cat>
          <c:val>
            <c:numRef>
              <c:f>'8.7'!$L$27:$N$27</c:f>
              <c:numCache>
                <c:formatCode>#,##0.0</c:formatCode>
                <c:ptCount val="3"/>
                <c:pt idx="0">
                  <c:v>8153.4759999999997</c:v>
                </c:pt>
                <c:pt idx="1">
                  <c:v>20232.261999999999</c:v>
                </c:pt>
                <c:pt idx="2">
                  <c:v>22027.34</c:v>
                </c:pt>
              </c:numCache>
            </c:numRef>
          </c:val>
        </c:ser>
        <c:ser>
          <c:idx val="1"/>
          <c:order val="1"/>
          <c:tx>
            <c:strRef>
              <c:f>'8.7'!$K$28</c:f>
              <c:strCache>
                <c:ptCount val="1"/>
                <c:pt idx="0">
                  <c:v>Energetika</c:v>
                </c:pt>
              </c:strCache>
            </c:strRef>
          </c:tx>
          <c:invertIfNegative val="0"/>
          <c:cat>
            <c:strRef>
              <c:f>'8.7'!$L$26:$N$26</c:f>
              <c:strCache>
                <c:ptCount val="3"/>
                <c:pt idx="0">
                  <c:v>Říjen</c:v>
                </c:pt>
                <c:pt idx="1">
                  <c:v>Listopad</c:v>
                </c:pt>
                <c:pt idx="2">
                  <c:v>Prosinec</c:v>
                </c:pt>
              </c:strCache>
            </c:strRef>
          </c:cat>
          <c:val>
            <c:numRef>
              <c:f>'8.7'!$L$28:$N$28</c:f>
              <c:numCache>
                <c:formatCode>#,##0.0</c:formatCode>
                <c:ptCount val="3"/>
                <c:pt idx="0">
                  <c:v>474</c:v>
                </c:pt>
                <c:pt idx="1">
                  <c:v>718</c:v>
                </c:pt>
                <c:pt idx="2">
                  <c:v>818</c:v>
                </c:pt>
              </c:numCache>
            </c:numRef>
          </c:val>
        </c:ser>
        <c:ser>
          <c:idx val="2"/>
          <c:order val="2"/>
          <c:tx>
            <c:strRef>
              <c:f>'8.7'!$K$29</c:f>
              <c:strCache>
                <c:ptCount val="1"/>
                <c:pt idx="0">
                  <c:v>Doprava</c:v>
                </c:pt>
              </c:strCache>
            </c:strRef>
          </c:tx>
          <c:invertIfNegative val="0"/>
          <c:cat>
            <c:strRef>
              <c:f>'8.7'!$L$26:$N$26</c:f>
              <c:strCache>
                <c:ptCount val="3"/>
                <c:pt idx="0">
                  <c:v>Říjen</c:v>
                </c:pt>
                <c:pt idx="1">
                  <c:v>Listopad</c:v>
                </c:pt>
                <c:pt idx="2">
                  <c:v>Prosinec</c:v>
                </c:pt>
              </c:strCache>
            </c:strRef>
          </c:cat>
          <c:val>
            <c:numRef>
              <c:f>'8.7'!$L$29:$N$29</c:f>
              <c:numCache>
                <c:formatCode>#,##0.0</c:formatCode>
                <c:ptCount val="3"/>
                <c:pt idx="0">
                  <c:v>414</c:v>
                </c:pt>
                <c:pt idx="1">
                  <c:v>681</c:v>
                </c:pt>
                <c:pt idx="2">
                  <c:v>1010</c:v>
                </c:pt>
              </c:numCache>
            </c:numRef>
          </c:val>
        </c:ser>
        <c:ser>
          <c:idx val="3"/>
          <c:order val="3"/>
          <c:tx>
            <c:strRef>
              <c:f>'8.7'!$K$30</c:f>
              <c:strCache>
                <c:ptCount val="1"/>
                <c:pt idx="0">
                  <c:v>Stavebnictví</c:v>
                </c:pt>
              </c:strCache>
            </c:strRef>
          </c:tx>
          <c:invertIfNegative val="0"/>
          <c:cat>
            <c:strRef>
              <c:f>'8.7'!$L$26:$N$26</c:f>
              <c:strCache>
                <c:ptCount val="3"/>
                <c:pt idx="0">
                  <c:v>Říjen</c:v>
                </c:pt>
                <c:pt idx="1">
                  <c:v>Listopad</c:v>
                </c:pt>
                <c:pt idx="2">
                  <c:v>Prosinec</c:v>
                </c:pt>
              </c:strCache>
            </c:strRef>
          </c:cat>
          <c:val>
            <c:numRef>
              <c:f>'8.7'!$L$30:$N$30</c:f>
              <c:numCache>
                <c:formatCode>#,##0.0</c:formatCode>
                <c:ptCount val="3"/>
                <c:pt idx="0">
                  <c:v>47</c:v>
                </c:pt>
                <c:pt idx="1">
                  <c:v>250</c:v>
                </c:pt>
                <c:pt idx="2">
                  <c:v>328.4</c:v>
                </c:pt>
              </c:numCache>
            </c:numRef>
          </c:val>
        </c:ser>
        <c:ser>
          <c:idx val="4"/>
          <c:order val="4"/>
          <c:tx>
            <c:strRef>
              <c:f>'8.7'!$K$31</c:f>
              <c:strCache>
                <c:ptCount val="1"/>
                <c:pt idx="0">
                  <c:v>Zemědělství a lesnictví</c:v>
                </c:pt>
              </c:strCache>
            </c:strRef>
          </c:tx>
          <c:invertIfNegative val="0"/>
          <c:cat>
            <c:strRef>
              <c:f>'8.7'!$L$26:$N$26</c:f>
              <c:strCache>
                <c:ptCount val="3"/>
                <c:pt idx="0">
                  <c:v>Říjen</c:v>
                </c:pt>
                <c:pt idx="1">
                  <c:v>Listopad</c:v>
                </c:pt>
                <c:pt idx="2">
                  <c:v>Prosinec</c:v>
                </c:pt>
              </c:strCache>
            </c:strRef>
          </c:cat>
          <c:val>
            <c:numRef>
              <c:f>'8.7'!$L$31:$N$31</c:f>
              <c:numCache>
                <c:formatCode>#,##0.0</c:formatCode>
                <c:ptCount val="3"/>
                <c:pt idx="0">
                  <c:v>731.55</c:v>
                </c:pt>
                <c:pt idx="1">
                  <c:v>945.13</c:v>
                </c:pt>
                <c:pt idx="2">
                  <c:v>1208.7</c:v>
                </c:pt>
              </c:numCache>
            </c:numRef>
          </c:val>
        </c:ser>
        <c:ser>
          <c:idx val="5"/>
          <c:order val="5"/>
          <c:tx>
            <c:strRef>
              <c:f>'8.7'!$K$32</c:f>
              <c:strCache>
                <c:ptCount val="1"/>
                <c:pt idx="0">
                  <c:v>Domácnosti</c:v>
                </c:pt>
              </c:strCache>
            </c:strRef>
          </c:tx>
          <c:invertIfNegative val="0"/>
          <c:cat>
            <c:strRef>
              <c:f>'8.7'!$L$26:$N$26</c:f>
              <c:strCache>
                <c:ptCount val="3"/>
                <c:pt idx="0">
                  <c:v>Říjen</c:v>
                </c:pt>
                <c:pt idx="1">
                  <c:v>Listopad</c:v>
                </c:pt>
                <c:pt idx="2">
                  <c:v>Prosinec</c:v>
                </c:pt>
              </c:strCache>
            </c:strRef>
          </c:cat>
          <c:val>
            <c:numRef>
              <c:f>'8.7'!$L$32:$N$32</c:f>
              <c:numCache>
                <c:formatCode>#,##0.0</c:formatCode>
                <c:ptCount val="3"/>
                <c:pt idx="0">
                  <c:v>79557.103000000003</c:v>
                </c:pt>
                <c:pt idx="1">
                  <c:v>113510.39899999999</c:v>
                </c:pt>
                <c:pt idx="2">
                  <c:v>144185.38</c:v>
                </c:pt>
              </c:numCache>
            </c:numRef>
          </c:val>
        </c:ser>
        <c:ser>
          <c:idx val="6"/>
          <c:order val="6"/>
          <c:tx>
            <c:strRef>
              <c:f>'8.7'!$K$33</c:f>
              <c:strCache>
                <c:ptCount val="1"/>
                <c:pt idx="0">
                  <c:v>Obchod, služby, školství, zdravotnictví</c:v>
                </c:pt>
              </c:strCache>
            </c:strRef>
          </c:tx>
          <c:invertIfNegative val="0"/>
          <c:cat>
            <c:strRef>
              <c:f>'8.7'!$L$26:$N$26</c:f>
              <c:strCache>
                <c:ptCount val="3"/>
                <c:pt idx="0">
                  <c:v>Říjen</c:v>
                </c:pt>
                <c:pt idx="1">
                  <c:v>Listopad</c:v>
                </c:pt>
                <c:pt idx="2">
                  <c:v>Prosinec</c:v>
                </c:pt>
              </c:strCache>
            </c:strRef>
          </c:cat>
          <c:val>
            <c:numRef>
              <c:f>'8.7'!$L$33:$N$33</c:f>
              <c:numCache>
                <c:formatCode>#,##0.0</c:formatCode>
                <c:ptCount val="3"/>
                <c:pt idx="0">
                  <c:v>40278.39</c:v>
                </c:pt>
                <c:pt idx="1">
                  <c:v>59842.939000000006</c:v>
                </c:pt>
                <c:pt idx="2">
                  <c:v>72415.869000000006</c:v>
                </c:pt>
              </c:numCache>
            </c:numRef>
          </c:val>
        </c:ser>
        <c:ser>
          <c:idx val="7"/>
          <c:order val="7"/>
          <c:tx>
            <c:strRef>
              <c:f>'8.7'!$K$34</c:f>
              <c:strCache>
                <c:ptCount val="1"/>
                <c:pt idx="0">
                  <c:v>Ostatní</c:v>
                </c:pt>
              </c:strCache>
            </c:strRef>
          </c:tx>
          <c:invertIfNegative val="0"/>
          <c:cat>
            <c:strRef>
              <c:f>'8.7'!$L$26:$N$26</c:f>
              <c:strCache>
                <c:ptCount val="3"/>
                <c:pt idx="0">
                  <c:v>Říjen</c:v>
                </c:pt>
                <c:pt idx="1">
                  <c:v>Listopad</c:v>
                </c:pt>
                <c:pt idx="2">
                  <c:v>Prosinec</c:v>
                </c:pt>
              </c:strCache>
            </c:strRef>
          </c:cat>
          <c:val>
            <c:numRef>
              <c:f>'8.7'!$L$34:$N$34</c:f>
              <c:numCache>
                <c:formatCode>#,##0.0</c:formatCode>
                <c:ptCount val="3"/>
                <c:pt idx="0">
                  <c:v>1154.2809999999999</c:v>
                </c:pt>
                <c:pt idx="1">
                  <c:v>1806.3420000000001</c:v>
                </c:pt>
                <c:pt idx="2">
                  <c:v>2225.703</c:v>
                </c:pt>
              </c:numCache>
            </c:numRef>
          </c:val>
        </c:ser>
        <c:dLbls>
          <c:showLegendKey val="0"/>
          <c:showVal val="0"/>
          <c:showCatName val="0"/>
          <c:showSerName val="0"/>
          <c:showPercent val="0"/>
          <c:showBubbleSize val="0"/>
        </c:dLbls>
        <c:gapWidth val="150"/>
        <c:overlap val="100"/>
        <c:axId val="514504960"/>
        <c:axId val="514506752"/>
      </c:barChart>
      <c:catAx>
        <c:axId val="514504960"/>
        <c:scaling>
          <c:orientation val="minMax"/>
        </c:scaling>
        <c:delete val="0"/>
        <c:axPos val="b"/>
        <c:numFmt formatCode="General" sourceLinked="1"/>
        <c:majorTickMark val="none"/>
        <c:minorTickMark val="none"/>
        <c:tickLblPos val="nextTo"/>
        <c:txPr>
          <a:bodyPr/>
          <a:lstStyle/>
          <a:p>
            <a:pPr>
              <a:defRPr sz="900"/>
            </a:pPr>
            <a:endParaRPr lang="cs-CZ"/>
          </a:p>
        </c:txPr>
        <c:crossAx val="514506752"/>
        <c:crosses val="autoZero"/>
        <c:auto val="1"/>
        <c:lblAlgn val="ctr"/>
        <c:lblOffset val="100"/>
        <c:noMultiLvlLbl val="0"/>
      </c:catAx>
      <c:valAx>
        <c:axId val="5145067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450496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'8.7'!$L$39</c:f>
              <c:strCache>
                <c:ptCount val="1"/>
                <c:pt idx="0">
                  <c:v>Instalovaný výkon</c:v>
                </c:pt>
              </c:strCache>
            </c:strRef>
          </c:tx>
          <c:invertIfNegative val="0"/>
          <c:val>
            <c:numRef>
              <c:f>'8.7'!$M$39</c:f>
              <c:numCache>
                <c:formatCode>0.0%</c:formatCode>
                <c:ptCount val="1"/>
                <c:pt idx="0">
                  <c:v>1.4214785576506234E-2</c:v>
                </c:pt>
              </c:numCache>
            </c:numRef>
          </c:val>
        </c:ser>
        <c:ser>
          <c:idx val="1"/>
          <c:order val="1"/>
          <c:tx>
            <c:strRef>
              <c:f>'8.7'!$L$40</c:f>
              <c:strCache>
                <c:ptCount val="1"/>
                <c:pt idx="0">
                  <c:v>Výroba tepla brutto</c:v>
                </c:pt>
              </c:strCache>
            </c:strRef>
          </c:tx>
          <c:invertIfNegative val="0"/>
          <c:val>
            <c:numRef>
              <c:f>'8.7'!$M$40</c:f>
              <c:numCache>
                <c:formatCode>0.0%</c:formatCode>
                <c:ptCount val="1"/>
                <c:pt idx="0">
                  <c:v>1.5662963193253318E-2</c:v>
                </c:pt>
              </c:numCache>
            </c:numRef>
          </c:val>
        </c:ser>
        <c:ser>
          <c:idx val="2"/>
          <c:order val="2"/>
          <c:tx>
            <c:strRef>
              <c:f>'8.7'!$L$41</c:f>
              <c:strCache>
                <c:ptCount val="1"/>
                <c:pt idx="0">
                  <c:v>Dodávky tepla</c:v>
                </c:pt>
              </c:strCache>
            </c:strRef>
          </c:tx>
          <c:invertIfNegative val="0"/>
          <c:val>
            <c:numRef>
              <c:f>'8.7'!$M$41</c:f>
              <c:numCache>
                <c:formatCode>0.0%</c:formatCode>
                <c:ptCount val="1"/>
                <c:pt idx="0">
                  <c:v>2.4379940312206663E-2</c:v>
                </c:pt>
              </c:numCache>
            </c:numRef>
          </c:val>
        </c:ser>
        <c:dLbls>
          <c:showLegendKey val="0"/>
          <c:showVal val="0"/>
          <c:showCatName val="0"/>
          <c:showSerName val="0"/>
          <c:showPercent val="0"/>
          <c:showBubbleSize val="0"/>
        </c:dLbls>
        <c:gapWidth val="150"/>
        <c:axId val="514540672"/>
        <c:axId val="514542208"/>
      </c:barChart>
      <c:catAx>
        <c:axId val="514540672"/>
        <c:scaling>
          <c:orientation val="maxMin"/>
        </c:scaling>
        <c:delete val="0"/>
        <c:axPos val="l"/>
        <c:numFmt formatCode="General" sourceLinked="1"/>
        <c:majorTickMark val="none"/>
        <c:minorTickMark val="none"/>
        <c:tickLblPos val="none"/>
        <c:crossAx val="514542208"/>
        <c:crosses val="autoZero"/>
        <c:auto val="1"/>
        <c:lblAlgn val="ctr"/>
        <c:lblOffset val="100"/>
        <c:noMultiLvlLbl val="0"/>
      </c:catAx>
      <c:valAx>
        <c:axId val="514542208"/>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514540672"/>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'8.7'!$K$10</c:f>
              <c:strCache>
                <c:ptCount val="1"/>
                <c:pt idx="0">
                  <c:v>Biomasa</c:v>
                </c:pt>
              </c:strCache>
            </c:strRef>
          </c:tx>
          <c:spPr>
            <a:solidFill>
              <a:schemeClr val="accent3">
                <a:lumMod val="75000"/>
              </a:schemeClr>
            </a:solidFill>
          </c:spPr>
          <c:invertIfNegative val="0"/>
          <c:cat>
            <c:strRef>
              <c:f>'8.7'!$L$9:$N$9</c:f>
              <c:strCache>
                <c:ptCount val="3"/>
                <c:pt idx="0">
                  <c:v>Říjen</c:v>
                </c:pt>
                <c:pt idx="1">
                  <c:v>Listopad</c:v>
                </c:pt>
                <c:pt idx="2">
                  <c:v>Prosinec</c:v>
                </c:pt>
              </c:strCache>
            </c:strRef>
          </c:cat>
          <c:val>
            <c:numRef>
              <c:f>'8.7'!$L$10:$N$10</c:f>
              <c:numCache>
                <c:formatCode>#,##0.0</c:formatCode>
                <c:ptCount val="3"/>
                <c:pt idx="0">
                  <c:v>1091.8789999999999</c:v>
                </c:pt>
                <c:pt idx="1">
                  <c:v>1363.59</c:v>
                </c:pt>
                <c:pt idx="2">
                  <c:v>4500.6679999999997</c:v>
                </c:pt>
              </c:numCache>
            </c:numRef>
          </c:val>
        </c:ser>
        <c:ser>
          <c:idx val="1"/>
          <c:order val="1"/>
          <c:tx>
            <c:strRef>
              <c:f>'8.7'!$K$11</c:f>
              <c:strCache>
                <c:ptCount val="1"/>
                <c:pt idx="0">
                  <c:v>Bioplyn</c:v>
                </c:pt>
              </c:strCache>
            </c:strRef>
          </c:tx>
          <c:spPr>
            <a:solidFill>
              <a:schemeClr val="bg2">
                <a:lumMod val="50000"/>
              </a:schemeClr>
            </a:solidFill>
          </c:spPr>
          <c:invertIfNegative val="0"/>
          <c:cat>
            <c:strRef>
              <c:f>'8.7'!$L$9:$N$9</c:f>
              <c:strCache>
                <c:ptCount val="3"/>
                <c:pt idx="0">
                  <c:v>Říjen</c:v>
                </c:pt>
                <c:pt idx="1">
                  <c:v>Listopad</c:v>
                </c:pt>
                <c:pt idx="2">
                  <c:v>Prosinec</c:v>
                </c:pt>
              </c:strCache>
            </c:strRef>
          </c:cat>
          <c:val>
            <c:numRef>
              <c:f>'8.7'!$L$11:$N$11</c:f>
              <c:numCache>
                <c:formatCode>#,##0.0</c:formatCode>
                <c:ptCount val="3"/>
                <c:pt idx="0">
                  <c:v>731.55</c:v>
                </c:pt>
                <c:pt idx="1">
                  <c:v>945.13</c:v>
                </c:pt>
                <c:pt idx="2">
                  <c:v>1208.7</c:v>
                </c:pt>
              </c:numCache>
            </c:numRef>
          </c:val>
        </c:ser>
        <c:ser>
          <c:idx val="2"/>
          <c:order val="2"/>
          <c:tx>
            <c:strRef>
              <c:f>'8.7'!$K$12</c:f>
              <c:strCache>
                <c:ptCount val="1"/>
                <c:pt idx="0">
                  <c:v>Černé uhlí</c:v>
                </c:pt>
              </c:strCache>
            </c:strRef>
          </c:tx>
          <c:spPr>
            <a:solidFill>
              <a:schemeClr val="tx1"/>
            </a:solidFill>
          </c:spPr>
          <c:invertIfNegative val="0"/>
          <c:cat>
            <c:strRef>
              <c:f>'8.7'!$L$9:$N$9</c:f>
              <c:strCache>
                <c:ptCount val="3"/>
                <c:pt idx="0">
                  <c:v>Říjen</c:v>
                </c:pt>
                <c:pt idx="1">
                  <c:v>Listopad</c:v>
                </c:pt>
                <c:pt idx="2">
                  <c:v>Prosinec</c:v>
                </c:pt>
              </c:strCache>
            </c:strRef>
          </c:cat>
          <c:val>
            <c:numRef>
              <c:f>'8.7'!$L$12:$N$12</c:f>
              <c:numCache>
                <c:formatCode>#,##0.0</c:formatCode>
                <c:ptCount val="3"/>
                <c:pt idx="0">
                  <c:v>0</c:v>
                </c:pt>
                <c:pt idx="1">
                  <c:v>0</c:v>
                </c:pt>
                <c:pt idx="2">
                  <c:v>0</c:v>
                </c:pt>
              </c:numCache>
            </c:numRef>
          </c:val>
        </c:ser>
        <c:ser>
          <c:idx val="3"/>
          <c:order val="3"/>
          <c:tx>
            <c:strRef>
              <c:f>'8.7'!$K$13</c:f>
              <c:strCache>
                <c:ptCount val="1"/>
                <c:pt idx="0">
                  <c:v>Elektrická energie</c:v>
                </c:pt>
              </c:strCache>
            </c:strRef>
          </c:tx>
          <c:invertIfNegative val="0"/>
          <c:cat>
            <c:strRef>
              <c:f>'8.7'!$L$9:$N$9</c:f>
              <c:strCache>
                <c:ptCount val="3"/>
                <c:pt idx="0">
                  <c:v>Říjen</c:v>
                </c:pt>
                <c:pt idx="1">
                  <c:v>Listopad</c:v>
                </c:pt>
                <c:pt idx="2">
                  <c:v>Prosinec</c:v>
                </c:pt>
              </c:strCache>
            </c:strRef>
          </c:cat>
          <c:val>
            <c:numRef>
              <c:f>'8.7'!$L$13:$N$13</c:f>
              <c:numCache>
                <c:formatCode>#,##0.0</c:formatCode>
                <c:ptCount val="3"/>
                <c:pt idx="0">
                  <c:v>0</c:v>
                </c:pt>
                <c:pt idx="1">
                  <c:v>0</c:v>
                </c:pt>
                <c:pt idx="2">
                  <c:v>0</c:v>
                </c:pt>
              </c:numCache>
            </c:numRef>
          </c:val>
        </c:ser>
        <c:ser>
          <c:idx val="4"/>
          <c:order val="4"/>
          <c:tx>
            <c:strRef>
              <c:f>'8.7'!$K$14</c:f>
              <c:strCache>
                <c:ptCount val="1"/>
                <c:pt idx="0">
                  <c:v>Energie prostředí (tepelné čerpadlo)</c:v>
                </c:pt>
              </c:strCache>
            </c:strRef>
          </c:tx>
          <c:invertIfNegative val="0"/>
          <c:cat>
            <c:strRef>
              <c:f>'8.7'!$L$9:$N$9</c:f>
              <c:strCache>
                <c:ptCount val="3"/>
                <c:pt idx="0">
                  <c:v>Říjen</c:v>
                </c:pt>
                <c:pt idx="1">
                  <c:v>Listopad</c:v>
                </c:pt>
                <c:pt idx="2">
                  <c:v>Prosinec</c:v>
                </c:pt>
              </c:strCache>
            </c:strRef>
          </c:cat>
          <c:val>
            <c:numRef>
              <c:f>'8.7'!$L$14:$N$14</c:f>
              <c:numCache>
                <c:formatCode>#,##0.0</c:formatCode>
                <c:ptCount val="3"/>
                <c:pt idx="0">
                  <c:v>0</c:v>
                </c:pt>
                <c:pt idx="1">
                  <c:v>0</c:v>
                </c:pt>
                <c:pt idx="2">
                  <c:v>0</c:v>
                </c:pt>
              </c:numCache>
            </c:numRef>
          </c:val>
        </c:ser>
        <c:ser>
          <c:idx val="5"/>
          <c:order val="5"/>
          <c:tx>
            <c:strRef>
              <c:f>'8.7'!$K$15</c:f>
              <c:strCache>
                <c:ptCount val="1"/>
                <c:pt idx="0">
                  <c:v>Energie Slunce (solární kolektor)</c:v>
                </c:pt>
              </c:strCache>
            </c:strRef>
          </c:tx>
          <c:invertIfNegative val="0"/>
          <c:cat>
            <c:strRef>
              <c:f>'8.7'!$L$9:$N$9</c:f>
              <c:strCache>
                <c:ptCount val="3"/>
                <c:pt idx="0">
                  <c:v>Říjen</c:v>
                </c:pt>
                <c:pt idx="1">
                  <c:v>Listopad</c:v>
                </c:pt>
                <c:pt idx="2">
                  <c:v>Prosinec</c:v>
                </c:pt>
              </c:strCache>
            </c:strRef>
          </c:cat>
          <c:val>
            <c:numRef>
              <c:f>'8.7'!$L$15:$N$15</c:f>
              <c:numCache>
                <c:formatCode>#,##0.0</c:formatCode>
                <c:ptCount val="3"/>
                <c:pt idx="0">
                  <c:v>0</c:v>
                </c:pt>
                <c:pt idx="1">
                  <c:v>0</c:v>
                </c:pt>
                <c:pt idx="2">
                  <c:v>0</c:v>
                </c:pt>
              </c:numCache>
            </c:numRef>
          </c:val>
        </c:ser>
        <c:ser>
          <c:idx val="6"/>
          <c:order val="6"/>
          <c:tx>
            <c:strRef>
              <c:f>'8.7'!$K$16</c:f>
              <c:strCache>
                <c:ptCount val="1"/>
                <c:pt idx="0">
                  <c:v>Hnědé uhlí</c:v>
                </c:pt>
              </c:strCache>
            </c:strRef>
          </c:tx>
          <c:spPr>
            <a:solidFill>
              <a:srgbClr val="6E4932"/>
            </a:solidFill>
          </c:spPr>
          <c:invertIfNegative val="0"/>
          <c:cat>
            <c:strRef>
              <c:f>'8.7'!$L$9:$N$9</c:f>
              <c:strCache>
                <c:ptCount val="3"/>
                <c:pt idx="0">
                  <c:v>Říjen</c:v>
                </c:pt>
                <c:pt idx="1">
                  <c:v>Listopad</c:v>
                </c:pt>
                <c:pt idx="2">
                  <c:v>Prosinec</c:v>
                </c:pt>
              </c:strCache>
            </c:strRef>
          </c:cat>
          <c:val>
            <c:numRef>
              <c:f>'8.7'!$L$16:$N$16</c:f>
              <c:numCache>
                <c:formatCode>#,##0.0</c:formatCode>
                <c:ptCount val="3"/>
                <c:pt idx="0">
                  <c:v>6843.83</c:v>
                </c:pt>
                <c:pt idx="1">
                  <c:v>9702.49</c:v>
                </c:pt>
                <c:pt idx="2">
                  <c:v>9873.6910000000007</c:v>
                </c:pt>
              </c:numCache>
            </c:numRef>
          </c:val>
        </c:ser>
        <c:ser>
          <c:idx val="7"/>
          <c:order val="7"/>
          <c:tx>
            <c:strRef>
              <c:f>'8.7'!$K$17</c:f>
              <c:strCache>
                <c:ptCount val="1"/>
                <c:pt idx="0">
                  <c:v>Jaderné palivo</c:v>
                </c:pt>
              </c:strCache>
            </c:strRef>
          </c:tx>
          <c:invertIfNegative val="0"/>
          <c:cat>
            <c:strRef>
              <c:f>'8.7'!$L$9:$N$9</c:f>
              <c:strCache>
                <c:ptCount val="3"/>
                <c:pt idx="0">
                  <c:v>Říjen</c:v>
                </c:pt>
                <c:pt idx="1">
                  <c:v>Listopad</c:v>
                </c:pt>
                <c:pt idx="2">
                  <c:v>Prosinec</c:v>
                </c:pt>
              </c:strCache>
            </c:strRef>
          </c:cat>
          <c:val>
            <c:numRef>
              <c:f>'8.7'!$L$17:$N$17</c:f>
              <c:numCache>
                <c:formatCode>#,##0.0</c:formatCode>
                <c:ptCount val="3"/>
                <c:pt idx="0">
                  <c:v>0</c:v>
                </c:pt>
                <c:pt idx="1">
                  <c:v>0</c:v>
                </c:pt>
                <c:pt idx="2">
                  <c:v>0</c:v>
                </c:pt>
              </c:numCache>
            </c:numRef>
          </c:val>
        </c:ser>
        <c:ser>
          <c:idx val="8"/>
          <c:order val="8"/>
          <c:tx>
            <c:strRef>
              <c:f>'8.7'!$K$18</c:f>
              <c:strCache>
                <c:ptCount val="1"/>
                <c:pt idx="0">
                  <c:v>Koks</c:v>
                </c:pt>
              </c:strCache>
            </c:strRef>
          </c:tx>
          <c:invertIfNegative val="0"/>
          <c:cat>
            <c:strRef>
              <c:f>'8.7'!$L$9:$N$9</c:f>
              <c:strCache>
                <c:ptCount val="3"/>
                <c:pt idx="0">
                  <c:v>Říjen</c:v>
                </c:pt>
                <c:pt idx="1">
                  <c:v>Listopad</c:v>
                </c:pt>
                <c:pt idx="2">
                  <c:v>Prosinec</c:v>
                </c:pt>
              </c:strCache>
            </c:strRef>
          </c:cat>
          <c:val>
            <c:numRef>
              <c:f>'8.7'!$L$18:$N$18</c:f>
              <c:numCache>
                <c:formatCode>#,##0.0</c:formatCode>
                <c:ptCount val="3"/>
                <c:pt idx="0">
                  <c:v>0</c:v>
                </c:pt>
                <c:pt idx="1">
                  <c:v>0</c:v>
                </c:pt>
                <c:pt idx="2">
                  <c:v>0</c:v>
                </c:pt>
              </c:numCache>
            </c:numRef>
          </c:val>
        </c:ser>
        <c:ser>
          <c:idx val="9"/>
          <c:order val="9"/>
          <c:tx>
            <c:strRef>
              <c:f>'8.7'!$K$19</c:f>
              <c:strCache>
                <c:ptCount val="1"/>
                <c:pt idx="0">
                  <c:v>Odpadní teplo</c:v>
                </c:pt>
              </c:strCache>
            </c:strRef>
          </c:tx>
          <c:invertIfNegative val="0"/>
          <c:cat>
            <c:strRef>
              <c:f>'8.7'!$L$9:$N$9</c:f>
              <c:strCache>
                <c:ptCount val="3"/>
                <c:pt idx="0">
                  <c:v>Říjen</c:v>
                </c:pt>
                <c:pt idx="1">
                  <c:v>Listopad</c:v>
                </c:pt>
                <c:pt idx="2">
                  <c:v>Prosinec</c:v>
                </c:pt>
              </c:strCache>
            </c:strRef>
          </c:cat>
          <c:val>
            <c:numRef>
              <c:f>'8.7'!$L$19:$N$19</c:f>
              <c:numCache>
                <c:formatCode>#,##0.0</c:formatCode>
                <c:ptCount val="3"/>
                <c:pt idx="0">
                  <c:v>313.5</c:v>
                </c:pt>
                <c:pt idx="1">
                  <c:v>342.6</c:v>
                </c:pt>
                <c:pt idx="2">
                  <c:v>396.3</c:v>
                </c:pt>
              </c:numCache>
            </c:numRef>
          </c:val>
        </c:ser>
        <c:ser>
          <c:idx val="10"/>
          <c:order val="10"/>
          <c:tx>
            <c:strRef>
              <c:f>'8.7'!$K$20</c:f>
              <c:strCache>
                <c:ptCount val="1"/>
                <c:pt idx="0">
                  <c:v>Ostatní kapalná paliva</c:v>
                </c:pt>
              </c:strCache>
            </c:strRef>
          </c:tx>
          <c:invertIfNegative val="0"/>
          <c:cat>
            <c:strRef>
              <c:f>'8.7'!$L$9:$N$9</c:f>
              <c:strCache>
                <c:ptCount val="3"/>
                <c:pt idx="0">
                  <c:v>Říjen</c:v>
                </c:pt>
                <c:pt idx="1">
                  <c:v>Listopad</c:v>
                </c:pt>
                <c:pt idx="2">
                  <c:v>Prosinec</c:v>
                </c:pt>
              </c:strCache>
            </c:strRef>
          </c:cat>
          <c:val>
            <c:numRef>
              <c:f>'8.7'!$L$20:$N$20</c:f>
              <c:numCache>
                <c:formatCode>#,##0.0</c:formatCode>
                <c:ptCount val="3"/>
                <c:pt idx="0">
                  <c:v>0</c:v>
                </c:pt>
                <c:pt idx="1">
                  <c:v>0</c:v>
                </c:pt>
                <c:pt idx="2">
                  <c:v>0</c:v>
                </c:pt>
              </c:numCache>
            </c:numRef>
          </c:val>
        </c:ser>
        <c:ser>
          <c:idx val="11"/>
          <c:order val="11"/>
          <c:tx>
            <c:strRef>
              <c:f>'8.7'!$K$21</c:f>
              <c:strCache>
                <c:ptCount val="1"/>
                <c:pt idx="0">
                  <c:v>Ostatní pevná paliva</c:v>
                </c:pt>
              </c:strCache>
            </c:strRef>
          </c:tx>
          <c:invertIfNegative val="0"/>
          <c:cat>
            <c:strRef>
              <c:f>'8.7'!$L$9:$N$9</c:f>
              <c:strCache>
                <c:ptCount val="3"/>
                <c:pt idx="0">
                  <c:v>Říjen</c:v>
                </c:pt>
                <c:pt idx="1">
                  <c:v>Listopad</c:v>
                </c:pt>
                <c:pt idx="2">
                  <c:v>Prosinec</c:v>
                </c:pt>
              </c:strCache>
            </c:strRef>
          </c:cat>
          <c:val>
            <c:numRef>
              <c:f>'8.7'!$L$21:$N$21</c:f>
              <c:numCache>
                <c:formatCode>#,##0.0</c:formatCode>
                <c:ptCount val="3"/>
                <c:pt idx="0">
                  <c:v>37074</c:v>
                </c:pt>
                <c:pt idx="1">
                  <c:v>63563</c:v>
                </c:pt>
                <c:pt idx="2">
                  <c:v>65577</c:v>
                </c:pt>
              </c:numCache>
            </c:numRef>
          </c:val>
        </c:ser>
        <c:ser>
          <c:idx val="12"/>
          <c:order val="12"/>
          <c:tx>
            <c:strRef>
              <c:f>'8.7'!$K$22</c:f>
              <c:strCache>
                <c:ptCount val="1"/>
                <c:pt idx="0">
                  <c:v>Ostatní plyny</c:v>
                </c:pt>
              </c:strCache>
            </c:strRef>
          </c:tx>
          <c:invertIfNegative val="0"/>
          <c:cat>
            <c:strRef>
              <c:f>'8.7'!$L$9:$N$9</c:f>
              <c:strCache>
                <c:ptCount val="3"/>
                <c:pt idx="0">
                  <c:v>Říjen</c:v>
                </c:pt>
                <c:pt idx="1">
                  <c:v>Listopad</c:v>
                </c:pt>
                <c:pt idx="2">
                  <c:v>Prosinec</c:v>
                </c:pt>
              </c:strCache>
            </c:strRef>
          </c:cat>
          <c:val>
            <c:numRef>
              <c:f>'8.7'!$L$22:$N$22</c:f>
              <c:numCache>
                <c:formatCode>#,##0.0</c:formatCode>
                <c:ptCount val="3"/>
                <c:pt idx="0">
                  <c:v>0</c:v>
                </c:pt>
                <c:pt idx="1">
                  <c:v>0</c:v>
                </c:pt>
                <c:pt idx="2">
                  <c:v>0</c:v>
                </c:pt>
              </c:numCache>
            </c:numRef>
          </c:val>
        </c:ser>
        <c:ser>
          <c:idx val="13"/>
          <c:order val="13"/>
          <c:tx>
            <c:strRef>
              <c:f>'8.7'!$K$23</c:f>
              <c:strCache>
                <c:ptCount val="1"/>
                <c:pt idx="0">
                  <c:v>Ostatní</c:v>
                </c:pt>
              </c:strCache>
            </c:strRef>
          </c:tx>
          <c:invertIfNegative val="0"/>
          <c:cat>
            <c:strRef>
              <c:f>'8.7'!$L$9:$N$9</c:f>
              <c:strCache>
                <c:ptCount val="3"/>
                <c:pt idx="0">
                  <c:v>Říjen</c:v>
                </c:pt>
                <c:pt idx="1">
                  <c:v>Listopad</c:v>
                </c:pt>
                <c:pt idx="2">
                  <c:v>Prosinec</c:v>
                </c:pt>
              </c:strCache>
            </c:strRef>
          </c:cat>
          <c:val>
            <c:numRef>
              <c:f>'8.7'!$L$23:$N$23</c:f>
              <c:numCache>
                <c:formatCode>#,##0.0</c:formatCode>
                <c:ptCount val="3"/>
                <c:pt idx="0">
                  <c:v>0</c:v>
                </c:pt>
                <c:pt idx="1">
                  <c:v>0</c:v>
                </c:pt>
                <c:pt idx="2">
                  <c:v>0</c:v>
                </c:pt>
              </c:numCache>
            </c:numRef>
          </c:val>
        </c:ser>
        <c:ser>
          <c:idx val="14"/>
          <c:order val="14"/>
          <c:tx>
            <c:strRef>
              <c:f>'8.7'!$K$24</c:f>
              <c:strCache>
                <c:ptCount val="1"/>
                <c:pt idx="0">
                  <c:v>Topné oleje</c:v>
                </c:pt>
              </c:strCache>
            </c:strRef>
          </c:tx>
          <c:invertIfNegative val="0"/>
          <c:cat>
            <c:strRef>
              <c:f>'8.7'!$L$9:$N$9</c:f>
              <c:strCache>
                <c:ptCount val="3"/>
                <c:pt idx="0">
                  <c:v>Říjen</c:v>
                </c:pt>
                <c:pt idx="1">
                  <c:v>Listopad</c:v>
                </c:pt>
                <c:pt idx="2">
                  <c:v>Prosinec</c:v>
                </c:pt>
              </c:strCache>
            </c:strRef>
          </c:cat>
          <c:val>
            <c:numRef>
              <c:f>'8.7'!$L$24:$N$24</c:f>
              <c:numCache>
                <c:formatCode>#,##0.0</c:formatCode>
                <c:ptCount val="3"/>
                <c:pt idx="0">
                  <c:v>854.55</c:v>
                </c:pt>
                <c:pt idx="1">
                  <c:v>673.92</c:v>
                </c:pt>
                <c:pt idx="2">
                  <c:v>0</c:v>
                </c:pt>
              </c:numCache>
            </c:numRef>
          </c:val>
        </c:ser>
        <c:ser>
          <c:idx val="15"/>
          <c:order val="15"/>
          <c:tx>
            <c:strRef>
              <c:f>'8.7'!$K$25</c:f>
              <c:strCache>
                <c:ptCount val="1"/>
                <c:pt idx="0">
                  <c:v>Zemní plyn</c:v>
                </c:pt>
              </c:strCache>
            </c:strRef>
          </c:tx>
          <c:spPr>
            <a:solidFill>
              <a:srgbClr val="EBE600"/>
            </a:solidFill>
          </c:spPr>
          <c:invertIfNegative val="0"/>
          <c:cat>
            <c:strRef>
              <c:f>'8.7'!$L$9:$N$9</c:f>
              <c:strCache>
                <c:ptCount val="3"/>
                <c:pt idx="0">
                  <c:v>Říjen</c:v>
                </c:pt>
                <c:pt idx="1">
                  <c:v>Listopad</c:v>
                </c:pt>
                <c:pt idx="2">
                  <c:v>Prosinec</c:v>
                </c:pt>
              </c:strCache>
            </c:strRef>
          </c:cat>
          <c:val>
            <c:numRef>
              <c:f>'8.7'!$L$25:$N$25</c:f>
              <c:numCache>
                <c:formatCode>#,##0.0</c:formatCode>
                <c:ptCount val="3"/>
                <c:pt idx="0">
                  <c:v>111775.20787079161</c:v>
                </c:pt>
                <c:pt idx="1">
                  <c:v>149339.44956131527</c:v>
                </c:pt>
                <c:pt idx="2">
                  <c:v>196086.22923435856</c:v>
                </c:pt>
              </c:numCache>
            </c:numRef>
          </c:val>
        </c:ser>
        <c:dLbls>
          <c:showLegendKey val="0"/>
          <c:showVal val="0"/>
          <c:showCatName val="0"/>
          <c:showSerName val="0"/>
          <c:showPercent val="0"/>
          <c:showBubbleSize val="0"/>
        </c:dLbls>
        <c:gapWidth val="150"/>
        <c:overlap val="100"/>
        <c:axId val="514628224"/>
        <c:axId val="514638208"/>
      </c:barChart>
      <c:catAx>
        <c:axId val="514628224"/>
        <c:scaling>
          <c:orientation val="minMax"/>
        </c:scaling>
        <c:delete val="0"/>
        <c:axPos val="b"/>
        <c:numFmt formatCode="General" sourceLinked="1"/>
        <c:majorTickMark val="none"/>
        <c:minorTickMark val="none"/>
        <c:tickLblPos val="nextTo"/>
        <c:txPr>
          <a:bodyPr/>
          <a:lstStyle/>
          <a:p>
            <a:pPr>
              <a:defRPr sz="900"/>
            </a:pPr>
            <a:endParaRPr lang="cs-CZ"/>
          </a:p>
        </c:txPr>
        <c:crossAx val="514638208"/>
        <c:crosses val="autoZero"/>
        <c:auto val="1"/>
        <c:lblAlgn val="ctr"/>
        <c:lblOffset val="100"/>
        <c:noMultiLvlLbl val="0"/>
      </c:catAx>
      <c:valAx>
        <c:axId val="5146382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462822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a:t>
            </a:r>
            <a:r>
              <a:rPr lang="cs-CZ" sz="1000"/>
              <a:t>krajů ČR</a:t>
            </a:r>
            <a:r>
              <a:rPr lang="cs-CZ" sz="1000" baseline="0"/>
              <a:t> na </a:t>
            </a:r>
            <a:r>
              <a:rPr lang="cs-CZ" sz="1000"/>
              <a:t>dodávkách tepla</a:t>
            </a:r>
            <a:endParaRPr lang="en-US" sz="1000"/>
          </a:p>
        </c:rich>
      </c:tx>
      <c:layout/>
      <c:overlay val="0"/>
      <c:spPr>
        <a:solidFill>
          <a:sysClr val="window" lastClr="FFFFFF"/>
        </a:solidFill>
      </c:spPr>
    </c:title>
    <c:autoTitleDeleted val="0"/>
    <c:plotArea>
      <c:layout>
        <c:manualLayout>
          <c:layoutTarget val="inner"/>
          <c:xMode val="edge"/>
          <c:yMode val="edge"/>
          <c:x val="0.2023333505427905"/>
          <c:y val="0.19038626455472518"/>
          <c:w val="0.62240217997650282"/>
          <c:h val="0.65191109038338924"/>
        </c:manualLayout>
      </c:layout>
      <c:doughnutChart>
        <c:varyColors val="1"/>
        <c:ser>
          <c:idx val="0"/>
          <c:order val="0"/>
          <c:dPt>
            <c:idx val="5"/>
            <c:bubble3D val="0"/>
          </c:dPt>
          <c:dPt>
            <c:idx val="7"/>
            <c:bubble3D val="0"/>
          </c:dPt>
          <c:dLbls>
            <c:dLbl>
              <c:idx val="8"/>
              <c:numFmt formatCode="0%" sourceLinked="0"/>
              <c:spPr/>
              <c:txPr>
                <a:bodyPr/>
                <a:lstStyle/>
                <a:p>
                  <a:pPr>
                    <a:defRPr sz="900"/>
                  </a:pPr>
                  <a:endParaRPr lang="cs-CZ"/>
                </a:p>
              </c:txPr>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'5.2'!$A$22:$A$35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'5.2'!$B$22:$B$35</c:f>
              <c:numCache>
                <c:formatCode>#,##0.0</c:formatCode>
                <c:ptCount val="14"/>
                <c:pt idx="0">
                  <c:v>1308.3605219999999</c:v>
                </c:pt>
                <c:pt idx="1">
                  <c:v>1586.7860050000002</c:v>
                </c:pt>
                <c:pt idx="2">
                  <c:v>1706.6960399999998</c:v>
                </c:pt>
                <c:pt idx="3">
                  <c:v>1070.1502599999999</c:v>
                </c:pt>
                <c:pt idx="4">
                  <c:v>468.76254800000004</c:v>
                </c:pt>
                <c:pt idx="5">
                  <c:v>907.4294339999999</c:v>
                </c:pt>
                <c:pt idx="6">
                  <c:v>662.25728466646547</c:v>
                </c:pt>
                <c:pt idx="7">
                  <c:v>4531.7451980000005</c:v>
                </c:pt>
                <c:pt idx="8">
                  <c:v>1038.2707560000001</c:v>
                </c:pt>
                <c:pt idx="9">
                  <c:v>1332.680863</c:v>
                </c:pt>
                <c:pt idx="10">
                  <c:v>1279.9105570000002</c:v>
                </c:pt>
                <c:pt idx="11">
                  <c:v>6423.8639759999996</c:v>
                </c:pt>
                <c:pt idx="12">
                  <c:v>3668.3905679999998</c:v>
                </c:pt>
                <c:pt idx="13">
                  <c:v>1178.7200255410203</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'8.7'!$O$10:$O$25</c:f>
              <c:numCache>
                <c:formatCode>0.0%</c:formatCode>
                <c:ptCount val="16"/>
              </c:numCache>
            </c:numRef>
          </c:cat>
          <c:val>
            <c:numRef>
              <c:f>'8.7'!$J$10:$J$25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'8.7'!$O$27:$O$34</c:f>
              <c:numCache>
                <c:formatCode>#,##0.0</c:formatCode>
                <c:ptCount val="8"/>
              </c:numCache>
            </c:numRef>
          </c:cat>
          <c:val>
            <c:numRef>
              <c:f>'8.7'!$J$27:$J$34</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5076096"/>
        <c:axId val="515077632"/>
      </c:barChart>
      <c:catAx>
        <c:axId val="515076096"/>
        <c:scaling>
          <c:orientation val="minMax"/>
        </c:scaling>
        <c:delete val="1"/>
        <c:axPos val="b"/>
        <c:numFmt formatCode="General" sourceLinked="1"/>
        <c:majorTickMark val="out"/>
        <c:minorTickMark val="none"/>
        <c:tickLblPos val="nextTo"/>
        <c:crossAx val="515077632"/>
        <c:crosses val="autoZero"/>
        <c:auto val="1"/>
        <c:lblAlgn val="ctr"/>
        <c:lblOffset val="100"/>
        <c:noMultiLvlLbl val="0"/>
      </c:catAx>
      <c:valAx>
        <c:axId val="515077632"/>
        <c:scaling>
          <c:orientation val="minMax"/>
        </c:scaling>
        <c:delete val="1"/>
        <c:axPos val="l"/>
        <c:numFmt formatCode="0%" sourceLinked="1"/>
        <c:majorTickMark val="out"/>
        <c:minorTickMark val="none"/>
        <c:tickLblPos val="nextTo"/>
        <c:crossAx val="51507609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'8.8'!$K$27</c:f>
              <c:strCache>
                <c:ptCount val="1"/>
                <c:pt idx="0">
                  <c:v>Průmysl</c:v>
                </c:pt>
              </c:strCache>
            </c:strRef>
          </c:tx>
          <c:invertIfNegative val="0"/>
          <c:cat>
            <c:strRef>
              <c:f>'8.8'!$L$26:$N$26</c:f>
              <c:strCache>
                <c:ptCount val="3"/>
                <c:pt idx="0">
                  <c:v>Říjen</c:v>
                </c:pt>
                <c:pt idx="1">
                  <c:v>Listopad</c:v>
                </c:pt>
                <c:pt idx="2">
                  <c:v>Prosinec</c:v>
                </c:pt>
              </c:strCache>
            </c:strRef>
          </c:cat>
          <c:val>
            <c:numRef>
              <c:f>'8.8'!$L$27:$N$27</c:f>
              <c:numCache>
                <c:formatCode>#,##0.0</c:formatCode>
                <c:ptCount val="3"/>
                <c:pt idx="0">
                  <c:v>424703.174</c:v>
                </c:pt>
                <c:pt idx="1">
                  <c:v>509464.96299999999</c:v>
                </c:pt>
                <c:pt idx="2">
                  <c:v>594017.06600000011</c:v>
                </c:pt>
              </c:numCache>
            </c:numRef>
          </c:val>
        </c:ser>
        <c:ser>
          <c:idx val="1"/>
          <c:order val="1"/>
          <c:tx>
            <c:strRef>
              <c:f>'8.8'!$K$28</c:f>
              <c:strCache>
                <c:ptCount val="1"/>
                <c:pt idx="0">
                  <c:v>Energetika</c:v>
                </c:pt>
              </c:strCache>
            </c:strRef>
          </c:tx>
          <c:invertIfNegative val="0"/>
          <c:cat>
            <c:strRef>
              <c:f>'8.8'!$L$26:$N$26</c:f>
              <c:strCache>
                <c:ptCount val="3"/>
                <c:pt idx="0">
                  <c:v>Říjen</c:v>
                </c:pt>
                <c:pt idx="1">
                  <c:v>Listopad</c:v>
                </c:pt>
                <c:pt idx="2">
                  <c:v>Prosinec</c:v>
                </c:pt>
              </c:strCache>
            </c:strRef>
          </c:cat>
          <c:val>
            <c:numRef>
              <c:f>'8.8'!$L$28:$N$28</c:f>
              <c:numCache>
                <c:formatCode>#,##0.0</c:formatCode>
                <c:ptCount val="3"/>
                <c:pt idx="0">
                  <c:v>55629.436000000002</c:v>
                </c:pt>
                <c:pt idx="1">
                  <c:v>76471.571000000011</c:v>
                </c:pt>
                <c:pt idx="2">
                  <c:v>95597.434000000008</c:v>
                </c:pt>
              </c:numCache>
            </c:numRef>
          </c:val>
        </c:ser>
        <c:ser>
          <c:idx val="2"/>
          <c:order val="2"/>
          <c:tx>
            <c:strRef>
              <c:f>'8.8'!$K$29</c:f>
              <c:strCache>
                <c:ptCount val="1"/>
                <c:pt idx="0">
                  <c:v>Doprava</c:v>
                </c:pt>
              </c:strCache>
            </c:strRef>
          </c:tx>
          <c:invertIfNegative val="0"/>
          <c:cat>
            <c:strRef>
              <c:f>'8.8'!$L$26:$N$26</c:f>
              <c:strCache>
                <c:ptCount val="3"/>
                <c:pt idx="0">
                  <c:v>Říjen</c:v>
                </c:pt>
                <c:pt idx="1">
                  <c:v>Listopad</c:v>
                </c:pt>
                <c:pt idx="2">
                  <c:v>Prosinec</c:v>
                </c:pt>
              </c:strCache>
            </c:strRef>
          </c:cat>
          <c:val>
            <c:numRef>
              <c:f>'8.8'!$L$29:$N$29</c:f>
              <c:numCache>
                <c:formatCode>#,##0.0</c:formatCode>
                <c:ptCount val="3"/>
                <c:pt idx="0">
                  <c:v>2589.48</c:v>
                </c:pt>
                <c:pt idx="1">
                  <c:v>4140.3820000000005</c:v>
                </c:pt>
                <c:pt idx="2">
                  <c:v>6154.125</c:v>
                </c:pt>
              </c:numCache>
            </c:numRef>
          </c:val>
        </c:ser>
        <c:ser>
          <c:idx val="3"/>
          <c:order val="3"/>
          <c:tx>
            <c:strRef>
              <c:f>'8.8'!$K$30</c:f>
              <c:strCache>
                <c:ptCount val="1"/>
                <c:pt idx="0">
                  <c:v>Stavebnictví</c:v>
                </c:pt>
              </c:strCache>
            </c:strRef>
          </c:tx>
          <c:invertIfNegative val="0"/>
          <c:cat>
            <c:strRef>
              <c:f>'8.8'!$L$26:$N$26</c:f>
              <c:strCache>
                <c:ptCount val="3"/>
                <c:pt idx="0">
                  <c:v>Říjen</c:v>
                </c:pt>
                <c:pt idx="1">
                  <c:v>Listopad</c:v>
                </c:pt>
                <c:pt idx="2">
                  <c:v>Prosinec</c:v>
                </c:pt>
              </c:strCache>
            </c:strRef>
          </c:cat>
          <c:val>
            <c:numRef>
              <c:f>'8.8'!$L$30:$N$30</c:f>
              <c:numCache>
                <c:formatCode>#,##0.0</c:formatCode>
                <c:ptCount val="3"/>
                <c:pt idx="0">
                  <c:v>4409.2460000000001</c:v>
                </c:pt>
                <c:pt idx="1">
                  <c:v>8328.7549999999992</c:v>
                </c:pt>
                <c:pt idx="2">
                  <c:v>10946.395</c:v>
                </c:pt>
              </c:numCache>
            </c:numRef>
          </c:val>
        </c:ser>
        <c:ser>
          <c:idx val="4"/>
          <c:order val="4"/>
          <c:tx>
            <c:strRef>
              <c:f>'8.8'!$K$31</c:f>
              <c:strCache>
                <c:ptCount val="1"/>
                <c:pt idx="0">
                  <c:v>Zemědělství a lesnictví</c:v>
                </c:pt>
              </c:strCache>
            </c:strRef>
          </c:tx>
          <c:invertIfNegative val="0"/>
          <c:cat>
            <c:strRef>
              <c:f>'8.8'!$L$26:$N$26</c:f>
              <c:strCache>
                <c:ptCount val="3"/>
                <c:pt idx="0">
                  <c:v>Říjen</c:v>
                </c:pt>
                <c:pt idx="1">
                  <c:v>Listopad</c:v>
                </c:pt>
                <c:pt idx="2">
                  <c:v>Prosinec</c:v>
                </c:pt>
              </c:strCache>
            </c:strRef>
          </c:cat>
          <c:val>
            <c:numRef>
              <c:f>'8.8'!$L$31:$N$31</c:f>
              <c:numCache>
                <c:formatCode>#,##0.0</c:formatCode>
                <c:ptCount val="3"/>
                <c:pt idx="0">
                  <c:v>35.380000000000003</c:v>
                </c:pt>
                <c:pt idx="1">
                  <c:v>91.98</c:v>
                </c:pt>
                <c:pt idx="2">
                  <c:v>107.76</c:v>
                </c:pt>
              </c:numCache>
            </c:numRef>
          </c:val>
        </c:ser>
        <c:ser>
          <c:idx val="5"/>
          <c:order val="5"/>
          <c:tx>
            <c:strRef>
              <c:f>'8.8'!$K$32</c:f>
              <c:strCache>
                <c:ptCount val="1"/>
                <c:pt idx="0">
                  <c:v>Domácnosti</c:v>
                </c:pt>
              </c:strCache>
            </c:strRef>
          </c:tx>
          <c:invertIfNegative val="0"/>
          <c:cat>
            <c:strRef>
              <c:f>'8.8'!$L$26:$N$26</c:f>
              <c:strCache>
                <c:ptCount val="3"/>
                <c:pt idx="0">
                  <c:v>Říjen</c:v>
                </c:pt>
                <c:pt idx="1">
                  <c:v>Listopad</c:v>
                </c:pt>
                <c:pt idx="2">
                  <c:v>Prosinec</c:v>
                </c:pt>
              </c:strCache>
            </c:strRef>
          </c:cat>
          <c:val>
            <c:numRef>
              <c:f>'8.8'!$L$32:$N$32</c:f>
              <c:numCache>
                <c:formatCode>#,##0.0</c:formatCode>
                <c:ptCount val="3"/>
                <c:pt idx="0">
                  <c:v>381355.46100000007</c:v>
                </c:pt>
                <c:pt idx="1">
                  <c:v>478187.20999999996</c:v>
                </c:pt>
                <c:pt idx="2">
                  <c:v>641921.2620000001</c:v>
                </c:pt>
              </c:numCache>
            </c:numRef>
          </c:val>
        </c:ser>
        <c:ser>
          <c:idx val="6"/>
          <c:order val="6"/>
          <c:tx>
            <c:strRef>
              <c:f>'8.8'!$K$33</c:f>
              <c:strCache>
                <c:ptCount val="1"/>
                <c:pt idx="0">
                  <c:v>Obchod, služby, školství, zdravotnictví</c:v>
                </c:pt>
              </c:strCache>
            </c:strRef>
          </c:tx>
          <c:invertIfNegative val="0"/>
          <c:cat>
            <c:strRef>
              <c:f>'8.8'!$L$26:$N$26</c:f>
              <c:strCache>
                <c:ptCount val="3"/>
                <c:pt idx="0">
                  <c:v>Říjen</c:v>
                </c:pt>
                <c:pt idx="1">
                  <c:v>Listopad</c:v>
                </c:pt>
                <c:pt idx="2">
                  <c:v>Prosinec</c:v>
                </c:pt>
              </c:strCache>
            </c:strRef>
          </c:cat>
          <c:val>
            <c:numRef>
              <c:f>'8.8'!$L$33:$N$33</c:f>
              <c:numCache>
                <c:formatCode>#,##0.0</c:formatCode>
                <c:ptCount val="3"/>
                <c:pt idx="0">
                  <c:v>250432.96600000001</c:v>
                </c:pt>
                <c:pt idx="1">
                  <c:v>378933.24100000004</c:v>
                </c:pt>
                <c:pt idx="2">
                  <c:v>541579.34299999988</c:v>
                </c:pt>
              </c:numCache>
            </c:numRef>
          </c:val>
        </c:ser>
        <c:ser>
          <c:idx val="7"/>
          <c:order val="7"/>
          <c:tx>
            <c:strRef>
              <c:f>'8.8'!$K$34</c:f>
              <c:strCache>
                <c:ptCount val="1"/>
                <c:pt idx="0">
                  <c:v>Ostatní</c:v>
                </c:pt>
              </c:strCache>
            </c:strRef>
          </c:tx>
          <c:invertIfNegative val="0"/>
          <c:cat>
            <c:strRef>
              <c:f>'8.8'!$L$26:$N$26</c:f>
              <c:strCache>
                <c:ptCount val="3"/>
                <c:pt idx="0">
                  <c:v>Říjen</c:v>
                </c:pt>
                <c:pt idx="1">
                  <c:v>Listopad</c:v>
                </c:pt>
                <c:pt idx="2">
                  <c:v>Prosinec</c:v>
                </c:pt>
              </c:strCache>
            </c:strRef>
          </c:cat>
          <c:val>
            <c:numRef>
              <c:f>'8.8'!$L$34:$N$34</c:f>
              <c:numCache>
                <c:formatCode>#,##0.0</c:formatCode>
                <c:ptCount val="3"/>
                <c:pt idx="0">
                  <c:v>4908.2150000000001</c:v>
                </c:pt>
                <c:pt idx="1">
                  <c:v>7271.0819999999994</c:v>
                </c:pt>
                <c:pt idx="2">
                  <c:v>11409.505999999999</c:v>
                </c:pt>
              </c:numCache>
            </c:numRef>
          </c:val>
        </c:ser>
        <c:dLbls>
          <c:showLegendKey val="0"/>
          <c:showVal val="0"/>
          <c:showCatName val="0"/>
          <c:showSerName val="0"/>
          <c:showPercent val="0"/>
          <c:showBubbleSize val="0"/>
        </c:dLbls>
        <c:gapWidth val="150"/>
        <c:overlap val="100"/>
        <c:axId val="515165184"/>
        <c:axId val="515187456"/>
      </c:barChart>
      <c:catAx>
        <c:axId val="515165184"/>
        <c:scaling>
          <c:orientation val="minMax"/>
        </c:scaling>
        <c:delete val="0"/>
        <c:axPos val="b"/>
        <c:numFmt formatCode="General" sourceLinked="1"/>
        <c:majorTickMark val="none"/>
        <c:minorTickMark val="none"/>
        <c:tickLblPos val="nextTo"/>
        <c:txPr>
          <a:bodyPr/>
          <a:lstStyle/>
          <a:p>
            <a:pPr>
              <a:defRPr sz="900"/>
            </a:pPr>
            <a:endParaRPr lang="cs-CZ"/>
          </a:p>
        </c:txPr>
        <c:crossAx val="515187456"/>
        <c:crosses val="autoZero"/>
        <c:auto val="1"/>
        <c:lblAlgn val="ctr"/>
        <c:lblOffset val="100"/>
        <c:noMultiLvlLbl val="0"/>
      </c:catAx>
      <c:valAx>
        <c:axId val="5151874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51651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'8.8'!$L$39</c:f>
              <c:strCache>
                <c:ptCount val="1"/>
                <c:pt idx="0">
                  <c:v>Instalovaný výkon</c:v>
                </c:pt>
              </c:strCache>
            </c:strRef>
          </c:tx>
          <c:invertIfNegative val="0"/>
          <c:val>
            <c:numRef>
              <c:f>'8.8'!$M$39</c:f>
              <c:numCache>
                <c:formatCode>0.0%</c:formatCode>
                <c:ptCount val="1"/>
                <c:pt idx="0">
                  <c:v>0.17689340066700637</c:v>
                </c:pt>
              </c:numCache>
            </c:numRef>
          </c:val>
        </c:ser>
        <c:ser>
          <c:idx val="1"/>
          <c:order val="1"/>
          <c:tx>
            <c:strRef>
              <c:f>'8.8'!$L$40</c:f>
              <c:strCache>
                <c:ptCount val="1"/>
                <c:pt idx="0">
                  <c:v>Výroba tepla brutto</c:v>
                </c:pt>
              </c:strCache>
            </c:strRef>
          </c:tx>
          <c:invertIfNegative val="0"/>
          <c:val>
            <c:numRef>
              <c:f>'8.8'!$M$40</c:f>
              <c:numCache>
                <c:formatCode>0.0%</c:formatCode>
                <c:ptCount val="1"/>
                <c:pt idx="0">
                  <c:v>0.18040737032071555</c:v>
                </c:pt>
              </c:numCache>
            </c:numRef>
          </c:val>
        </c:ser>
        <c:ser>
          <c:idx val="2"/>
          <c:order val="2"/>
          <c:tx>
            <c:strRef>
              <c:f>'8.8'!$L$41</c:f>
              <c:strCache>
                <c:ptCount val="1"/>
                <c:pt idx="0">
                  <c:v>Dodávky tepla</c:v>
                </c:pt>
              </c:strCache>
            </c:strRef>
          </c:tx>
          <c:invertIfNegative val="0"/>
          <c:val>
            <c:numRef>
              <c:f>'8.8'!$M$41</c:f>
              <c:numCache>
                <c:formatCode>0.0%</c:formatCode>
                <c:ptCount val="1"/>
                <c:pt idx="0">
                  <c:v>0.16682893491011183</c:v>
                </c:pt>
              </c:numCache>
            </c:numRef>
          </c:val>
        </c:ser>
        <c:dLbls>
          <c:showLegendKey val="0"/>
          <c:showVal val="0"/>
          <c:showCatName val="0"/>
          <c:showSerName val="0"/>
          <c:showPercent val="0"/>
          <c:showBubbleSize val="0"/>
        </c:dLbls>
        <c:gapWidth val="150"/>
        <c:axId val="515204992"/>
        <c:axId val="515206528"/>
      </c:barChart>
      <c:catAx>
        <c:axId val="515204992"/>
        <c:scaling>
          <c:orientation val="maxMin"/>
        </c:scaling>
        <c:delete val="0"/>
        <c:axPos val="l"/>
        <c:numFmt formatCode="General" sourceLinked="1"/>
        <c:majorTickMark val="none"/>
        <c:minorTickMark val="none"/>
        <c:tickLblPos val="none"/>
        <c:crossAx val="515206528"/>
        <c:crosses val="autoZero"/>
        <c:auto val="1"/>
        <c:lblAlgn val="ctr"/>
        <c:lblOffset val="100"/>
        <c:noMultiLvlLbl val="0"/>
      </c:catAx>
      <c:valAx>
        <c:axId val="515206528"/>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515204992"/>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'8.8'!$K$10</c:f>
              <c:strCache>
                <c:ptCount val="1"/>
                <c:pt idx="0">
                  <c:v>Biomasa</c:v>
                </c:pt>
              </c:strCache>
            </c:strRef>
          </c:tx>
          <c:spPr>
            <a:solidFill>
              <a:schemeClr val="accent3">
                <a:lumMod val="75000"/>
              </a:schemeClr>
            </a:solidFill>
          </c:spPr>
          <c:invertIfNegative val="0"/>
          <c:cat>
            <c:strRef>
              <c:f>'8.8'!$L$9:$N$9</c:f>
              <c:strCache>
                <c:ptCount val="3"/>
                <c:pt idx="0">
                  <c:v>Říjen</c:v>
                </c:pt>
                <c:pt idx="1">
                  <c:v>Listopad</c:v>
                </c:pt>
                <c:pt idx="2">
                  <c:v>Prosinec</c:v>
                </c:pt>
              </c:strCache>
            </c:strRef>
          </c:cat>
          <c:val>
            <c:numRef>
              <c:f>'8.8'!$L$10:$N$10</c:f>
              <c:numCache>
                <c:formatCode>#,##0.0</c:formatCode>
                <c:ptCount val="3"/>
                <c:pt idx="0">
                  <c:v>79549.083999999988</c:v>
                </c:pt>
                <c:pt idx="1">
                  <c:v>79634.196000000011</c:v>
                </c:pt>
                <c:pt idx="2">
                  <c:v>94992.843000000008</c:v>
                </c:pt>
              </c:numCache>
            </c:numRef>
          </c:val>
        </c:ser>
        <c:ser>
          <c:idx val="1"/>
          <c:order val="1"/>
          <c:tx>
            <c:strRef>
              <c:f>'8.8'!$K$11</c:f>
              <c:strCache>
                <c:ptCount val="1"/>
                <c:pt idx="0">
                  <c:v>Bioplyn</c:v>
                </c:pt>
              </c:strCache>
            </c:strRef>
          </c:tx>
          <c:spPr>
            <a:solidFill>
              <a:schemeClr val="bg2">
                <a:lumMod val="50000"/>
              </a:schemeClr>
            </a:solidFill>
          </c:spPr>
          <c:invertIfNegative val="0"/>
          <c:cat>
            <c:strRef>
              <c:f>'8.8'!$L$9:$N$9</c:f>
              <c:strCache>
                <c:ptCount val="3"/>
                <c:pt idx="0">
                  <c:v>Říjen</c:v>
                </c:pt>
                <c:pt idx="1">
                  <c:v>Listopad</c:v>
                </c:pt>
                <c:pt idx="2">
                  <c:v>Prosinec</c:v>
                </c:pt>
              </c:strCache>
            </c:strRef>
          </c:cat>
          <c:val>
            <c:numRef>
              <c:f>'8.8'!$L$11:$N$11</c:f>
              <c:numCache>
                <c:formatCode>#,##0.0</c:formatCode>
                <c:ptCount val="3"/>
                <c:pt idx="0">
                  <c:v>35.380000000000003</c:v>
                </c:pt>
                <c:pt idx="1">
                  <c:v>91.98</c:v>
                </c:pt>
                <c:pt idx="2">
                  <c:v>107.76</c:v>
                </c:pt>
              </c:numCache>
            </c:numRef>
          </c:val>
        </c:ser>
        <c:ser>
          <c:idx val="2"/>
          <c:order val="2"/>
          <c:tx>
            <c:strRef>
              <c:f>'8.8'!$K$12</c:f>
              <c:strCache>
                <c:ptCount val="1"/>
                <c:pt idx="0">
                  <c:v>Černé uhlí</c:v>
                </c:pt>
              </c:strCache>
            </c:strRef>
          </c:tx>
          <c:spPr>
            <a:solidFill>
              <a:schemeClr val="tx1"/>
            </a:solidFill>
          </c:spPr>
          <c:invertIfNegative val="0"/>
          <c:cat>
            <c:strRef>
              <c:f>'8.8'!$L$9:$N$9</c:f>
              <c:strCache>
                <c:ptCount val="3"/>
                <c:pt idx="0">
                  <c:v>Říjen</c:v>
                </c:pt>
                <c:pt idx="1">
                  <c:v>Listopad</c:v>
                </c:pt>
                <c:pt idx="2">
                  <c:v>Prosinec</c:v>
                </c:pt>
              </c:strCache>
            </c:strRef>
          </c:cat>
          <c:val>
            <c:numRef>
              <c:f>'8.8'!$L$12:$N$12</c:f>
              <c:numCache>
                <c:formatCode>#,##0.0</c:formatCode>
                <c:ptCount val="3"/>
                <c:pt idx="0">
                  <c:v>655585.69299999997</c:v>
                </c:pt>
                <c:pt idx="1">
                  <c:v>908472.76000000013</c:v>
                </c:pt>
                <c:pt idx="2">
                  <c:v>1190957.473</c:v>
                </c:pt>
              </c:numCache>
            </c:numRef>
          </c:val>
        </c:ser>
        <c:ser>
          <c:idx val="3"/>
          <c:order val="3"/>
          <c:tx>
            <c:strRef>
              <c:f>'8.8'!$K$13</c:f>
              <c:strCache>
                <c:ptCount val="1"/>
                <c:pt idx="0">
                  <c:v>Elektrická energie</c:v>
                </c:pt>
              </c:strCache>
            </c:strRef>
          </c:tx>
          <c:invertIfNegative val="0"/>
          <c:cat>
            <c:strRef>
              <c:f>'8.8'!$L$9:$N$9</c:f>
              <c:strCache>
                <c:ptCount val="3"/>
                <c:pt idx="0">
                  <c:v>Říjen</c:v>
                </c:pt>
                <c:pt idx="1">
                  <c:v>Listopad</c:v>
                </c:pt>
                <c:pt idx="2">
                  <c:v>Prosinec</c:v>
                </c:pt>
              </c:strCache>
            </c:strRef>
          </c:cat>
          <c:val>
            <c:numRef>
              <c:f>'8.8'!$L$13:$N$13</c:f>
              <c:numCache>
                <c:formatCode>#,##0.0</c:formatCode>
                <c:ptCount val="3"/>
                <c:pt idx="0">
                  <c:v>133</c:v>
                </c:pt>
                <c:pt idx="1">
                  <c:v>153</c:v>
                </c:pt>
                <c:pt idx="2">
                  <c:v>192</c:v>
                </c:pt>
              </c:numCache>
            </c:numRef>
          </c:val>
        </c:ser>
        <c:ser>
          <c:idx val="4"/>
          <c:order val="4"/>
          <c:tx>
            <c:strRef>
              <c:f>'8.8'!$K$14</c:f>
              <c:strCache>
                <c:ptCount val="1"/>
                <c:pt idx="0">
                  <c:v>Energie prostředí (tepelné čerpadlo)</c:v>
                </c:pt>
              </c:strCache>
            </c:strRef>
          </c:tx>
          <c:invertIfNegative val="0"/>
          <c:cat>
            <c:strRef>
              <c:f>'8.8'!$L$9:$N$9</c:f>
              <c:strCache>
                <c:ptCount val="3"/>
                <c:pt idx="0">
                  <c:v>Říjen</c:v>
                </c:pt>
                <c:pt idx="1">
                  <c:v>Listopad</c:v>
                </c:pt>
                <c:pt idx="2">
                  <c:v>Prosinec</c:v>
                </c:pt>
              </c:strCache>
            </c:strRef>
          </c:cat>
          <c:val>
            <c:numRef>
              <c:f>'8.8'!$L$14:$N$14</c:f>
              <c:numCache>
                <c:formatCode>#,##0.0</c:formatCode>
                <c:ptCount val="3"/>
                <c:pt idx="0">
                  <c:v>0</c:v>
                </c:pt>
                <c:pt idx="1">
                  <c:v>0</c:v>
                </c:pt>
                <c:pt idx="2">
                  <c:v>0</c:v>
                </c:pt>
              </c:numCache>
            </c:numRef>
          </c:val>
        </c:ser>
        <c:ser>
          <c:idx val="5"/>
          <c:order val="5"/>
          <c:tx>
            <c:strRef>
              <c:f>'8.8'!$K$15</c:f>
              <c:strCache>
                <c:ptCount val="1"/>
                <c:pt idx="0">
                  <c:v>Energie Slunce (solární kolektor)</c:v>
                </c:pt>
              </c:strCache>
            </c:strRef>
          </c:tx>
          <c:invertIfNegative val="0"/>
          <c:cat>
            <c:strRef>
              <c:f>'8.8'!$L$9:$N$9</c:f>
              <c:strCache>
                <c:ptCount val="3"/>
                <c:pt idx="0">
                  <c:v>Říjen</c:v>
                </c:pt>
                <c:pt idx="1">
                  <c:v>Listopad</c:v>
                </c:pt>
                <c:pt idx="2">
                  <c:v>Prosinec</c:v>
                </c:pt>
              </c:strCache>
            </c:strRef>
          </c:cat>
          <c:val>
            <c:numRef>
              <c:f>'8.8'!$L$15:$N$15</c:f>
              <c:numCache>
                <c:formatCode>#,##0.0</c:formatCode>
                <c:ptCount val="3"/>
                <c:pt idx="0">
                  <c:v>0</c:v>
                </c:pt>
                <c:pt idx="1">
                  <c:v>0</c:v>
                </c:pt>
                <c:pt idx="2">
                  <c:v>0</c:v>
                </c:pt>
              </c:numCache>
            </c:numRef>
          </c:val>
        </c:ser>
        <c:ser>
          <c:idx val="6"/>
          <c:order val="6"/>
          <c:tx>
            <c:strRef>
              <c:f>'8.8'!$K$16</c:f>
              <c:strCache>
                <c:ptCount val="1"/>
                <c:pt idx="0">
                  <c:v>Hnědé uhlí</c:v>
                </c:pt>
              </c:strCache>
            </c:strRef>
          </c:tx>
          <c:spPr>
            <a:solidFill>
              <a:srgbClr val="6E4932"/>
            </a:solidFill>
          </c:spPr>
          <c:invertIfNegative val="0"/>
          <c:cat>
            <c:strRef>
              <c:f>'8.8'!$L$9:$N$9</c:f>
              <c:strCache>
                <c:ptCount val="3"/>
                <c:pt idx="0">
                  <c:v>Říjen</c:v>
                </c:pt>
                <c:pt idx="1">
                  <c:v>Listopad</c:v>
                </c:pt>
                <c:pt idx="2">
                  <c:v>Prosinec</c:v>
                </c:pt>
              </c:strCache>
            </c:strRef>
          </c:cat>
          <c:val>
            <c:numRef>
              <c:f>'8.8'!$L$16:$N$16</c:f>
              <c:numCache>
                <c:formatCode>#,##0.0</c:formatCode>
                <c:ptCount val="3"/>
                <c:pt idx="0">
                  <c:v>49464.922000000006</c:v>
                </c:pt>
                <c:pt idx="1">
                  <c:v>43326.393999999993</c:v>
                </c:pt>
                <c:pt idx="2">
                  <c:v>71742.726999999999</c:v>
                </c:pt>
              </c:numCache>
            </c:numRef>
          </c:val>
        </c:ser>
        <c:ser>
          <c:idx val="7"/>
          <c:order val="7"/>
          <c:tx>
            <c:strRef>
              <c:f>'8.8'!$K$17</c:f>
              <c:strCache>
                <c:ptCount val="1"/>
                <c:pt idx="0">
                  <c:v>Jaderné palivo</c:v>
                </c:pt>
              </c:strCache>
            </c:strRef>
          </c:tx>
          <c:invertIfNegative val="0"/>
          <c:cat>
            <c:strRef>
              <c:f>'8.8'!$L$9:$N$9</c:f>
              <c:strCache>
                <c:ptCount val="3"/>
                <c:pt idx="0">
                  <c:v>Říjen</c:v>
                </c:pt>
                <c:pt idx="1">
                  <c:v>Listopad</c:v>
                </c:pt>
                <c:pt idx="2">
                  <c:v>Prosinec</c:v>
                </c:pt>
              </c:strCache>
            </c:strRef>
          </c:cat>
          <c:val>
            <c:numRef>
              <c:f>'8.8'!$L$17:$N$17</c:f>
              <c:numCache>
                <c:formatCode>#,##0.0</c:formatCode>
                <c:ptCount val="3"/>
                <c:pt idx="0">
                  <c:v>0</c:v>
                </c:pt>
                <c:pt idx="1">
                  <c:v>0</c:v>
                </c:pt>
                <c:pt idx="2">
                  <c:v>0</c:v>
                </c:pt>
              </c:numCache>
            </c:numRef>
          </c:val>
        </c:ser>
        <c:ser>
          <c:idx val="8"/>
          <c:order val="8"/>
          <c:tx>
            <c:strRef>
              <c:f>'8.8'!$K$18</c:f>
              <c:strCache>
                <c:ptCount val="1"/>
                <c:pt idx="0">
                  <c:v>Koks</c:v>
                </c:pt>
              </c:strCache>
            </c:strRef>
          </c:tx>
          <c:invertIfNegative val="0"/>
          <c:cat>
            <c:strRef>
              <c:f>'8.8'!$L$9:$N$9</c:f>
              <c:strCache>
                <c:ptCount val="3"/>
                <c:pt idx="0">
                  <c:v>Říjen</c:v>
                </c:pt>
                <c:pt idx="1">
                  <c:v>Listopad</c:v>
                </c:pt>
                <c:pt idx="2">
                  <c:v>Prosinec</c:v>
                </c:pt>
              </c:strCache>
            </c:strRef>
          </c:cat>
          <c:val>
            <c:numRef>
              <c:f>'8.8'!$L$18:$N$18</c:f>
              <c:numCache>
                <c:formatCode>#,##0.0</c:formatCode>
                <c:ptCount val="3"/>
                <c:pt idx="0">
                  <c:v>10.98</c:v>
                </c:pt>
                <c:pt idx="1">
                  <c:v>21.99</c:v>
                </c:pt>
                <c:pt idx="2">
                  <c:v>28.57</c:v>
                </c:pt>
              </c:numCache>
            </c:numRef>
          </c:val>
        </c:ser>
        <c:ser>
          <c:idx val="9"/>
          <c:order val="9"/>
          <c:tx>
            <c:strRef>
              <c:f>'8.8'!$K$19</c:f>
              <c:strCache>
                <c:ptCount val="1"/>
                <c:pt idx="0">
                  <c:v>Odpadní teplo</c:v>
                </c:pt>
              </c:strCache>
            </c:strRef>
          </c:tx>
          <c:invertIfNegative val="0"/>
          <c:cat>
            <c:strRef>
              <c:f>'8.8'!$L$9:$N$9</c:f>
              <c:strCache>
                <c:ptCount val="3"/>
                <c:pt idx="0">
                  <c:v>Říjen</c:v>
                </c:pt>
                <c:pt idx="1">
                  <c:v>Listopad</c:v>
                </c:pt>
                <c:pt idx="2">
                  <c:v>Prosinec</c:v>
                </c:pt>
              </c:strCache>
            </c:strRef>
          </c:cat>
          <c:val>
            <c:numRef>
              <c:f>'8.8'!$L$19:$N$19</c:f>
              <c:numCache>
                <c:formatCode>#,##0.0</c:formatCode>
                <c:ptCount val="3"/>
                <c:pt idx="0">
                  <c:v>10229.540000000001</c:v>
                </c:pt>
                <c:pt idx="1">
                  <c:v>10809.56</c:v>
                </c:pt>
                <c:pt idx="2">
                  <c:v>12003.21</c:v>
                </c:pt>
              </c:numCache>
            </c:numRef>
          </c:val>
        </c:ser>
        <c:ser>
          <c:idx val="10"/>
          <c:order val="10"/>
          <c:tx>
            <c:strRef>
              <c:f>'8.8'!$K$20</c:f>
              <c:strCache>
                <c:ptCount val="1"/>
                <c:pt idx="0">
                  <c:v>Ostatní kapalná paliva</c:v>
                </c:pt>
              </c:strCache>
            </c:strRef>
          </c:tx>
          <c:invertIfNegative val="0"/>
          <c:cat>
            <c:strRef>
              <c:f>'8.8'!$L$9:$N$9</c:f>
              <c:strCache>
                <c:ptCount val="3"/>
                <c:pt idx="0">
                  <c:v>Říjen</c:v>
                </c:pt>
                <c:pt idx="1">
                  <c:v>Listopad</c:v>
                </c:pt>
                <c:pt idx="2">
                  <c:v>Prosinec</c:v>
                </c:pt>
              </c:strCache>
            </c:strRef>
          </c:cat>
          <c:val>
            <c:numRef>
              <c:f>'8.8'!$L$20:$N$20</c:f>
              <c:numCache>
                <c:formatCode>#,##0.0</c:formatCode>
                <c:ptCount val="3"/>
                <c:pt idx="0">
                  <c:v>0</c:v>
                </c:pt>
                <c:pt idx="1">
                  <c:v>0</c:v>
                </c:pt>
                <c:pt idx="2">
                  <c:v>0</c:v>
                </c:pt>
              </c:numCache>
            </c:numRef>
          </c:val>
        </c:ser>
        <c:ser>
          <c:idx val="11"/>
          <c:order val="11"/>
          <c:tx>
            <c:strRef>
              <c:f>'8.8'!$K$21</c:f>
              <c:strCache>
                <c:ptCount val="1"/>
                <c:pt idx="0">
                  <c:v>Ostatní pevná paliva</c:v>
                </c:pt>
              </c:strCache>
            </c:strRef>
          </c:tx>
          <c:invertIfNegative val="0"/>
          <c:cat>
            <c:strRef>
              <c:f>'8.8'!$L$9:$N$9</c:f>
              <c:strCache>
                <c:ptCount val="3"/>
                <c:pt idx="0">
                  <c:v>Říjen</c:v>
                </c:pt>
                <c:pt idx="1">
                  <c:v>Listopad</c:v>
                </c:pt>
                <c:pt idx="2">
                  <c:v>Prosinec</c:v>
                </c:pt>
              </c:strCache>
            </c:strRef>
          </c:cat>
          <c:val>
            <c:numRef>
              <c:f>'8.8'!$L$21:$N$21</c:f>
              <c:numCache>
                <c:formatCode>#,##0.0</c:formatCode>
                <c:ptCount val="3"/>
                <c:pt idx="0">
                  <c:v>0</c:v>
                </c:pt>
                <c:pt idx="1">
                  <c:v>1468</c:v>
                </c:pt>
                <c:pt idx="2">
                  <c:v>2147</c:v>
                </c:pt>
              </c:numCache>
            </c:numRef>
          </c:val>
        </c:ser>
        <c:ser>
          <c:idx val="12"/>
          <c:order val="12"/>
          <c:tx>
            <c:strRef>
              <c:f>'8.8'!$K$22</c:f>
              <c:strCache>
                <c:ptCount val="1"/>
                <c:pt idx="0">
                  <c:v>Ostatní plyny</c:v>
                </c:pt>
              </c:strCache>
            </c:strRef>
          </c:tx>
          <c:invertIfNegative val="0"/>
          <c:cat>
            <c:strRef>
              <c:f>'8.8'!$L$9:$N$9</c:f>
              <c:strCache>
                <c:ptCount val="3"/>
                <c:pt idx="0">
                  <c:v>Říjen</c:v>
                </c:pt>
                <c:pt idx="1">
                  <c:v>Listopad</c:v>
                </c:pt>
                <c:pt idx="2">
                  <c:v>Prosinec</c:v>
                </c:pt>
              </c:strCache>
            </c:strRef>
          </c:cat>
          <c:val>
            <c:numRef>
              <c:f>'8.8'!$L$22:$N$22</c:f>
              <c:numCache>
                <c:formatCode>#,##0.0</c:formatCode>
                <c:ptCount val="3"/>
                <c:pt idx="0">
                  <c:v>194887.264</c:v>
                </c:pt>
                <c:pt idx="1">
                  <c:v>216348.19400000002</c:v>
                </c:pt>
                <c:pt idx="2">
                  <c:v>256696.99900000001</c:v>
                </c:pt>
              </c:numCache>
            </c:numRef>
          </c:val>
        </c:ser>
        <c:ser>
          <c:idx val="13"/>
          <c:order val="13"/>
          <c:tx>
            <c:strRef>
              <c:f>'8.8'!$K$23</c:f>
              <c:strCache>
                <c:ptCount val="1"/>
                <c:pt idx="0">
                  <c:v>Ostatní</c:v>
                </c:pt>
              </c:strCache>
            </c:strRef>
          </c:tx>
          <c:invertIfNegative val="0"/>
          <c:cat>
            <c:strRef>
              <c:f>'8.8'!$L$9:$N$9</c:f>
              <c:strCache>
                <c:ptCount val="3"/>
                <c:pt idx="0">
                  <c:v>Říjen</c:v>
                </c:pt>
                <c:pt idx="1">
                  <c:v>Listopad</c:v>
                </c:pt>
                <c:pt idx="2">
                  <c:v>Prosinec</c:v>
                </c:pt>
              </c:strCache>
            </c:strRef>
          </c:cat>
          <c:val>
            <c:numRef>
              <c:f>'8.8'!$L$23:$N$23</c:f>
              <c:numCache>
                <c:formatCode>#,##0.0</c:formatCode>
                <c:ptCount val="3"/>
                <c:pt idx="0">
                  <c:v>0</c:v>
                </c:pt>
                <c:pt idx="1">
                  <c:v>0</c:v>
                </c:pt>
                <c:pt idx="2">
                  <c:v>0</c:v>
                </c:pt>
              </c:numCache>
            </c:numRef>
          </c:val>
        </c:ser>
        <c:ser>
          <c:idx val="14"/>
          <c:order val="14"/>
          <c:tx>
            <c:strRef>
              <c:f>'8.8'!$K$24</c:f>
              <c:strCache>
                <c:ptCount val="1"/>
                <c:pt idx="0">
                  <c:v>Topné oleje</c:v>
                </c:pt>
              </c:strCache>
            </c:strRef>
          </c:tx>
          <c:invertIfNegative val="0"/>
          <c:cat>
            <c:strRef>
              <c:f>'8.8'!$L$9:$N$9</c:f>
              <c:strCache>
                <c:ptCount val="3"/>
                <c:pt idx="0">
                  <c:v>Říjen</c:v>
                </c:pt>
                <c:pt idx="1">
                  <c:v>Listopad</c:v>
                </c:pt>
                <c:pt idx="2">
                  <c:v>Prosinec</c:v>
                </c:pt>
              </c:strCache>
            </c:strRef>
          </c:cat>
          <c:val>
            <c:numRef>
              <c:f>'8.8'!$L$24:$N$24</c:f>
              <c:numCache>
                <c:formatCode>#,##0.0</c:formatCode>
                <c:ptCount val="3"/>
                <c:pt idx="0">
                  <c:v>88.77</c:v>
                </c:pt>
                <c:pt idx="1">
                  <c:v>238.869</c:v>
                </c:pt>
                <c:pt idx="2">
                  <c:v>190.68100000000001</c:v>
                </c:pt>
              </c:numCache>
            </c:numRef>
          </c:val>
        </c:ser>
        <c:ser>
          <c:idx val="15"/>
          <c:order val="15"/>
          <c:tx>
            <c:strRef>
              <c:f>'8.8'!$K$25</c:f>
              <c:strCache>
                <c:ptCount val="1"/>
                <c:pt idx="0">
                  <c:v>Zemní plyn</c:v>
                </c:pt>
              </c:strCache>
            </c:strRef>
          </c:tx>
          <c:spPr>
            <a:solidFill>
              <a:srgbClr val="EBE600"/>
            </a:solidFill>
          </c:spPr>
          <c:invertIfNegative val="0"/>
          <c:cat>
            <c:strRef>
              <c:f>'8.8'!$L$9:$N$9</c:f>
              <c:strCache>
                <c:ptCount val="3"/>
                <c:pt idx="0">
                  <c:v>Říjen</c:v>
                </c:pt>
                <c:pt idx="1">
                  <c:v>Listopad</c:v>
                </c:pt>
                <c:pt idx="2">
                  <c:v>Prosinec</c:v>
                </c:pt>
              </c:strCache>
            </c:strRef>
          </c:cat>
          <c:val>
            <c:numRef>
              <c:f>'8.8'!$L$25:$N$25</c:f>
              <c:numCache>
                <c:formatCode>#,##0.0</c:formatCode>
                <c:ptCount val="3"/>
                <c:pt idx="0">
                  <c:v>144774.62799999997</c:v>
                </c:pt>
                <c:pt idx="1">
                  <c:v>206803.29</c:v>
                </c:pt>
                <c:pt idx="2">
                  <c:v>300558.44099999999</c:v>
                </c:pt>
              </c:numCache>
            </c:numRef>
          </c:val>
        </c:ser>
        <c:dLbls>
          <c:showLegendKey val="0"/>
          <c:showVal val="0"/>
          <c:showCatName val="0"/>
          <c:showSerName val="0"/>
          <c:showPercent val="0"/>
          <c:showBubbleSize val="0"/>
        </c:dLbls>
        <c:gapWidth val="150"/>
        <c:overlap val="100"/>
        <c:axId val="515632512"/>
        <c:axId val="515314816"/>
      </c:barChart>
      <c:catAx>
        <c:axId val="515632512"/>
        <c:scaling>
          <c:orientation val="minMax"/>
        </c:scaling>
        <c:delete val="0"/>
        <c:axPos val="b"/>
        <c:numFmt formatCode="General" sourceLinked="1"/>
        <c:majorTickMark val="none"/>
        <c:minorTickMark val="none"/>
        <c:tickLblPos val="nextTo"/>
        <c:txPr>
          <a:bodyPr/>
          <a:lstStyle/>
          <a:p>
            <a:pPr>
              <a:defRPr sz="900"/>
            </a:pPr>
            <a:endParaRPr lang="cs-CZ"/>
          </a:p>
        </c:txPr>
        <c:crossAx val="515314816"/>
        <c:crosses val="autoZero"/>
        <c:auto val="1"/>
        <c:lblAlgn val="ctr"/>
        <c:lblOffset val="100"/>
        <c:noMultiLvlLbl val="0"/>
      </c:catAx>
      <c:valAx>
        <c:axId val="515314816"/>
        <c:scaling>
          <c:orientation val="minMax"/>
          <c:max val="2000000"/>
        </c:scaling>
        <c:delete val="0"/>
        <c:axPos val="l"/>
        <c:majorGridlines/>
        <c:numFmt formatCode="#,##0" sourceLinked="0"/>
        <c:majorTickMark val="out"/>
        <c:minorTickMark val="none"/>
        <c:tickLblPos val="nextTo"/>
        <c:spPr>
          <a:ln>
            <a:noFill/>
          </a:ln>
        </c:spPr>
        <c:txPr>
          <a:bodyPr/>
          <a:lstStyle/>
          <a:p>
            <a:pPr>
              <a:defRPr sz="900"/>
            </a:pPr>
            <a:endParaRPr lang="cs-CZ"/>
          </a:p>
        </c:txPr>
        <c:crossAx val="51563251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'8.8'!$O$10:$O$25</c:f>
              <c:numCache>
                <c:formatCode>0.0%</c:formatCode>
                <c:ptCount val="16"/>
              </c:numCache>
            </c:numRef>
          </c:cat>
          <c:val>
            <c:numRef>
              <c:f>'8.8'!$J$10:$J$25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'8.8'!$O$27:$O$34</c:f>
              <c:numCache>
                <c:formatCode>#,##0.0</c:formatCode>
                <c:ptCount val="8"/>
              </c:numCache>
            </c:numRef>
          </c:cat>
          <c:val>
            <c:numRef>
              <c:f>'8.8'!$J$27:$J$34</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5474176"/>
        <c:axId val="515475712"/>
      </c:barChart>
      <c:catAx>
        <c:axId val="515474176"/>
        <c:scaling>
          <c:orientation val="minMax"/>
        </c:scaling>
        <c:delete val="1"/>
        <c:axPos val="b"/>
        <c:numFmt formatCode="General" sourceLinked="1"/>
        <c:majorTickMark val="out"/>
        <c:minorTickMark val="none"/>
        <c:tickLblPos val="nextTo"/>
        <c:crossAx val="515475712"/>
        <c:crosses val="autoZero"/>
        <c:auto val="1"/>
        <c:lblAlgn val="ctr"/>
        <c:lblOffset val="100"/>
        <c:noMultiLvlLbl val="0"/>
      </c:catAx>
      <c:valAx>
        <c:axId val="515475712"/>
        <c:scaling>
          <c:orientation val="minMax"/>
        </c:scaling>
        <c:delete val="1"/>
        <c:axPos val="l"/>
        <c:numFmt formatCode="0%" sourceLinked="1"/>
        <c:majorTickMark val="out"/>
        <c:minorTickMark val="none"/>
        <c:tickLblPos val="nextTo"/>
        <c:crossAx val="51547417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'8.9'!$K$27</c:f>
              <c:strCache>
                <c:ptCount val="1"/>
                <c:pt idx="0">
                  <c:v>Průmysl</c:v>
                </c:pt>
              </c:strCache>
            </c:strRef>
          </c:tx>
          <c:invertIfNegative val="0"/>
          <c:cat>
            <c:strRef>
              <c:f>'8.9'!$L$26:$N$26</c:f>
              <c:strCache>
                <c:ptCount val="3"/>
                <c:pt idx="0">
                  <c:v>Říjen</c:v>
                </c:pt>
                <c:pt idx="1">
                  <c:v>Listopad</c:v>
                </c:pt>
                <c:pt idx="2">
                  <c:v>Prosinec</c:v>
                </c:pt>
              </c:strCache>
            </c:strRef>
          </c:cat>
          <c:val>
            <c:numRef>
              <c:f>'8.9'!$L$27:$N$27</c:f>
              <c:numCache>
                <c:formatCode>#,##0.0</c:formatCode>
                <c:ptCount val="3"/>
                <c:pt idx="0">
                  <c:v>37904.197999999997</c:v>
                </c:pt>
                <c:pt idx="1">
                  <c:v>44749.653000000006</c:v>
                </c:pt>
                <c:pt idx="2">
                  <c:v>60561.108999999997</c:v>
                </c:pt>
              </c:numCache>
            </c:numRef>
          </c:val>
        </c:ser>
        <c:ser>
          <c:idx val="1"/>
          <c:order val="1"/>
          <c:tx>
            <c:strRef>
              <c:f>'8.9'!$K$28</c:f>
              <c:strCache>
                <c:ptCount val="1"/>
                <c:pt idx="0">
                  <c:v>Energetika</c:v>
                </c:pt>
              </c:strCache>
            </c:strRef>
          </c:tx>
          <c:invertIfNegative val="0"/>
          <c:cat>
            <c:strRef>
              <c:f>'8.9'!$L$26:$N$26</c:f>
              <c:strCache>
                <c:ptCount val="3"/>
                <c:pt idx="0">
                  <c:v>Říjen</c:v>
                </c:pt>
                <c:pt idx="1">
                  <c:v>Listopad</c:v>
                </c:pt>
                <c:pt idx="2">
                  <c:v>Prosinec</c:v>
                </c:pt>
              </c:strCache>
            </c:strRef>
          </c:cat>
          <c:val>
            <c:numRef>
              <c:f>'8.9'!$L$28:$N$28</c:f>
              <c:numCache>
                <c:formatCode>#,##0.0</c:formatCode>
                <c:ptCount val="3"/>
                <c:pt idx="0">
                  <c:v>0</c:v>
                </c:pt>
                <c:pt idx="1">
                  <c:v>5182</c:v>
                </c:pt>
                <c:pt idx="2">
                  <c:v>3379</c:v>
                </c:pt>
              </c:numCache>
            </c:numRef>
          </c:val>
        </c:ser>
        <c:ser>
          <c:idx val="2"/>
          <c:order val="2"/>
          <c:tx>
            <c:strRef>
              <c:f>'8.9'!$K$29</c:f>
              <c:strCache>
                <c:ptCount val="1"/>
                <c:pt idx="0">
                  <c:v>Doprava</c:v>
                </c:pt>
              </c:strCache>
            </c:strRef>
          </c:tx>
          <c:invertIfNegative val="0"/>
          <c:cat>
            <c:strRef>
              <c:f>'8.9'!$L$26:$N$26</c:f>
              <c:strCache>
                <c:ptCount val="3"/>
                <c:pt idx="0">
                  <c:v>Říjen</c:v>
                </c:pt>
                <c:pt idx="1">
                  <c:v>Listopad</c:v>
                </c:pt>
                <c:pt idx="2">
                  <c:v>Prosinec</c:v>
                </c:pt>
              </c:strCache>
            </c:strRef>
          </c:cat>
          <c:val>
            <c:numRef>
              <c:f>'8.9'!$L$29:$N$29</c:f>
              <c:numCache>
                <c:formatCode>#,##0.0</c:formatCode>
                <c:ptCount val="3"/>
                <c:pt idx="0">
                  <c:v>83.9</c:v>
                </c:pt>
                <c:pt idx="1">
                  <c:v>150.1</c:v>
                </c:pt>
                <c:pt idx="2">
                  <c:v>223.3</c:v>
                </c:pt>
              </c:numCache>
            </c:numRef>
          </c:val>
        </c:ser>
        <c:ser>
          <c:idx val="3"/>
          <c:order val="3"/>
          <c:tx>
            <c:strRef>
              <c:f>'8.9'!$K$30</c:f>
              <c:strCache>
                <c:ptCount val="1"/>
                <c:pt idx="0">
                  <c:v>Stavebnictví</c:v>
                </c:pt>
              </c:strCache>
            </c:strRef>
          </c:tx>
          <c:invertIfNegative val="0"/>
          <c:cat>
            <c:strRef>
              <c:f>'8.9'!$L$26:$N$26</c:f>
              <c:strCache>
                <c:ptCount val="3"/>
                <c:pt idx="0">
                  <c:v>Říjen</c:v>
                </c:pt>
                <c:pt idx="1">
                  <c:v>Listopad</c:v>
                </c:pt>
                <c:pt idx="2">
                  <c:v>Prosinec</c:v>
                </c:pt>
              </c:strCache>
            </c:strRef>
          </c:cat>
          <c:val>
            <c:numRef>
              <c:f>'8.9'!$L$30:$N$30</c:f>
              <c:numCache>
                <c:formatCode>#,##0.0</c:formatCode>
                <c:ptCount val="3"/>
                <c:pt idx="0">
                  <c:v>989.50100000000009</c:v>
                </c:pt>
                <c:pt idx="1">
                  <c:v>2326.7910000000002</c:v>
                </c:pt>
                <c:pt idx="2">
                  <c:v>3838.4929999999999</c:v>
                </c:pt>
              </c:numCache>
            </c:numRef>
          </c:val>
        </c:ser>
        <c:ser>
          <c:idx val="4"/>
          <c:order val="4"/>
          <c:tx>
            <c:strRef>
              <c:f>'8.9'!$K$31</c:f>
              <c:strCache>
                <c:ptCount val="1"/>
                <c:pt idx="0">
                  <c:v>Zemědělství a lesnictví</c:v>
                </c:pt>
              </c:strCache>
            </c:strRef>
          </c:tx>
          <c:invertIfNegative val="0"/>
          <c:cat>
            <c:strRef>
              <c:f>'8.9'!$L$26:$N$26</c:f>
              <c:strCache>
                <c:ptCount val="3"/>
                <c:pt idx="0">
                  <c:v>Říjen</c:v>
                </c:pt>
                <c:pt idx="1">
                  <c:v>Listopad</c:v>
                </c:pt>
                <c:pt idx="2">
                  <c:v>Prosinec</c:v>
                </c:pt>
              </c:strCache>
            </c:strRef>
          </c:cat>
          <c:val>
            <c:numRef>
              <c:f>'8.9'!$L$31:$N$31</c:f>
              <c:numCache>
                <c:formatCode>#,##0.0</c:formatCode>
                <c:ptCount val="3"/>
                <c:pt idx="0">
                  <c:v>107.786</c:v>
                </c:pt>
                <c:pt idx="1">
                  <c:v>169.72300000000001</c:v>
                </c:pt>
                <c:pt idx="2">
                  <c:v>133.482</c:v>
                </c:pt>
              </c:numCache>
            </c:numRef>
          </c:val>
        </c:ser>
        <c:ser>
          <c:idx val="5"/>
          <c:order val="5"/>
          <c:tx>
            <c:strRef>
              <c:f>'8.9'!$K$32</c:f>
              <c:strCache>
                <c:ptCount val="1"/>
                <c:pt idx="0">
                  <c:v>Domácnosti</c:v>
                </c:pt>
              </c:strCache>
            </c:strRef>
          </c:tx>
          <c:invertIfNegative val="0"/>
          <c:cat>
            <c:strRef>
              <c:f>'8.9'!$L$26:$N$26</c:f>
              <c:strCache>
                <c:ptCount val="3"/>
                <c:pt idx="0">
                  <c:v>Říjen</c:v>
                </c:pt>
                <c:pt idx="1">
                  <c:v>Listopad</c:v>
                </c:pt>
                <c:pt idx="2">
                  <c:v>Prosinec</c:v>
                </c:pt>
              </c:strCache>
            </c:strRef>
          </c:cat>
          <c:val>
            <c:numRef>
              <c:f>'8.9'!$L$32:$N$32</c:f>
              <c:numCache>
                <c:formatCode>#,##0.0</c:formatCode>
                <c:ptCount val="3"/>
                <c:pt idx="0">
                  <c:v>110302.02800000001</c:v>
                </c:pt>
                <c:pt idx="1">
                  <c:v>152364.78799999997</c:v>
                </c:pt>
                <c:pt idx="2">
                  <c:v>221192.07600000003</c:v>
                </c:pt>
              </c:numCache>
            </c:numRef>
          </c:val>
        </c:ser>
        <c:ser>
          <c:idx val="6"/>
          <c:order val="6"/>
          <c:tx>
            <c:strRef>
              <c:f>'8.9'!$K$33</c:f>
              <c:strCache>
                <c:ptCount val="1"/>
                <c:pt idx="0">
                  <c:v>Obchod, služby, školství, zdravotnictví</c:v>
                </c:pt>
              </c:strCache>
            </c:strRef>
          </c:tx>
          <c:invertIfNegative val="0"/>
          <c:cat>
            <c:strRef>
              <c:f>'8.9'!$L$26:$N$26</c:f>
              <c:strCache>
                <c:ptCount val="3"/>
                <c:pt idx="0">
                  <c:v>Říjen</c:v>
                </c:pt>
                <c:pt idx="1">
                  <c:v>Listopad</c:v>
                </c:pt>
                <c:pt idx="2">
                  <c:v>Prosinec</c:v>
                </c:pt>
              </c:strCache>
            </c:strRef>
          </c:cat>
          <c:val>
            <c:numRef>
              <c:f>'8.9'!$L$33:$N$33</c:f>
              <c:numCache>
                <c:formatCode>#,##0.0</c:formatCode>
                <c:ptCount val="3"/>
                <c:pt idx="0">
                  <c:v>68286.226999999999</c:v>
                </c:pt>
                <c:pt idx="1">
                  <c:v>89023.891999999993</c:v>
                </c:pt>
                <c:pt idx="2">
                  <c:v>125162.541</c:v>
                </c:pt>
              </c:numCache>
            </c:numRef>
          </c:val>
        </c:ser>
        <c:ser>
          <c:idx val="7"/>
          <c:order val="7"/>
          <c:tx>
            <c:strRef>
              <c:f>'8.9'!$K$34</c:f>
              <c:strCache>
                <c:ptCount val="1"/>
                <c:pt idx="0">
                  <c:v>Ostatní</c:v>
                </c:pt>
              </c:strCache>
            </c:strRef>
          </c:tx>
          <c:invertIfNegative val="0"/>
          <c:cat>
            <c:strRef>
              <c:f>'8.9'!$L$26:$N$26</c:f>
              <c:strCache>
                <c:ptCount val="3"/>
                <c:pt idx="0">
                  <c:v>Říjen</c:v>
                </c:pt>
                <c:pt idx="1">
                  <c:v>Listopad</c:v>
                </c:pt>
                <c:pt idx="2">
                  <c:v>Prosinec</c:v>
                </c:pt>
              </c:strCache>
            </c:strRef>
          </c:cat>
          <c:val>
            <c:numRef>
              <c:f>'8.9'!$L$34:$N$34</c:f>
              <c:numCache>
                <c:formatCode>#,##0.0</c:formatCode>
                <c:ptCount val="3"/>
                <c:pt idx="0">
                  <c:v>1568.106</c:v>
                </c:pt>
                <c:pt idx="1">
                  <c:v>1736.4159999999999</c:v>
                </c:pt>
                <c:pt idx="2">
                  <c:v>2476.9430000000002</c:v>
                </c:pt>
              </c:numCache>
            </c:numRef>
          </c:val>
        </c:ser>
        <c:dLbls>
          <c:showLegendKey val="0"/>
          <c:showVal val="0"/>
          <c:showCatName val="0"/>
          <c:showSerName val="0"/>
          <c:showPercent val="0"/>
          <c:showBubbleSize val="0"/>
        </c:dLbls>
        <c:gapWidth val="150"/>
        <c:overlap val="100"/>
        <c:axId val="515760128"/>
        <c:axId val="515761664"/>
      </c:barChart>
      <c:catAx>
        <c:axId val="515760128"/>
        <c:scaling>
          <c:orientation val="minMax"/>
        </c:scaling>
        <c:delete val="0"/>
        <c:axPos val="b"/>
        <c:numFmt formatCode="General" sourceLinked="1"/>
        <c:majorTickMark val="none"/>
        <c:minorTickMark val="none"/>
        <c:tickLblPos val="nextTo"/>
        <c:txPr>
          <a:bodyPr/>
          <a:lstStyle/>
          <a:p>
            <a:pPr>
              <a:defRPr sz="900"/>
            </a:pPr>
            <a:endParaRPr lang="cs-CZ"/>
          </a:p>
        </c:txPr>
        <c:crossAx val="515761664"/>
        <c:crosses val="autoZero"/>
        <c:auto val="1"/>
        <c:lblAlgn val="ctr"/>
        <c:lblOffset val="100"/>
        <c:noMultiLvlLbl val="0"/>
      </c:catAx>
      <c:valAx>
        <c:axId val="5157616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57601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v</a:t>
            </a:r>
            <a:r>
              <a:rPr lang="en-US" sz="1000"/>
              <a:t> krajích ČR</a:t>
            </a:r>
            <a:r>
              <a:rPr lang="cs-CZ" sz="1000"/>
              <a:t> </a:t>
            </a:r>
            <a:r>
              <a:rPr lang="en-US" sz="1000"/>
              <a:t>(</a:t>
            </a:r>
            <a:r>
              <a:rPr lang="cs-CZ" sz="1000"/>
              <a:t>TJ</a:t>
            </a:r>
            <a:r>
              <a:rPr lang="en-US" sz="1000"/>
              <a:t>)</a:t>
            </a:r>
          </a:p>
        </c:rich>
      </c:tx>
      <c:layout/>
      <c:overlay val="0"/>
      <c:spPr>
        <a:solidFill>
          <a:sysClr val="window" lastClr="FFFFFF"/>
        </a:solidFill>
      </c:spPr>
    </c:title>
    <c:autoTitleDeleted val="0"/>
    <c:plotArea>
      <c:layout>
        <c:manualLayout>
          <c:layoutTarget val="inner"/>
          <c:xMode val="edge"/>
          <c:yMode val="edge"/>
          <c:x val="8.7570300223306599E-2"/>
          <c:y val="0.11358237739415646"/>
          <c:w val="0.90111107863072848"/>
          <c:h val="0.82452995279018526"/>
        </c:manualLayout>
      </c:layout>
      <c:barChart>
        <c:barDir val="col"/>
        <c:grouping val="stacked"/>
        <c:varyColors val="0"/>
        <c:ser>
          <c:idx val="0"/>
          <c:order val="0"/>
          <c:tx>
            <c:strRef>
              <c:f>'5.2'!$A$7</c:f>
              <c:strCache>
                <c:ptCount val="1"/>
                <c:pt idx="0">
                  <c:v>Hlavní město Praha</c:v>
                </c:pt>
              </c:strCache>
            </c:strRef>
          </c:tx>
          <c:invertIfNegative val="0"/>
          <c:val>
            <c:numRef>
              <c:f>'5.2'!$B$7:$M$7</c:f>
              <c:numCache>
                <c:formatCode>#,##0.0</c:formatCode>
                <c:ptCount val="12"/>
                <c:pt idx="0">
                  <c:v>709.20656799999995</c:v>
                </c:pt>
                <c:pt idx="1">
                  <c:v>512.36409900000024</c:v>
                </c:pt>
                <c:pt idx="2">
                  <c:v>448.91716400000001</c:v>
                </c:pt>
                <c:pt idx="3">
                  <c:v>334.16130000000004</c:v>
                </c:pt>
                <c:pt idx="4">
                  <c:v>259.70629799999995</c:v>
                </c:pt>
                <c:pt idx="5">
                  <c:v>129.808468</c:v>
                </c:pt>
                <c:pt idx="6">
                  <c:v>193.22322100000002</c:v>
                </c:pt>
                <c:pt idx="7">
                  <c:v>134.083134</c:v>
                </c:pt>
                <c:pt idx="8">
                  <c:v>149.66412500000004</c:v>
                </c:pt>
                <c:pt idx="9">
                  <c:v>318.49074000000007</c:v>
                </c:pt>
                <c:pt idx="10">
                  <c:v>443.24670100000009</c:v>
                </c:pt>
                <c:pt idx="11">
                  <c:v>546.62308099999984</c:v>
                </c:pt>
              </c:numCache>
            </c:numRef>
          </c:val>
        </c:ser>
        <c:ser>
          <c:idx val="1"/>
          <c:order val="1"/>
          <c:tx>
            <c:strRef>
              <c:f>'5.2'!$A$8</c:f>
              <c:strCache>
                <c:ptCount val="1"/>
                <c:pt idx="0">
                  <c:v>Jihočeský kraj</c:v>
                </c:pt>
              </c:strCache>
            </c:strRef>
          </c:tx>
          <c:invertIfNegative val="0"/>
          <c:val>
            <c:numRef>
              <c:f>'5.2'!$B$8:$M$8</c:f>
              <c:numCache>
                <c:formatCode>#,##0.0</c:formatCode>
                <c:ptCount val="12"/>
                <c:pt idx="0">
                  <c:v>796.35935799999993</c:v>
                </c:pt>
                <c:pt idx="1">
                  <c:v>625.98800099999994</c:v>
                </c:pt>
                <c:pt idx="2">
                  <c:v>529.43983699999978</c:v>
                </c:pt>
                <c:pt idx="3">
                  <c:v>371.50011199999983</c:v>
                </c:pt>
                <c:pt idx="4">
                  <c:v>344.51901499999997</c:v>
                </c:pt>
                <c:pt idx="5">
                  <c:v>169.76272</c:v>
                </c:pt>
                <c:pt idx="6">
                  <c:v>169.71364800000001</c:v>
                </c:pt>
                <c:pt idx="7">
                  <c:v>158.64780300000004</c:v>
                </c:pt>
                <c:pt idx="8">
                  <c:v>225.35533799999999</c:v>
                </c:pt>
                <c:pt idx="9">
                  <c:v>382.29888400000004</c:v>
                </c:pt>
                <c:pt idx="10">
                  <c:v>539.99238100000014</c:v>
                </c:pt>
                <c:pt idx="11">
                  <c:v>664.49473999999998</c:v>
                </c:pt>
              </c:numCache>
            </c:numRef>
          </c:val>
        </c:ser>
        <c:ser>
          <c:idx val="2"/>
          <c:order val="2"/>
          <c:tx>
            <c:strRef>
              <c:f>'5.2'!$A$9</c:f>
              <c:strCache>
                <c:ptCount val="1"/>
                <c:pt idx="0">
                  <c:v>Jihomoravský kraj</c:v>
                </c:pt>
              </c:strCache>
            </c:strRef>
          </c:tx>
          <c:invertIfNegative val="0"/>
          <c:val>
            <c:numRef>
              <c:f>'5.2'!$B$9:$M$9</c:f>
              <c:numCache>
                <c:formatCode>#,##0.0</c:formatCode>
                <c:ptCount val="12"/>
                <c:pt idx="0">
                  <c:v>914.08422900000016</c:v>
                </c:pt>
                <c:pt idx="1">
                  <c:v>684.20491300000015</c:v>
                </c:pt>
                <c:pt idx="2">
                  <c:v>548.65799100000004</c:v>
                </c:pt>
                <c:pt idx="3">
                  <c:v>380.72359399999999</c:v>
                </c:pt>
                <c:pt idx="4">
                  <c:v>352.45881600000001</c:v>
                </c:pt>
                <c:pt idx="5">
                  <c:v>183.66970599999996</c:v>
                </c:pt>
                <c:pt idx="6">
                  <c:v>179.05809799999997</c:v>
                </c:pt>
                <c:pt idx="7">
                  <c:v>175.07214899999994</c:v>
                </c:pt>
                <c:pt idx="8">
                  <c:v>222.68785400000007</c:v>
                </c:pt>
                <c:pt idx="9">
                  <c:v>392.57521099999991</c:v>
                </c:pt>
                <c:pt idx="10">
                  <c:v>558.97363400000006</c:v>
                </c:pt>
                <c:pt idx="11">
                  <c:v>755.14719499999978</c:v>
                </c:pt>
              </c:numCache>
            </c:numRef>
          </c:val>
        </c:ser>
        <c:ser>
          <c:idx val="3"/>
          <c:order val="3"/>
          <c:tx>
            <c:strRef>
              <c:f>'5.2'!$A$10</c:f>
              <c:strCache>
                <c:ptCount val="1"/>
                <c:pt idx="0">
                  <c:v>Karlovarský kraj</c:v>
                </c:pt>
              </c:strCache>
            </c:strRef>
          </c:tx>
          <c:invertIfNegative val="0"/>
          <c:val>
            <c:numRef>
              <c:f>'5.2'!$B$10:$M$10</c:f>
              <c:numCache>
                <c:formatCode>#,##0.0</c:formatCode>
                <c:ptCount val="12"/>
                <c:pt idx="0">
                  <c:v>524.26307399999996</c:v>
                </c:pt>
                <c:pt idx="1">
                  <c:v>421.21176899999995</c:v>
                </c:pt>
                <c:pt idx="2">
                  <c:v>373.71198600000002</c:v>
                </c:pt>
                <c:pt idx="3">
                  <c:v>278.03411299999999</c:v>
                </c:pt>
                <c:pt idx="4">
                  <c:v>252.88893300000001</c:v>
                </c:pt>
                <c:pt idx="5">
                  <c:v>98.395345999999989</c:v>
                </c:pt>
                <c:pt idx="6">
                  <c:v>92.958017000000012</c:v>
                </c:pt>
                <c:pt idx="7">
                  <c:v>109.143923</c:v>
                </c:pt>
                <c:pt idx="8">
                  <c:v>174.90245700000006</c:v>
                </c:pt>
                <c:pt idx="9">
                  <c:v>268.93673500000011</c:v>
                </c:pt>
                <c:pt idx="10">
                  <c:v>364.52666399999998</c:v>
                </c:pt>
                <c:pt idx="11">
                  <c:v>436.68686099999991</c:v>
                </c:pt>
              </c:numCache>
            </c:numRef>
          </c:val>
        </c:ser>
        <c:ser>
          <c:idx val="4"/>
          <c:order val="4"/>
          <c:tx>
            <c:strRef>
              <c:f>'5.2'!$A$11</c:f>
              <c:strCache>
                <c:ptCount val="1"/>
                <c:pt idx="0">
                  <c:v>Kraj Vysočina</c:v>
                </c:pt>
              </c:strCache>
            </c:strRef>
          </c:tx>
          <c:invertIfNegative val="0"/>
          <c:val>
            <c:numRef>
              <c:f>'5.2'!$B$11:$M$11</c:f>
              <c:numCache>
                <c:formatCode>#,##0.0</c:formatCode>
                <c:ptCount val="12"/>
                <c:pt idx="0">
                  <c:v>248.02457159999997</c:v>
                </c:pt>
                <c:pt idx="1">
                  <c:v>185.77571300000008</c:v>
                </c:pt>
                <c:pt idx="2">
                  <c:v>157.39255800000004</c:v>
                </c:pt>
                <c:pt idx="3">
                  <c:v>108.404268</c:v>
                </c:pt>
                <c:pt idx="4">
                  <c:v>94.173617999999976</c:v>
                </c:pt>
                <c:pt idx="5">
                  <c:v>36.043435000000009</c:v>
                </c:pt>
                <c:pt idx="6">
                  <c:v>33.592285000000004</c:v>
                </c:pt>
                <c:pt idx="7">
                  <c:v>33.860108999999994</c:v>
                </c:pt>
                <c:pt idx="8">
                  <c:v>51.350709000000002</c:v>
                </c:pt>
                <c:pt idx="9">
                  <c:v>107.668727</c:v>
                </c:pt>
                <c:pt idx="10">
                  <c:v>160.664321</c:v>
                </c:pt>
                <c:pt idx="11">
                  <c:v>200.42950000000002</c:v>
                </c:pt>
              </c:numCache>
            </c:numRef>
          </c:val>
        </c:ser>
        <c:ser>
          <c:idx val="5"/>
          <c:order val="5"/>
          <c:tx>
            <c:strRef>
              <c:f>'5.2'!$A$12</c:f>
              <c:strCache>
                <c:ptCount val="1"/>
                <c:pt idx="0">
                  <c:v>Královéhradecký kraj</c:v>
                </c:pt>
              </c:strCache>
            </c:strRef>
          </c:tx>
          <c:invertIfNegative val="0"/>
          <c:val>
            <c:numRef>
              <c:f>'5.2'!$B$12:$M$12</c:f>
              <c:numCache>
                <c:formatCode>#,##0.0</c:formatCode>
                <c:ptCount val="12"/>
                <c:pt idx="0">
                  <c:v>459.47626892655842</c:v>
                </c:pt>
                <c:pt idx="1">
                  <c:v>367.46108043861381</c:v>
                </c:pt>
                <c:pt idx="2">
                  <c:v>331.99194750337711</c:v>
                </c:pt>
                <c:pt idx="3">
                  <c:v>228.41590599999998</c:v>
                </c:pt>
                <c:pt idx="4">
                  <c:v>208.03451200000003</c:v>
                </c:pt>
                <c:pt idx="5">
                  <c:v>116.79235199999999</c:v>
                </c:pt>
                <c:pt idx="6">
                  <c:v>93.977784000000014</c:v>
                </c:pt>
                <c:pt idx="7">
                  <c:v>115.89509500000001</c:v>
                </c:pt>
                <c:pt idx="8">
                  <c:v>157.76890900000001</c:v>
                </c:pt>
                <c:pt idx="9">
                  <c:v>241.23011200000002</c:v>
                </c:pt>
                <c:pt idx="10">
                  <c:v>293.81726299999997</c:v>
                </c:pt>
                <c:pt idx="11">
                  <c:v>372.38205899999997</c:v>
                </c:pt>
              </c:numCache>
            </c:numRef>
          </c:val>
        </c:ser>
        <c:ser>
          <c:idx val="6"/>
          <c:order val="6"/>
          <c:tx>
            <c:strRef>
              <c:f>'5.2'!$A$13</c:f>
              <c:strCache>
                <c:ptCount val="1"/>
                <c:pt idx="0">
                  <c:v>Liberecký kraj</c:v>
                </c:pt>
              </c:strCache>
            </c:strRef>
          </c:tx>
          <c:invertIfNegative val="0"/>
          <c:val>
            <c:numRef>
              <c:f>'5.2'!$B$13:$M$13</c:f>
              <c:numCache>
                <c:formatCode>#,##0.0</c:formatCode>
                <c:ptCount val="12"/>
                <c:pt idx="0">
                  <c:v>353.3586456680967</c:v>
                </c:pt>
                <c:pt idx="1">
                  <c:v>272.78647714386437</c:v>
                </c:pt>
                <c:pt idx="2">
                  <c:v>244.71333575991449</c:v>
                </c:pt>
                <c:pt idx="3">
                  <c:v>171.1387581139231</c:v>
                </c:pt>
                <c:pt idx="4">
                  <c:v>152.04698124752372</c:v>
                </c:pt>
                <c:pt idx="5">
                  <c:v>63.583280420491704</c:v>
                </c:pt>
                <c:pt idx="6">
                  <c:v>64.493475212105523</c:v>
                </c:pt>
                <c:pt idx="7">
                  <c:v>63.029262705696617</c:v>
                </c:pt>
                <c:pt idx="8">
                  <c:v>100.34910716473911</c:v>
                </c:pt>
                <c:pt idx="9">
                  <c:v>158.68451687079158</c:v>
                </c:pt>
                <c:pt idx="10">
                  <c:v>225.93017956131521</c:v>
                </c:pt>
                <c:pt idx="11">
                  <c:v>277.64258823435858</c:v>
                </c:pt>
              </c:numCache>
            </c:numRef>
          </c:val>
        </c:ser>
        <c:ser>
          <c:idx val="7"/>
          <c:order val="7"/>
          <c:tx>
            <c:strRef>
              <c:f>'5.2'!$A$14</c:f>
              <c:strCache>
                <c:ptCount val="1"/>
                <c:pt idx="0">
                  <c:v>Moravskoslezský kraj</c:v>
                </c:pt>
              </c:strCache>
            </c:strRef>
          </c:tx>
          <c:invertIfNegative val="0"/>
          <c:val>
            <c:numRef>
              <c:f>'5.2'!$B$14:$M$14</c:f>
              <c:numCache>
                <c:formatCode>#,##0.0</c:formatCode>
                <c:ptCount val="12"/>
                <c:pt idx="0">
                  <c:v>2515.9116629999994</c:v>
                </c:pt>
                <c:pt idx="1">
                  <c:v>1866.669395271414</c:v>
                </c:pt>
                <c:pt idx="2">
                  <c:v>1626.7795525060294</c:v>
                </c:pt>
                <c:pt idx="3">
                  <c:v>1130.2125640000002</c:v>
                </c:pt>
                <c:pt idx="4">
                  <c:v>965.88467600000001</c:v>
                </c:pt>
                <c:pt idx="5">
                  <c:v>451.62860200000017</c:v>
                </c:pt>
                <c:pt idx="6">
                  <c:v>435.26972799999999</c:v>
                </c:pt>
                <c:pt idx="7">
                  <c:v>430.79919600000005</c:v>
                </c:pt>
                <c:pt idx="8">
                  <c:v>598.99674800000025</c:v>
                </c:pt>
                <c:pt idx="9">
                  <c:v>1134.7592609999995</c:v>
                </c:pt>
                <c:pt idx="10">
                  <c:v>1467.3682330000006</c:v>
                </c:pt>
                <c:pt idx="11">
                  <c:v>1929.6177040000002</c:v>
                </c:pt>
              </c:numCache>
            </c:numRef>
          </c:val>
        </c:ser>
        <c:ser>
          <c:idx val="8"/>
          <c:order val="8"/>
          <c:tx>
            <c:strRef>
              <c:f>'5.2'!$A$15</c:f>
              <c:strCache>
                <c:ptCount val="1"/>
                <c:pt idx="0">
                  <c:v>Olomoucký kraj</c:v>
                </c:pt>
              </c:strCache>
            </c:strRef>
          </c:tx>
          <c:invertIfNegative val="0"/>
          <c:val>
            <c:numRef>
              <c:f>'5.2'!$B$15:$M$15</c:f>
              <c:numCache>
                <c:formatCode>#,##0.0</c:formatCode>
                <c:ptCount val="12"/>
                <c:pt idx="0">
                  <c:v>559.23025200000018</c:v>
                </c:pt>
                <c:pt idx="1">
                  <c:v>428.12044700000007</c:v>
                </c:pt>
                <c:pt idx="2">
                  <c:v>347.56371399999995</c:v>
                </c:pt>
                <c:pt idx="3">
                  <c:v>233.44950700000001</c:v>
                </c:pt>
                <c:pt idx="4">
                  <c:v>204.85398699999996</c:v>
                </c:pt>
                <c:pt idx="5">
                  <c:v>110.22871499999999</c:v>
                </c:pt>
                <c:pt idx="6">
                  <c:v>106.396693</c:v>
                </c:pt>
                <c:pt idx="7">
                  <c:v>101.68259399999998</c:v>
                </c:pt>
                <c:pt idx="8">
                  <c:v>137.48246500000002</c:v>
                </c:pt>
                <c:pt idx="9">
                  <c:v>258.20416</c:v>
                </c:pt>
                <c:pt idx="10">
                  <c:v>322.85318099999995</c:v>
                </c:pt>
                <c:pt idx="11">
                  <c:v>457.21341500000011</c:v>
                </c:pt>
              </c:numCache>
            </c:numRef>
          </c:val>
        </c:ser>
        <c:ser>
          <c:idx val="9"/>
          <c:order val="9"/>
          <c:tx>
            <c:strRef>
              <c:f>'5.2'!$A$16</c:f>
              <c:strCache>
                <c:ptCount val="1"/>
                <c:pt idx="0">
                  <c:v>Pardubický kraj</c:v>
                </c:pt>
              </c:strCache>
            </c:strRef>
          </c:tx>
          <c:invertIfNegative val="0"/>
          <c:val>
            <c:numRef>
              <c:f>'5.2'!$B$16:$M$16</c:f>
              <c:numCache>
                <c:formatCode>#,##0.0</c:formatCode>
                <c:ptCount val="12"/>
                <c:pt idx="0">
                  <c:v>744.62392924133042</c:v>
                </c:pt>
                <c:pt idx="1">
                  <c:v>569.69104948598044</c:v>
                </c:pt>
                <c:pt idx="2">
                  <c:v>465.83189207560685</c:v>
                </c:pt>
                <c:pt idx="3">
                  <c:v>283.214068</c:v>
                </c:pt>
                <c:pt idx="4">
                  <c:v>233.83118099999999</c:v>
                </c:pt>
                <c:pt idx="5">
                  <c:v>74.145597000000009</c:v>
                </c:pt>
                <c:pt idx="6">
                  <c:v>73.457814000000013</c:v>
                </c:pt>
                <c:pt idx="7">
                  <c:v>73.751005000000021</c:v>
                </c:pt>
                <c:pt idx="8">
                  <c:v>132.84421900000001</c:v>
                </c:pt>
                <c:pt idx="9">
                  <c:v>305.05426699999998</c:v>
                </c:pt>
                <c:pt idx="10">
                  <c:v>441.71514400000001</c:v>
                </c:pt>
                <c:pt idx="11">
                  <c:v>585.91145199999994</c:v>
                </c:pt>
              </c:numCache>
            </c:numRef>
          </c:val>
        </c:ser>
        <c:ser>
          <c:idx val="10"/>
          <c:order val="10"/>
          <c:tx>
            <c:strRef>
              <c:f>'5.2'!$A$17</c:f>
              <c:strCache>
                <c:ptCount val="1"/>
                <c:pt idx="0">
                  <c:v>Plzeňský kraj</c:v>
                </c:pt>
              </c:strCache>
            </c:strRef>
          </c:tx>
          <c:invertIfNegative val="0"/>
          <c:val>
            <c:numRef>
              <c:f>'5.2'!$B$17:$M$17</c:f>
              <c:numCache>
                <c:formatCode>#,##0.0</c:formatCode>
                <c:ptCount val="12"/>
                <c:pt idx="0">
                  <c:v>698.30699799999991</c:v>
                </c:pt>
                <c:pt idx="1">
                  <c:v>554.48263199999997</c:v>
                </c:pt>
                <c:pt idx="2">
                  <c:v>442.0935990000001</c:v>
                </c:pt>
                <c:pt idx="3">
                  <c:v>333.52781899999997</c:v>
                </c:pt>
                <c:pt idx="4">
                  <c:v>272.37700200000006</c:v>
                </c:pt>
                <c:pt idx="5">
                  <c:v>113.20484800000003</c:v>
                </c:pt>
                <c:pt idx="6">
                  <c:v>111.82384500000001</c:v>
                </c:pt>
                <c:pt idx="7">
                  <c:v>96.050554000000005</c:v>
                </c:pt>
                <c:pt idx="8">
                  <c:v>155.943569</c:v>
                </c:pt>
                <c:pt idx="9">
                  <c:v>296.09888800000004</c:v>
                </c:pt>
                <c:pt idx="10">
                  <c:v>439.38998100000003</c:v>
                </c:pt>
                <c:pt idx="11">
                  <c:v>544.42168800000002</c:v>
                </c:pt>
              </c:numCache>
            </c:numRef>
          </c:val>
        </c:ser>
        <c:ser>
          <c:idx val="11"/>
          <c:order val="11"/>
          <c:tx>
            <c:strRef>
              <c:f>'5.2'!$A$18</c:f>
              <c:strCache>
                <c:ptCount val="1"/>
                <c:pt idx="0">
                  <c:v>Středočeský kraj</c:v>
                </c:pt>
              </c:strCache>
            </c:strRef>
          </c:tx>
          <c:invertIfNegative val="0"/>
          <c:val>
            <c:numRef>
              <c:f>'5.2'!$B$18:$M$18</c:f>
              <c:numCache>
                <c:formatCode>#,##0.0</c:formatCode>
                <c:ptCount val="12"/>
                <c:pt idx="0">
                  <c:v>3033.5265769999992</c:v>
                </c:pt>
                <c:pt idx="1">
                  <c:v>2411.5357329999997</c:v>
                </c:pt>
                <c:pt idx="2">
                  <c:v>2079.1352099999999</c:v>
                </c:pt>
                <c:pt idx="3">
                  <c:v>1468.3171890000001</c:v>
                </c:pt>
                <c:pt idx="4">
                  <c:v>1445.6999090000002</c:v>
                </c:pt>
                <c:pt idx="5">
                  <c:v>832.68319800000006</c:v>
                </c:pt>
                <c:pt idx="6">
                  <c:v>711.98617599999989</c:v>
                </c:pt>
                <c:pt idx="7">
                  <c:v>760.32815999999991</c:v>
                </c:pt>
                <c:pt idx="8">
                  <c:v>1031.2684659999998</c:v>
                </c:pt>
                <c:pt idx="9">
                  <c:v>1654.0321880000001</c:v>
                </c:pt>
                <c:pt idx="10">
                  <c:v>2169.3118199999994</c:v>
                </c:pt>
                <c:pt idx="11">
                  <c:v>2600.5199680000001</c:v>
                </c:pt>
              </c:numCache>
            </c:numRef>
          </c:val>
        </c:ser>
        <c:ser>
          <c:idx val="12"/>
          <c:order val="12"/>
          <c:tx>
            <c:strRef>
              <c:f>'5.2'!$A$19</c:f>
              <c:strCache>
                <c:ptCount val="1"/>
                <c:pt idx="0">
                  <c:v>Ústecký kraj</c:v>
                </c:pt>
              </c:strCache>
            </c:strRef>
          </c:tx>
          <c:invertIfNegative val="0"/>
          <c:val>
            <c:numRef>
              <c:f>'5.2'!$B$19:$M$19</c:f>
              <c:numCache>
                <c:formatCode>#,##0.0</c:formatCode>
                <c:ptCount val="12"/>
                <c:pt idx="0">
                  <c:v>1749.0095160000001</c:v>
                </c:pt>
                <c:pt idx="1">
                  <c:v>1444.5689200000008</c:v>
                </c:pt>
                <c:pt idx="2">
                  <c:v>1296.0870950000003</c:v>
                </c:pt>
                <c:pt idx="3">
                  <c:v>959.86791699999981</c:v>
                </c:pt>
                <c:pt idx="4">
                  <c:v>890.7070090000002</c:v>
                </c:pt>
                <c:pt idx="5">
                  <c:v>493.83766699999995</c:v>
                </c:pt>
                <c:pt idx="6">
                  <c:v>524.0061360000002</c:v>
                </c:pt>
                <c:pt idx="7">
                  <c:v>536.27102700000023</c:v>
                </c:pt>
                <c:pt idx="8">
                  <c:v>649.06851500000005</c:v>
                </c:pt>
                <c:pt idx="9">
                  <c:v>953.29355599999985</c:v>
                </c:pt>
                <c:pt idx="10">
                  <c:v>1264.362275</c:v>
                </c:pt>
                <c:pt idx="11">
                  <c:v>1450.734737</c:v>
                </c:pt>
              </c:numCache>
            </c:numRef>
          </c:val>
        </c:ser>
        <c:ser>
          <c:idx val="13"/>
          <c:order val="13"/>
          <c:tx>
            <c:strRef>
              <c:f>'5.2'!$A$20</c:f>
              <c:strCache>
                <c:ptCount val="1"/>
                <c:pt idx="0">
                  <c:v>Zlínský kraj</c:v>
                </c:pt>
              </c:strCache>
            </c:strRef>
          </c:tx>
          <c:invertIfNegative val="0"/>
          <c:val>
            <c:numRef>
              <c:f>'5.2'!$B$20:$M$20</c:f>
              <c:numCache>
                <c:formatCode>#,##0.0</c:formatCode>
                <c:ptCount val="12"/>
                <c:pt idx="0">
                  <c:v>646.20969509718043</c:v>
                </c:pt>
                <c:pt idx="1">
                  <c:v>514.27275309316406</c:v>
                </c:pt>
                <c:pt idx="2">
                  <c:v>427.68185878466801</c:v>
                </c:pt>
                <c:pt idx="3">
                  <c:v>311.80981996886197</c:v>
                </c:pt>
                <c:pt idx="4">
                  <c:v>281.79644084710861</c:v>
                </c:pt>
                <c:pt idx="5">
                  <c:v>163.17064367713394</c:v>
                </c:pt>
                <c:pt idx="6">
                  <c:v>144.84121324386379</c:v>
                </c:pt>
                <c:pt idx="7">
                  <c:v>148.15199602171722</c:v>
                </c:pt>
                <c:pt idx="8">
                  <c:v>193.51955268699379</c:v>
                </c:pt>
                <c:pt idx="9">
                  <c:v>307.8357469402128</c:v>
                </c:pt>
                <c:pt idx="10">
                  <c:v>383.13815985766621</c:v>
                </c:pt>
                <c:pt idx="11">
                  <c:v>487.74611874314121</c:v>
                </c:pt>
              </c:numCache>
            </c:numRef>
          </c:val>
        </c:ser>
        <c:dLbls>
          <c:showLegendKey val="0"/>
          <c:showVal val="0"/>
          <c:showCatName val="0"/>
          <c:showSerName val="0"/>
          <c:showPercent val="0"/>
          <c:showBubbleSize val="0"/>
        </c:dLbls>
        <c:gapWidth val="101"/>
        <c:overlap val="100"/>
        <c:axId val="479817728"/>
        <c:axId val="479819264"/>
      </c:barChart>
      <c:catAx>
        <c:axId val="479817728"/>
        <c:scaling>
          <c:orientation val="minMax"/>
        </c:scaling>
        <c:delete val="0"/>
        <c:axPos val="b"/>
        <c:majorTickMark val="none"/>
        <c:minorTickMark val="none"/>
        <c:tickLblPos val="nextTo"/>
        <c:txPr>
          <a:bodyPr/>
          <a:lstStyle/>
          <a:p>
            <a:pPr>
              <a:defRPr sz="900"/>
            </a:pPr>
            <a:endParaRPr lang="cs-CZ"/>
          </a:p>
        </c:txPr>
        <c:crossAx val="479819264"/>
        <c:crosses val="autoZero"/>
        <c:auto val="1"/>
        <c:lblAlgn val="ctr"/>
        <c:lblOffset val="100"/>
        <c:noMultiLvlLbl val="0"/>
      </c:catAx>
      <c:valAx>
        <c:axId val="4798192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798177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'8.9'!$L$39</c:f>
              <c:strCache>
                <c:ptCount val="1"/>
                <c:pt idx="0">
                  <c:v>Instalovaný výkon</c:v>
                </c:pt>
              </c:strCache>
            </c:strRef>
          </c:tx>
          <c:invertIfNegative val="0"/>
          <c:val>
            <c:numRef>
              <c:f>'8.9'!$M$39</c:f>
              <c:numCache>
                <c:formatCode>0.0%</c:formatCode>
                <c:ptCount val="1"/>
                <c:pt idx="0">
                  <c:v>3.1421434771625532E-2</c:v>
                </c:pt>
              </c:numCache>
            </c:numRef>
          </c:val>
        </c:ser>
        <c:ser>
          <c:idx val="1"/>
          <c:order val="1"/>
          <c:tx>
            <c:strRef>
              <c:f>'8.9'!$L$40</c:f>
              <c:strCache>
                <c:ptCount val="1"/>
                <c:pt idx="0">
                  <c:v>Výroba tepla brutto</c:v>
                </c:pt>
              </c:strCache>
            </c:strRef>
          </c:tx>
          <c:invertIfNegative val="0"/>
          <c:val>
            <c:numRef>
              <c:f>'8.9'!$M$40</c:f>
              <c:numCache>
                <c:formatCode>0.0%</c:formatCode>
                <c:ptCount val="1"/>
                <c:pt idx="0">
                  <c:v>4.3499309374361673E-2</c:v>
                </c:pt>
              </c:numCache>
            </c:numRef>
          </c:val>
        </c:ser>
        <c:ser>
          <c:idx val="2"/>
          <c:order val="2"/>
          <c:tx>
            <c:strRef>
              <c:f>'8.9'!$L$41</c:f>
              <c:strCache>
                <c:ptCount val="1"/>
                <c:pt idx="0">
                  <c:v>Dodávky tepla</c:v>
                </c:pt>
              </c:strCache>
            </c:strRef>
          </c:tx>
          <c:invertIfNegative val="0"/>
          <c:val>
            <c:numRef>
              <c:f>'8.9'!$M$41</c:f>
              <c:numCache>
                <c:formatCode>0.0%</c:formatCode>
                <c:ptCount val="1"/>
                <c:pt idx="0">
                  <c:v>3.8222273495924081E-2</c:v>
                </c:pt>
              </c:numCache>
            </c:numRef>
          </c:val>
        </c:ser>
        <c:dLbls>
          <c:showLegendKey val="0"/>
          <c:showVal val="0"/>
          <c:showCatName val="0"/>
          <c:showSerName val="0"/>
          <c:showPercent val="0"/>
          <c:showBubbleSize val="0"/>
        </c:dLbls>
        <c:gapWidth val="150"/>
        <c:axId val="487668352"/>
        <c:axId val="487678336"/>
      </c:barChart>
      <c:catAx>
        <c:axId val="487668352"/>
        <c:scaling>
          <c:orientation val="maxMin"/>
        </c:scaling>
        <c:delete val="0"/>
        <c:axPos val="l"/>
        <c:numFmt formatCode="General" sourceLinked="1"/>
        <c:majorTickMark val="none"/>
        <c:minorTickMark val="none"/>
        <c:tickLblPos val="none"/>
        <c:crossAx val="487678336"/>
        <c:crosses val="autoZero"/>
        <c:auto val="1"/>
        <c:lblAlgn val="ctr"/>
        <c:lblOffset val="100"/>
        <c:noMultiLvlLbl val="0"/>
      </c:catAx>
      <c:valAx>
        <c:axId val="48767833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487668352"/>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'8.9'!$K$10</c:f>
              <c:strCache>
                <c:ptCount val="1"/>
                <c:pt idx="0">
                  <c:v>Biomasa</c:v>
                </c:pt>
              </c:strCache>
            </c:strRef>
          </c:tx>
          <c:spPr>
            <a:solidFill>
              <a:schemeClr val="accent3">
                <a:lumMod val="75000"/>
              </a:schemeClr>
            </a:solidFill>
          </c:spPr>
          <c:invertIfNegative val="0"/>
          <c:cat>
            <c:strRef>
              <c:f>'8.9'!$L$9:$N$9</c:f>
              <c:strCache>
                <c:ptCount val="3"/>
                <c:pt idx="0">
                  <c:v>Říjen</c:v>
                </c:pt>
                <c:pt idx="1">
                  <c:v>Listopad</c:v>
                </c:pt>
                <c:pt idx="2">
                  <c:v>Prosinec</c:v>
                </c:pt>
              </c:strCache>
            </c:strRef>
          </c:cat>
          <c:val>
            <c:numRef>
              <c:f>'8.9'!$L$10:$N$10</c:f>
              <c:numCache>
                <c:formatCode>#,##0.0</c:formatCode>
                <c:ptCount val="3"/>
                <c:pt idx="0">
                  <c:v>9216.7860000000001</c:v>
                </c:pt>
                <c:pt idx="1">
                  <c:v>12777.119000000001</c:v>
                </c:pt>
                <c:pt idx="2">
                  <c:v>12822.246000000001</c:v>
                </c:pt>
              </c:numCache>
            </c:numRef>
          </c:val>
        </c:ser>
        <c:ser>
          <c:idx val="1"/>
          <c:order val="1"/>
          <c:tx>
            <c:strRef>
              <c:f>'8.9'!$K$11</c:f>
              <c:strCache>
                <c:ptCount val="1"/>
                <c:pt idx="0">
                  <c:v>Bioplyn</c:v>
                </c:pt>
              </c:strCache>
            </c:strRef>
          </c:tx>
          <c:spPr>
            <a:solidFill>
              <a:schemeClr val="bg2">
                <a:lumMod val="50000"/>
              </a:schemeClr>
            </a:solidFill>
          </c:spPr>
          <c:invertIfNegative val="0"/>
          <c:cat>
            <c:strRef>
              <c:f>'8.9'!$L$9:$N$9</c:f>
              <c:strCache>
                <c:ptCount val="3"/>
                <c:pt idx="0">
                  <c:v>Říjen</c:v>
                </c:pt>
                <c:pt idx="1">
                  <c:v>Listopad</c:v>
                </c:pt>
                <c:pt idx="2">
                  <c:v>Prosinec</c:v>
                </c:pt>
              </c:strCache>
            </c:strRef>
          </c:cat>
          <c:val>
            <c:numRef>
              <c:f>'8.9'!$L$11:$N$11</c:f>
              <c:numCache>
                <c:formatCode>#,##0.0</c:formatCode>
                <c:ptCount val="3"/>
                <c:pt idx="0">
                  <c:v>2634.431</c:v>
                </c:pt>
                <c:pt idx="1">
                  <c:v>3448.3510000000001</c:v>
                </c:pt>
                <c:pt idx="2">
                  <c:v>3913.1740000000004</c:v>
                </c:pt>
              </c:numCache>
            </c:numRef>
          </c:val>
        </c:ser>
        <c:ser>
          <c:idx val="2"/>
          <c:order val="2"/>
          <c:tx>
            <c:strRef>
              <c:f>'8.9'!$K$12</c:f>
              <c:strCache>
                <c:ptCount val="1"/>
                <c:pt idx="0">
                  <c:v>Černé uhlí</c:v>
                </c:pt>
              </c:strCache>
            </c:strRef>
          </c:tx>
          <c:spPr>
            <a:solidFill>
              <a:schemeClr val="tx1"/>
            </a:solidFill>
          </c:spPr>
          <c:invertIfNegative val="0"/>
          <c:cat>
            <c:strRef>
              <c:f>'8.9'!$L$9:$N$9</c:f>
              <c:strCache>
                <c:ptCount val="3"/>
                <c:pt idx="0">
                  <c:v>Říjen</c:v>
                </c:pt>
                <c:pt idx="1">
                  <c:v>Listopad</c:v>
                </c:pt>
                <c:pt idx="2">
                  <c:v>Prosinec</c:v>
                </c:pt>
              </c:strCache>
            </c:strRef>
          </c:cat>
          <c:val>
            <c:numRef>
              <c:f>'8.9'!$L$12:$N$12</c:f>
              <c:numCache>
                <c:formatCode>#,##0.0</c:formatCode>
                <c:ptCount val="3"/>
                <c:pt idx="0">
                  <c:v>61869.531000000003</c:v>
                </c:pt>
                <c:pt idx="1">
                  <c:v>68419.938999999998</c:v>
                </c:pt>
                <c:pt idx="2">
                  <c:v>174187.38399999999</c:v>
                </c:pt>
              </c:numCache>
            </c:numRef>
          </c:val>
        </c:ser>
        <c:ser>
          <c:idx val="3"/>
          <c:order val="3"/>
          <c:tx>
            <c:strRef>
              <c:f>'8.9'!$K$13</c:f>
              <c:strCache>
                <c:ptCount val="1"/>
                <c:pt idx="0">
                  <c:v>Elektrická energie</c:v>
                </c:pt>
              </c:strCache>
            </c:strRef>
          </c:tx>
          <c:invertIfNegative val="0"/>
          <c:cat>
            <c:strRef>
              <c:f>'8.9'!$L$9:$N$9</c:f>
              <c:strCache>
                <c:ptCount val="3"/>
                <c:pt idx="0">
                  <c:v>Říjen</c:v>
                </c:pt>
                <c:pt idx="1">
                  <c:v>Listopad</c:v>
                </c:pt>
                <c:pt idx="2">
                  <c:v>Prosinec</c:v>
                </c:pt>
              </c:strCache>
            </c:strRef>
          </c:cat>
          <c:val>
            <c:numRef>
              <c:f>'8.9'!$L$13:$N$13</c:f>
              <c:numCache>
                <c:formatCode>#,##0.0</c:formatCode>
                <c:ptCount val="3"/>
                <c:pt idx="0">
                  <c:v>0</c:v>
                </c:pt>
                <c:pt idx="1">
                  <c:v>0</c:v>
                </c:pt>
                <c:pt idx="2">
                  <c:v>0</c:v>
                </c:pt>
              </c:numCache>
            </c:numRef>
          </c:val>
        </c:ser>
        <c:ser>
          <c:idx val="4"/>
          <c:order val="4"/>
          <c:tx>
            <c:strRef>
              <c:f>'8.9'!$K$14</c:f>
              <c:strCache>
                <c:ptCount val="1"/>
                <c:pt idx="0">
                  <c:v>Energie prostředí (tepelné čerpadlo)</c:v>
                </c:pt>
              </c:strCache>
            </c:strRef>
          </c:tx>
          <c:invertIfNegative val="0"/>
          <c:cat>
            <c:strRef>
              <c:f>'8.9'!$L$9:$N$9</c:f>
              <c:strCache>
                <c:ptCount val="3"/>
                <c:pt idx="0">
                  <c:v>Říjen</c:v>
                </c:pt>
                <c:pt idx="1">
                  <c:v>Listopad</c:v>
                </c:pt>
                <c:pt idx="2">
                  <c:v>Prosinec</c:v>
                </c:pt>
              </c:strCache>
            </c:strRef>
          </c:cat>
          <c:val>
            <c:numRef>
              <c:f>'8.9'!$L$14:$N$14</c:f>
              <c:numCache>
                <c:formatCode>#,##0.0</c:formatCode>
                <c:ptCount val="3"/>
                <c:pt idx="0">
                  <c:v>0</c:v>
                </c:pt>
                <c:pt idx="1">
                  <c:v>0</c:v>
                </c:pt>
                <c:pt idx="2">
                  <c:v>0</c:v>
                </c:pt>
              </c:numCache>
            </c:numRef>
          </c:val>
        </c:ser>
        <c:ser>
          <c:idx val="5"/>
          <c:order val="5"/>
          <c:tx>
            <c:strRef>
              <c:f>'8.9'!$K$15</c:f>
              <c:strCache>
                <c:ptCount val="1"/>
                <c:pt idx="0">
                  <c:v>Energie Slunce (solární kolektor)</c:v>
                </c:pt>
              </c:strCache>
            </c:strRef>
          </c:tx>
          <c:invertIfNegative val="0"/>
          <c:cat>
            <c:strRef>
              <c:f>'8.9'!$L$9:$N$9</c:f>
              <c:strCache>
                <c:ptCount val="3"/>
                <c:pt idx="0">
                  <c:v>Říjen</c:v>
                </c:pt>
                <c:pt idx="1">
                  <c:v>Listopad</c:v>
                </c:pt>
                <c:pt idx="2">
                  <c:v>Prosinec</c:v>
                </c:pt>
              </c:strCache>
            </c:strRef>
          </c:cat>
          <c:val>
            <c:numRef>
              <c:f>'8.9'!$L$15:$N$15</c:f>
              <c:numCache>
                <c:formatCode>#,##0.0</c:formatCode>
                <c:ptCount val="3"/>
                <c:pt idx="0">
                  <c:v>0</c:v>
                </c:pt>
                <c:pt idx="1">
                  <c:v>0</c:v>
                </c:pt>
                <c:pt idx="2">
                  <c:v>0</c:v>
                </c:pt>
              </c:numCache>
            </c:numRef>
          </c:val>
        </c:ser>
        <c:ser>
          <c:idx val="6"/>
          <c:order val="6"/>
          <c:tx>
            <c:strRef>
              <c:f>'8.9'!$K$16</c:f>
              <c:strCache>
                <c:ptCount val="1"/>
                <c:pt idx="0">
                  <c:v>Hnědé uhlí</c:v>
                </c:pt>
              </c:strCache>
            </c:strRef>
          </c:tx>
          <c:spPr>
            <a:solidFill>
              <a:srgbClr val="6E4932"/>
            </a:solidFill>
          </c:spPr>
          <c:invertIfNegative val="0"/>
          <c:cat>
            <c:strRef>
              <c:f>'8.9'!$L$9:$N$9</c:f>
              <c:strCache>
                <c:ptCount val="3"/>
                <c:pt idx="0">
                  <c:v>Říjen</c:v>
                </c:pt>
                <c:pt idx="1">
                  <c:v>Listopad</c:v>
                </c:pt>
                <c:pt idx="2">
                  <c:v>Prosinec</c:v>
                </c:pt>
              </c:strCache>
            </c:strRef>
          </c:cat>
          <c:val>
            <c:numRef>
              <c:f>'8.9'!$L$16:$N$16</c:f>
              <c:numCache>
                <c:formatCode>#,##0.0</c:formatCode>
                <c:ptCount val="3"/>
                <c:pt idx="0">
                  <c:v>124303.697</c:v>
                </c:pt>
                <c:pt idx="1">
                  <c:v>151687.636</c:v>
                </c:pt>
                <c:pt idx="2">
                  <c:v>153011.28200000001</c:v>
                </c:pt>
              </c:numCache>
            </c:numRef>
          </c:val>
        </c:ser>
        <c:ser>
          <c:idx val="7"/>
          <c:order val="7"/>
          <c:tx>
            <c:strRef>
              <c:f>'8.9'!$K$17</c:f>
              <c:strCache>
                <c:ptCount val="1"/>
                <c:pt idx="0">
                  <c:v>Jaderné palivo</c:v>
                </c:pt>
              </c:strCache>
            </c:strRef>
          </c:tx>
          <c:invertIfNegative val="0"/>
          <c:cat>
            <c:strRef>
              <c:f>'8.9'!$L$9:$N$9</c:f>
              <c:strCache>
                <c:ptCount val="3"/>
                <c:pt idx="0">
                  <c:v>Říjen</c:v>
                </c:pt>
                <c:pt idx="1">
                  <c:v>Listopad</c:v>
                </c:pt>
                <c:pt idx="2">
                  <c:v>Prosinec</c:v>
                </c:pt>
              </c:strCache>
            </c:strRef>
          </c:cat>
          <c:val>
            <c:numRef>
              <c:f>'8.9'!$L$17:$N$17</c:f>
              <c:numCache>
                <c:formatCode>#,##0.0</c:formatCode>
                <c:ptCount val="3"/>
                <c:pt idx="0">
                  <c:v>0</c:v>
                </c:pt>
                <c:pt idx="1">
                  <c:v>0</c:v>
                </c:pt>
                <c:pt idx="2">
                  <c:v>0</c:v>
                </c:pt>
              </c:numCache>
            </c:numRef>
          </c:val>
        </c:ser>
        <c:ser>
          <c:idx val="8"/>
          <c:order val="8"/>
          <c:tx>
            <c:strRef>
              <c:f>'8.9'!$K$18</c:f>
              <c:strCache>
                <c:ptCount val="1"/>
                <c:pt idx="0">
                  <c:v>Koks</c:v>
                </c:pt>
              </c:strCache>
            </c:strRef>
          </c:tx>
          <c:invertIfNegative val="0"/>
          <c:cat>
            <c:strRef>
              <c:f>'8.9'!$L$9:$N$9</c:f>
              <c:strCache>
                <c:ptCount val="3"/>
                <c:pt idx="0">
                  <c:v>Říjen</c:v>
                </c:pt>
                <c:pt idx="1">
                  <c:v>Listopad</c:v>
                </c:pt>
                <c:pt idx="2">
                  <c:v>Prosinec</c:v>
                </c:pt>
              </c:strCache>
            </c:strRef>
          </c:cat>
          <c:val>
            <c:numRef>
              <c:f>'8.9'!$L$18:$N$18</c:f>
              <c:numCache>
                <c:formatCode>#,##0.0</c:formatCode>
                <c:ptCount val="3"/>
                <c:pt idx="0">
                  <c:v>0</c:v>
                </c:pt>
                <c:pt idx="1">
                  <c:v>0</c:v>
                </c:pt>
                <c:pt idx="2">
                  <c:v>0</c:v>
                </c:pt>
              </c:numCache>
            </c:numRef>
          </c:val>
        </c:ser>
        <c:ser>
          <c:idx val="9"/>
          <c:order val="9"/>
          <c:tx>
            <c:strRef>
              <c:f>'8.9'!$K$19</c:f>
              <c:strCache>
                <c:ptCount val="1"/>
                <c:pt idx="0">
                  <c:v>Odpadní teplo</c:v>
                </c:pt>
              </c:strCache>
            </c:strRef>
          </c:tx>
          <c:invertIfNegative val="0"/>
          <c:cat>
            <c:strRef>
              <c:f>'8.9'!$L$9:$N$9</c:f>
              <c:strCache>
                <c:ptCount val="3"/>
                <c:pt idx="0">
                  <c:v>Říjen</c:v>
                </c:pt>
                <c:pt idx="1">
                  <c:v>Listopad</c:v>
                </c:pt>
                <c:pt idx="2">
                  <c:v>Prosinec</c:v>
                </c:pt>
              </c:strCache>
            </c:strRef>
          </c:cat>
          <c:val>
            <c:numRef>
              <c:f>'8.9'!$L$19:$N$19</c:f>
              <c:numCache>
                <c:formatCode>#,##0.0</c:formatCode>
                <c:ptCount val="3"/>
                <c:pt idx="0">
                  <c:v>0</c:v>
                </c:pt>
                <c:pt idx="1">
                  <c:v>0</c:v>
                </c:pt>
                <c:pt idx="2">
                  <c:v>0</c:v>
                </c:pt>
              </c:numCache>
            </c:numRef>
          </c:val>
        </c:ser>
        <c:ser>
          <c:idx val="10"/>
          <c:order val="10"/>
          <c:tx>
            <c:strRef>
              <c:f>'8.9'!$K$20</c:f>
              <c:strCache>
                <c:ptCount val="1"/>
                <c:pt idx="0">
                  <c:v>Ostatní kapalná paliva</c:v>
                </c:pt>
              </c:strCache>
            </c:strRef>
          </c:tx>
          <c:invertIfNegative val="0"/>
          <c:cat>
            <c:strRef>
              <c:f>'8.9'!$L$9:$N$9</c:f>
              <c:strCache>
                <c:ptCount val="3"/>
                <c:pt idx="0">
                  <c:v>Říjen</c:v>
                </c:pt>
                <c:pt idx="1">
                  <c:v>Listopad</c:v>
                </c:pt>
                <c:pt idx="2">
                  <c:v>Prosinec</c:v>
                </c:pt>
              </c:strCache>
            </c:strRef>
          </c:cat>
          <c:val>
            <c:numRef>
              <c:f>'8.9'!$L$20:$N$20</c:f>
              <c:numCache>
                <c:formatCode>#,##0.0</c:formatCode>
                <c:ptCount val="3"/>
                <c:pt idx="0">
                  <c:v>0</c:v>
                </c:pt>
                <c:pt idx="1">
                  <c:v>0</c:v>
                </c:pt>
                <c:pt idx="2">
                  <c:v>0</c:v>
                </c:pt>
              </c:numCache>
            </c:numRef>
          </c:val>
        </c:ser>
        <c:ser>
          <c:idx val="11"/>
          <c:order val="11"/>
          <c:tx>
            <c:strRef>
              <c:f>'8.9'!$K$21</c:f>
              <c:strCache>
                <c:ptCount val="1"/>
                <c:pt idx="0">
                  <c:v>Ostatní pevná paliva</c:v>
                </c:pt>
              </c:strCache>
            </c:strRef>
          </c:tx>
          <c:invertIfNegative val="0"/>
          <c:cat>
            <c:strRef>
              <c:f>'8.9'!$L$9:$N$9</c:f>
              <c:strCache>
                <c:ptCount val="3"/>
                <c:pt idx="0">
                  <c:v>Říjen</c:v>
                </c:pt>
                <c:pt idx="1">
                  <c:v>Listopad</c:v>
                </c:pt>
                <c:pt idx="2">
                  <c:v>Prosinec</c:v>
                </c:pt>
              </c:strCache>
            </c:strRef>
          </c:cat>
          <c:val>
            <c:numRef>
              <c:f>'8.9'!$L$21:$N$21</c:f>
              <c:numCache>
                <c:formatCode>#,##0.0</c:formatCode>
                <c:ptCount val="3"/>
                <c:pt idx="0">
                  <c:v>0</c:v>
                </c:pt>
                <c:pt idx="1">
                  <c:v>0</c:v>
                </c:pt>
                <c:pt idx="2">
                  <c:v>0</c:v>
                </c:pt>
              </c:numCache>
            </c:numRef>
          </c:val>
        </c:ser>
        <c:ser>
          <c:idx val="12"/>
          <c:order val="12"/>
          <c:tx>
            <c:strRef>
              <c:f>'8.9'!$K$22</c:f>
              <c:strCache>
                <c:ptCount val="1"/>
                <c:pt idx="0">
                  <c:v>Ostatní plyny</c:v>
                </c:pt>
              </c:strCache>
            </c:strRef>
          </c:tx>
          <c:invertIfNegative val="0"/>
          <c:cat>
            <c:strRef>
              <c:f>'8.9'!$L$9:$N$9</c:f>
              <c:strCache>
                <c:ptCount val="3"/>
                <c:pt idx="0">
                  <c:v>Říjen</c:v>
                </c:pt>
                <c:pt idx="1">
                  <c:v>Listopad</c:v>
                </c:pt>
                <c:pt idx="2">
                  <c:v>Prosinec</c:v>
                </c:pt>
              </c:strCache>
            </c:strRef>
          </c:cat>
          <c:val>
            <c:numRef>
              <c:f>'8.9'!$L$22:$N$22</c:f>
              <c:numCache>
                <c:formatCode>#,##0.0</c:formatCode>
                <c:ptCount val="3"/>
                <c:pt idx="0">
                  <c:v>0</c:v>
                </c:pt>
                <c:pt idx="1">
                  <c:v>0</c:v>
                </c:pt>
                <c:pt idx="2">
                  <c:v>0</c:v>
                </c:pt>
              </c:numCache>
            </c:numRef>
          </c:val>
        </c:ser>
        <c:ser>
          <c:idx val="13"/>
          <c:order val="13"/>
          <c:tx>
            <c:strRef>
              <c:f>'8.9'!$K$23</c:f>
              <c:strCache>
                <c:ptCount val="1"/>
                <c:pt idx="0">
                  <c:v>Ostatní</c:v>
                </c:pt>
              </c:strCache>
            </c:strRef>
          </c:tx>
          <c:invertIfNegative val="0"/>
          <c:cat>
            <c:strRef>
              <c:f>'8.9'!$L$9:$N$9</c:f>
              <c:strCache>
                <c:ptCount val="3"/>
                <c:pt idx="0">
                  <c:v>Říjen</c:v>
                </c:pt>
                <c:pt idx="1">
                  <c:v>Listopad</c:v>
                </c:pt>
                <c:pt idx="2">
                  <c:v>Prosinec</c:v>
                </c:pt>
              </c:strCache>
            </c:strRef>
          </c:cat>
          <c:val>
            <c:numRef>
              <c:f>'8.9'!$L$23:$N$23</c:f>
              <c:numCache>
                <c:formatCode>#,##0.0</c:formatCode>
                <c:ptCount val="3"/>
                <c:pt idx="0">
                  <c:v>0</c:v>
                </c:pt>
                <c:pt idx="1">
                  <c:v>0</c:v>
                </c:pt>
                <c:pt idx="2">
                  <c:v>0</c:v>
                </c:pt>
              </c:numCache>
            </c:numRef>
          </c:val>
        </c:ser>
        <c:ser>
          <c:idx val="14"/>
          <c:order val="14"/>
          <c:tx>
            <c:strRef>
              <c:f>'8.9'!$K$24</c:f>
              <c:strCache>
                <c:ptCount val="1"/>
                <c:pt idx="0">
                  <c:v>Topné oleje</c:v>
                </c:pt>
              </c:strCache>
            </c:strRef>
          </c:tx>
          <c:invertIfNegative val="0"/>
          <c:cat>
            <c:strRef>
              <c:f>'8.9'!$L$9:$N$9</c:f>
              <c:strCache>
                <c:ptCount val="3"/>
                <c:pt idx="0">
                  <c:v>Říjen</c:v>
                </c:pt>
                <c:pt idx="1">
                  <c:v>Listopad</c:v>
                </c:pt>
                <c:pt idx="2">
                  <c:v>Prosinec</c:v>
                </c:pt>
              </c:strCache>
            </c:strRef>
          </c:cat>
          <c:val>
            <c:numRef>
              <c:f>'8.9'!$L$24:$N$24</c:f>
              <c:numCache>
                <c:formatCode>#,##0.0</c:formatCode>
                <c:ptCount val="3"/>
                <c:pt idx="0">
                  <c:v>3098.9560000000001</c:v>
                </c:pt>
                <c:pt idx="1">
                  <c:v>9804.1409999999996</c:v>
                </c:pt>
                <c:pt idx="2">
                  <c:v>2731.3290000000002</c:v>
                </c:pt>
              </c:numCache>
            </c:numRef>
          </c:val>
        </c:ser>
        <c:ser>
          <c:idx val="15"/>
          <c:order val="15"/>
          <c:tx>
            <c:strRef>
              <c:f>'8.9'!$K$25</c:f>
              <c:strCache>
                <c:ptCount val="1"/>
                <c:pt idx="0">
                  <c:v>Zemní plyn</c:v>
                </c:pt>
              </c:strCache>
            </c:strRef>
          </c:tx>
          <c:spPr>
            <a:solidFill>
              <a:srgbClr val="EBE600"/>
            </a:solidFill>
          </c:spPr>
          <c:invertIfNegative val="0"/>
          <c:cat>
            <c:strRef>
              <c:f>'8.9'!$L$9:$N$9</c:f>
              <c:strCache>
                <c:ptCount val="3"/>
                <c:pt idx="0">
                  <c:v>Říjen</c:v>
                </c:pt>
                <c:pt idx="1">
                  <c:v>Listopad</c:v>
                </c:pt>
                <c:pt idx="2">
                  <c:v>Prosinec</c:v>
                </c:pt>
              </c:strCache>
            </c:strRef>
          </c:cat>
          <c:val>
            <c:numRef>
              <c:f>'8.9'!$L$25:$N$25</c:f>
              <c:numCache>
                <c:formatCode>#,##0.0</c:formatCode>
                <c:ptCount val="3"/>
                <c:pt idx="0">
                  <c:v>57080.758999999998</c:v>
                </c:pt>
                <c:pt idx="1">
                  <c:v>76715.99500000001</c:v>
                </c:pt>
                <c:pt idx="2">
                  <c:v>110548.00000000001</c:v>
                </c:pt>
              </c:numCache>
            </c:numRef>
          </c:val>
        </c:ser>
        <c:dLbls>
          <c:showLegendKey val="0"/>
          <c:showVal val="0"/>
          <c:showCatName val="0"/>
          <c:showSerName val="0"/>
          <c:showPercent val="0"/>
          <c:showBubbleSize val="0"/>
        </c:dLbls>
        <c:gapWidth val="150"/>
        <c:overlap val="100"/>
        <c:axId val="489341312"/>
        <c:axId val="489342848"/>
      </c:barChart>
      <c:catAx>
        <c:axId val="489341312"/>
        <c:scaling>
          <c:orientation val="minMax"/>
        </c:scaling>
        <c:delete val="0"/>
        <c:axPos val="b"/>
        <c:numFmt formatCode="General" sourceLinked="1"/>
        <c:majorTickMark val="none"/>
        <c:minorTickMark val="none"/>
        <c:tickLblPos val="nextTo"/>
        <c:txPr>
          <a:bodyPr/>
          <a:lstStyle/>
          <a:p>
            <a:pPr>
              <a:defRPr sz="900"/>
            </a:pPr>
            <a:endParaRPr lang="cs-CZ"/>
          </a:p>
        </c:txPr>
        <c:crossAx val="489342848"/>
        <c:crosses val="autoZero"/>
        <c:auto val="1"/>
        <c:lblAlgn val="ctr"/>
        <c:lblOffset val="100"/>
        <c:noMultiLvlLbl val="0"/>
      </c:catAx>
      <c:valAx>
        <c:axId val="4893428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934131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'8.9'!$O$10:$O$25</c:f>
              <c:numCache>
                <c:formatCode>0.0%</c:formatCode>
                <c:ptCount val="16"/>
              </c:numCache>
            </c:numRef>
          </c:cat>
          <c:val>
            <c:numRef>
              <c:f>'8.9'!$J$10:$J$25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'8.9'!$O$27:$O$34</c:f>
              <c:numCache>
                <c:formatCode>#,##0.0</c:formatCode>
                <c:ptCount val="8"/>
              </c:numCache>
            </c:numRef>
          </c:cat>
          <c:val>
            <c:numRef>
              <c:f>'8.9'!$J$27:$J$34</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6036096"/>
        <c:axId val="516037632"/>
      </c:barChart>
      <c:catAx>
        <c:axId val="516036096"/>
        <c:scaling>
          <c:orientation val="minMax"/>
        </c:scaling>
        <c:delete val="1"/>
        <c:axPos val="b"/>
        <c:numFmt formatCode="General" sourceLinked="1"/>
        <c:majorTickMark val="out"/>
        <c:minorTickMark val="none"/>
        <c:tickLblPos val="nextTo"/>
        <c:crossAx val="516037632"/>
        <c:crosses val="autoZero"/>
        <c:auto val="1"/>
        <c:lblAlgn val="ctr"/>
        <c:lblOffset val="100"/>
        <c:noMultiLvlLbl val="0"/>
      </c:catAx>
      <c:valAx>
        <c:axId val="516037632"/>
        <c:scaling>
          <c:orientation val="minMax"/>
        </c:scaling>
        <c:delete val="1"/>
        <c:axPos val="l"/>
        <c:numFmt formatCode="0%" sourceLinked="1"/>
        <c:majorTickMark val="out"/>
        <c:minorTickMark val="none"/>
        <c:tickLblPos val="nextTo"/>
        <c:crossAx val="51603609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'8.10'!$K$28</c:f>
              <c:strCache>
                <c:ptCount val="1"/>
                <c:pt idx="0">
                  <c:v>Průmysl</c:v>
                </c:pt>
              </c:strCache>
            </c:strRef>
          </c:tx>
          <c:invertIfNegative val="0"/>
          <c:cat>
            <c:strRef>
              <c:f>'8.10'!$L$27:$N$27</c:f>
              <c:strCache>
                <c:ptCount val="3"/>
                <c:pt idx="0">
                  <c:v>Říjen</c:v>
                </c:pt>
                <c:pt idx="1">
                  <c:v>Listopad</c:v>
                </c:pt>
                <c:pt idx="2">
                  <c:v>Prosinec</c:v>
                </c:pt>
              </c:strCache>
            </c:strRef>
          </c:cat>
          <c:val>
            <c:numRef>
              <c:f>'8.10'!$L$28:$N$28</c:f>
              <c:numCache>
                <c:formatCode>#,##0.0</c:formatCode>
                <c:ptCount val="3"/>
                <c:pt idx="0">
                  <c:v>31109.059999999998</c:v>
                </c:pt>
                <c:pt idx="1">
                  <c:v>47617.16</c:v>
                </c:pt>
                <c:pt idx="2">
                  <c:v>65121.100000000006</c:v>
                </c:pt>
              </c:numCache>
            </c:numRef>
          </c:val>
        </c:ser>
        <c:ser>
          <c:idx val="1"/>
          <c:order val="1"/>
          <c:tx>
            <c:strRef>
              <c:f>'8.10'!$K$29</c:f>
              <c:strCache>
                <c:ptCount val="1"/>
                <c:pt idx="0">
                  <c:v>Energetika</c:v>
                </c:pt>
              </c:strCache>
            </c:strRef>
          </c:tx>
          <c:invertIfNegative val="0"/>
          <c:cat>
            <c:strRef>
              <c:f>'8.10'!$L$27:$N$27</c:f>
              <c:strCache>
                <c:ptCount val="3"/>
                <c:pt idx="0">
                  <c:v>Říjen</c:v>
                </c:pt>
                <c:pt idx="1">
                  <c:v>Listopad</c:v>
                </c:pt>
                <c:pt idx="2">
                  <c:v>Prosinec</c:v>
                </c:pt>
              </c:strCache>
            </c:strRef>
          </c:cat>
          <c:val>
            <c:numRef>
              <c:f>'8.10'!$L$29:$N$29</c:f>
              <c:numCache>
                <c:formatCode>#,##0.0</c:formatCode>
                <c:ptCount val="3"/>
                <c:pt idx="0">
                  <c:v>389.2</c:v>
                </c:pt>
                <c:pt idx="1">
                  <c:v>694.6</c:v>
                </c:pt>
                <c:pt idx="2">
                  <c:v>1015.43</c:v>
                </c:pt>
              </c:numCache>
            </c:numRef>
          </c:val>
        </c:ser>
        <c:ser>
          <c:idx val="2"/>
          <c:order val="2"/>
          <c:tx>
            <c:strRef>
              <c:f>'8.10'!$K$30</c:f>
              <c:strCache>
                <c:ptCount val="1"/>
                <c:pt idx="0">
                  <c:v>Doprava</c:v>
                </c:pt>
              </c:strCache>
            </c:strRef>
          </c:tx>
          <c:invertIfNegative val="0"/>
          <c:cat>
            <c:strRef>
              <c:f>'8.10'!$L$27:$N$27</c:f>
              <c:strCache>
                <c:ptCount val="3"/>
                <c:pt idx="0">
                  <c:v>Říjen</c:v>
                </c:pt>
                <c:pt idx="1">
                  <c:v>Listopad</c:v>
                </c:pt>
                <c:pt idx="2">
                  <c:v>Prosinec</c:v>
                </c:pt>
              </c:strCache>
            </c:strRef>
          </c:cat>
          <c:val>
            <c:numRef>
              <c:f>'8.10'!$L$30:$N$30</c:f>
              <c:numCache>
                <c:formatCode>#,##0.0</c:formatCode>
                <c:ptCount val="3"/>
                <c:pt idx="0">
                  <c:v>4084.5</c:v>
                </c:pt>
                <c:pt idx="1">
                  <c:v>6750</c:v>
                </c:pt>
                <c:pt idx="2">
                  <c:v>9275.4699999999993</c:v>
                </c:pt>
              </c:numCache>
            </c:numRef>
          </c:val>
        </c:ser>
        <c:ser>
          <c:idx val="3"/>
          <c:order val="3"/>
          <c:tx>
            <c:strRef>
              <c:f>'8.10'!$K$31</c:f>
              <c:strCache>
                <c:ptCount val="1"/>
                <c:pt idx="0">
                  <c:v>Stavebnictví</c:v>
                </c:pt>
              </c:strCache>
            </c:strRef>
          </c:tx>
          <c:invertIfNegative val="0"/>
          <c:cat>
            <c:strRef>
              <c:f>'8.10'!$L$27:$N$27</c:f>
              <c:strCache>
                <c:ptCount val="3"/>
                <c:pt idx="0">
                  <c:v>Říjen</c:v>
                </c:pt>
                <c:pt idx="1">
                  <c:v>Listopad</c:v>
                </c:pt>
                <c:pt idx="2">
                  <c:v>Prosinec</c:v>
                </c:pt>
              </c:strCache>
            </c:strRef>
          </c:cat>
          <c:val>
            <c:numRef>
              <c:f>'8.10'!$L$31:$N$31</c:f>
              <c:numCache>
                <c:formatCode>#,##0.0</c:formatCode>
                <c:ptCount val="3"/>
                <c:pt idx="0">
                  <c:v>1675.85</c:v>
                </c:pt>
                <c:pt idx="1">
                  <c:v>2707.08</c:v>
                </c:pt>
                <c:pt idx="2">
                  <c:v>3913.78</c:v>
                </c:pt>
              </c:numCache>
            </c:numRef>
          </c:val>
        </c:ser>
        <c:ser>
          <c:idx val="4"/>
          <c:order val="4"/>
          <c:tx>
            <c:strRef>
              <c:f>'8.10'!$K$32</c:f>
              <c:strCache>
                <c:ptCount val="1"/>
                <c:pt idx="0">
                  <c:v>Zemědělství a lesnictví</c:v>
                </c:pt>
              </c:strCache>
            </c:strRef>
          </c:tx>
          <c:invertIfNegative val="0"/>
          <c:cat>
            <c:strRef>
              <c:f>'8.10'!$L$27:$N$27</c:f>
              <c:strCache>
                <c:ptCount val="3"/>
                <c:pt idx="0">
                  <c:v>Říjen</c:v>
                </c:pt>
                <c:pt idx="1">
                  <c:v>Listopad</c:v>
                </c:pt>
                <c:pt idx="2">
                  <c:v>Prosinec</c:v>
                </c:pt>
              </c:strCache>
            </c:strRef>
          </c:cat>
          <c:val>
            <c:numRef>
              <c:f>'8.10'!$L$32:$N$32</c:f>
              <c:numCache>
                <c:formatCode>#,##0.0</c:formatCode>
                <c:ptCount val="3"/>
                <c:pt idx="0">
                  <c:v>3828.1400000000003</c:v>
                </c:pt>
                <c:pt idx="1">
                  <c:v>5882.95</c:v>
                </c:pt>
                <c:pt idx="2">
                  <c:v>5002.32</c:v>
                </c:pt>
              </c:numCache>
            </c:numRef>
          </c:val>
        </c:ser>
        <c:ser>
          <c:idx val="5"/>
          <c:order val="5"/>
          <c:tx>
            <c:strRef>
              <c:f>'8.10'!$K$33</c:f>
              <c:strCache>
                <c:ptCount val="1"/>
                <c:pt idx="0">
                  <c:v>Domácnosti</c:v>
                </c:pt>
              </c:strCache>
            </c:strRef>
          </c:tx>
          <c:invertIfNegative val="0"/>
          <c:cat>
            <c:strRef>
              <c:f>'8.10'!$L$27:$N$27</c:f>
              <c:strCache>
                <c:ptCount val="3"/>
                <c:pt idx="0">
                  <c:v>Říjen</c:v>
                </c:pt>
                <c:pt idx="1">
                  <c:v>Listopad</c:v>
                </c:pt>
                <c:pt idx="2">
                  <c:v>Prosinec</c:v>
                </c:pt>
              </c:strCache>
            </c:strRef>
          </c:cat>
          <c:val>
            <c:numRef>
              <c:f>'8.10'!$L$33:$N$33</c:f>
              <c:numCache>
                <c:formatCode>#,##0.0</c:formatCode>
                <c:ptCount val="3"/>
                <c:pt idx="0">
                  <c:v>85905.722000000009</c:v>
                </c:pt>
                <c:pt idx="1">
                  <c:v>125831.261</c:v>
                </c:pt>
                <c:pt idx="2">
                  <c:v>165408.23899999997</c:v>
                </c:pt>
              </c:numCache>
            </c:numRef>
          </c:val>
        </c:ser>
        <c:ser>
          <c:idx val="6"/>
          <c:order val="6"/>
          <c:tx>
            <c:strRef>
              <c:f>'8.10'!$K$34</c:f>
              <c:strCache>
                <c:ptCount val="1"/>
                <c:pt idx="0">
                  <c:v>Obchod, služby, školství, zdravotnictví</c:v>
                </c:pt>
              </c:strCache>
            </c:strRef>
          </c:tx>
          <c:invertIfNegative val="0"/>
          <c:cat>
            <c:strRef>
              <c:f>'8.10'!$L$27:$N$27</c:f>
              <c:strCache>
                <c:ptCount val="3"/>
                <c:pt idx="0">
                  <c:v>Říjen</c:v>
                </c:pt>
                <c:pt idx="1">
                  <c:v>Listopad</c:v>
                </c:pt>
                <c:pt idx="2">
                  <c:v>Prosinec</c:v>
                </c:pt>
              </c:strCache>
            </c:strRef>
          </c:cat>
          <c:val>
            <c:numRef>
              <c:f>'8.10'!$L$34:$N$34</c:f>
              <c:numCache>
                <c:formatCode>#,##0.0</c:formatCode>
                <c:ptCount val="3"/>
                <c:pt idx="0">
                  <c:v>59434.527999999998</c:v>
                </c:pt>
                <c:pt idx="1">
                  <c:v>89063.555999999997</c:v>
                </c:pt>
                <c:pt idx="2">
                  <c:v>119125.702</c:v>
                </c:pt>
              </c:numCache>
            </c:numRef>
          </c:val>
        </c:ser>
        <c:ser>
          <c:idx val="7"/>
          <c:order val="7"/>
          <c:tx>
            <c:strRef>
              <c:f>'8.10'!$K$35</c:f>
              <c:strCache>
                <c:ptCount val="1"/>
                <c:pt idx="0">
                  <c:v>Ostatní</c:v>
                </c:pt>
              </c:strCache>
            </c:strRef>
          </c:tx>
          <c:invertIfNegative val="0"/>
          <c:cat>
            <c:strRef>
              <c:f>'8.10'!$L$27:$N$27</c:f>
              <c:strCache>
                <c:ptCount val="3"/>
                <c:pt idx="0">
                  <c:v>Říjen</c:v>
                </c:pt>
                <c:pt idx="1">
                  <c:v>Listopad</c:v>
                </c:pt>
                <c:pt idx="2">
                  <c:v>Prosinec</c:v>
                </c:pt>
              </c:strCache>
            </c:strRef>
          </c:cat>
          <c:val>
            <c:numRef>
              <c:f>'8.10'!$L$35:$N$35</c:f>
              <c:numCache>
                <c:formatCode>#,##0.0</c:formatCode>
                <c:ptCount val="3"/>
                <c:pt idx="0">
                  <c:v>19686.397000000001</c:v>
                </c:pt>
                <c:pt idx="1">
                  <c:v>28437.556999999997</c:v>
                </c:pt>
                <c:pt idx="2">
                  <c:v>41095.331000000006</c:v>
                </c:pt>
              </c:numCache>
            </c:numRef>
          </c:val>
        </c:ser>
        <c:dLbls>
          <c:showLegendKey val="0"/>
          <c:showVal val="0"/>
          <c:showCatName val="0"/>
          <c:showSerName val="0"/>
          <c:showPercent val="0"/>
          <c:showBubbleSize val="0"/>
        </c:dLbls>
        <c:gapWidth val="150"/>
        <c:overlap val="100"/>
        <c:axId val="516158208"/>
        <c:axId val="516159744"/>
      </c:barChart>
      <c:catAx>
        <c:axId val="516158208"/>
        <c:scaling>
          <c:orientation val="minMax"/>
        </c:scaling>
        <c:delete val="0"/>
        <c:axPos val="b"/>
        <c:numFmt formatCode="General" sourceLinked="1"/>
        <c:majorTickMark val="none"/>
        <c:minorTickMark val="none"/>
        <c:tickLblPos val="nextTo"/>
        <c:txPr>
          <a:bodyPr/>
          <a:lstStyle/>
          <a:p>
            <a:pPr>
              <a:defRPr sz="900"/>
            </a:pPr>
            <a:endParaRPr lang="cs-CZ"/>
          </a:p>
        </c:txPr>
        <c:crossAx val="516159744"/>
        <c:crosses val="autoZero"/>
        <c:auto val="1"/>
        <c:lblAlgn val="ctr"/>
        <c:lblOffset val="100"/>
        <c:noMultiLvlLbl val="0"/>
      </c:catAx>
      <c:valAx>
        <c:axId val="516159744"/>
        <c:scaling>
          <c:orientation val="minMax"/>
          <c:max val="600000"/>
        </c:scaling>
        <c:delete val="0"/>
        <c:axPos val="l"/>
        <c:majorGridlines/>
        <c:numFmt formatCode="#,##0" sourceLinked="0"/>
        <c:majorTickMark val="out"/>
        <c:minorTickMark val="none"/>
        <c:tickLblPos val="nextTo"/>
        <c:spPr>
          <a:ln>
            <a:noFill/>
          </a:ln>
        </c:spPr>
        <c:txPr>
          <a:bodyPr/>
          <a:lstStyle/>
          <a:p>
            <a:pPr>
              <a:defRPr sz="900"/>
            </a:pPr>
            <a:endParaRPr lang="cs-CZ"/>
          </a:p>
        </c:txPr>
        <c:crossAx val="51615820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'8.10'!$L$40</c:f>
              <c:strCache>
                <c:ptCount val="1"/>
                <c:pt idx="0">
                  <c:v>Instalovaný výkon</c:v>
                </c:pt>
              </c:strCache>
            </c:strRef>
          </c:tx>
          <c:invertIfNegative val="0"/>
          <c:val>
            <c:numRef>
              <c:f>'8.10'!$M$40</c:f>
              <c:numCache>
                <c:formatCode>0.0%</c:formatCode>
                <c:ptCount val="1"/>
                <c:pt idx="0">
                  <c:v>8.9857039211240747E-2</c:v>
                </c:pt>
              </c:numCache>
            </c:numRef>
          </c:val>
        </c:ser>
        <c:ser>
          <c:idx val="1"/>
          <c:order val="1"/>
          <c:tx>
            <c:strRef>
              <c:f>'8.10'!$L$41</c:f>
              <c:strCache>
                <c:ptCount val="1"/>
                <c:pt idx="0">
                  <c:v>Výroba tepla brutto</c:v>
                </c:pt>
              </c:strCache>
            </c:strRef>
          </c:tx>
          <c:invertIfNegative val="0"/>
          <c:val>
            <c:numRef>
              <c:f>'8.10'!$M$41</c:f>
              <c:numCache>
                <c:formatCode>0.0%</c:formatCode>
                <c:ptCount val="1"/>
                <c:pt idx="0">
                  <c:v>4.2949457255225212E-2</c:v>
                </c:pt>
              </c:numCache>
            </c:numRef>
          </c:val>
        </c:ser>
        <c:ser>
          <c:idx val="2"/>
          <c:order val="2"/>
          <c:tx>
            <c:strRef>
              <c:f>'8.10'!$L$42</c:f>
              <c:strCache>
                <c:ptCount val="1"/>
                <c:pt idx="0">
                  <c:v>Dodávky tepla</c:v>
                </c:pt>
              </c:strCache>
            </c:strRef>
          </c:tx>
          <c:invertIfNegative val="0"/>
          <c:val>
            <c:numRef>
              <c:f>'8.10'!$M$42</c:f>
              <c:numCache>
                <c:formatCode>0.0%</c:formatCode>
                <c:ptCount val="1"/>
                <c:pt idx="0">
                  <c:v>4.9060509634897317E-2</c:v>
                </c:pt>
              </c:numCache>
            </c:numRef>
          </c:val>
        </c:ser>
        <c:dLbls>
          <c:showLegendKey val="0"/>
          <c:showVal val="0"/>
          <c:showCatName val="0"/>
          <c:showSerName val="0"/>
          <c:showPercent val="0"/>
          <c:showBubbleSize val="0"/>
        </c:dLbls>
        <c:gapWidth val="150"/>
        <c:axId val="516197760"/>
        <c:axId val="516203648"/>
      </c:barChart>
      <c:catAx>
        <c:axId val="516197760"/>
        <c:scaling>
          <c:orientation val="maxMin"/>
        </c:scaling>
        <c:delete val="0"/>
        <c:axPos val="l"/>
        <c:numFmt formatCode="General" sourceLinked="1"/>
        <c:majorTickMark val="none"/>
        <c:minorTickMark val="none"/>
        <c:tickLblPos val="none"/>
        <c:crossAx val="516203648"/>
        <c:crosses val="autoZero"/>
        <c:auto val="1"/>
        <c:lblAlgn val="ctr"/>
        <c:lblOffset val="100"/>
        <c:noMultiLvlLbl val="0"/>
      </c:catAx>
      <c:valAx>
        <c:axId val="516203648"/>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516197760"/>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'8.10'!$K$10</c:f>
              <c:strCache>
                <c:ptCount val="1"/>
                <c:pt idx="0">
                  <c:v>Biomasa</c:v>
                </c:pt>
              </c:strCache>
            </c:strRef>
          </c:tx>
          <c:spPr>
            <a:solidFill>
              <a:schemeClr val="accent3">
                <a:lumMod val="75000"/>
              </a:schemeClr>
            </a:solidFill>
          </c:spPr>
          <c:invertIfNegative val="0"/>
          <c:cat>
            <c:strRef>
              <c:f>'8.10'!$L$9:$N$9</c:f>
              <c:strCache>
                <c:ptCount val="3"/>
                <c:pt idx="0">
                  <c:v>Říjen</c:v>
                </c:pt>
                <c:pt idx="1">
                  <c:v>Listopad</c:v>
                </c:pt>
                <c:pt idx="2">
                  <c:v>Prosinec</c:v>
                </c:pt>
              </c:strCache>
            </c:strRef>
          </c:cat>
          <c:val>
            <c:numRef>
              <c:f>'8.10'!$L$10:$N$10</c:f>
              <c:numCache>
                <c:formatCode>#,##0.0</c:formatCode>
                <c:ptCount val="3"/>
                <c:pt idx="0">
                  <c:v>2875.777</c:v>
                </c:pt>
                <c:pt idx="1">
                  <c:v>4345.1030000000001</c:v>
                </c:pt>
                <c:pt idx="2">
                  <c:v>5569.9719999999998</c:v>
                </c:pt>
              </c:numCache>
            </c:numRef>
          </c:val>
        </c:ser>
        <c:ser>
          <c:idx val="1"/>
          <c:order val="1"/>
          <c:tx>
            <c:strRef>
              <c:f>'8.10'!$K$11</c:f>
              <c:strCache>
                <c:ptCount val="1"/>
                <c:pt idx="0">
                  <c:v>Bioplyn</c:v>
                </c:pt>
              </c:strCache>
            </c:strRef>
          </c:tx>
          <c:spPr>
            <a:solidFill>
              <a:schemeClr val="bg2">
                <a:lumMod val="50000"/>
              </a:schemeClr>
            </a:solidFill>
          </c:spPr>
          <c:invertIfNegative val="0"/>
          <c:cat>
            <c:strRef>
              <c:f>'8.10'!$L$9:$N$9</c:f>
              <c:strCache>
                <c:ptCount val="3"/>
                <c:pt idx="0">
                  <c:v>Říjen</c:v>
                </c:pt>
                <c:pt idx="1">
                  <c:v>Listopad</c:v>
                </c:pt>
                <c:pt idx="2">
                  <c:v>Prosinec</c:v>
                </c:pt>
              </c:strCache>
            </c:strRef>
          </c:cat>
          <c:val>
            <c:numRef>
              <c:f>'8.10'!$L$11:$N$11</c:f>
              <c:numCache>
                <c:formatCode>#,##0.0</c:formatCode>
                <c:ptCount val="3"/>
                <c:pt idx="0">
                  <c:v>5080.7900000000009</c:v>
                </c:pt>
                <c:pt idx="1">
                  <c:v>6133.6010000000006</c:v>
                </c:pt>
                <c:pt idx="2">
                  <c:v>6704.0190000000002</c:v>
                </c:pt>
              </c:numCache>
            </c:numRef>
          </c:val>
        </c:ser>
        <c:ser>
          <c:idx val="2"/>
          <c:order val="2"/>
          <c:tx>
            <c:strRef>
              <c:f>'8.10'!$K$12</c:f>
              <c:strCache>
                <c:ptCount val="1"/>
                <c:pt idx="0">
                  <c:v>Černé uhlí</c:v>
                </c:pt>
              </c:strCache>
            </c:strRef>
          </c:tx>
          <c:spPr>
            <a:solidFill>
              <a:schemeClr val="tx1"/>
            </a:solidFill>
          </c:spPr>
          <c:invertIfNegative val="0"/>
          <c:cat>
            <c:strRef>
              <c:f>'8.10'!$L$9:$N$9</c:f>
              <c:strCache>
                <c:ptCount val="3"/>
                <c:pt idx="0">
                  <c:v>Říjen</c:v>
                </c:pt>
                <c:pt idx="1">
                  <c:v>Listopad</c:v>
                </c:pt>
                <c:pt idx="2">
                  <c:v>Prosinec</c:v>
                </c:pt>
              </c:strCache>
            </c:strRef>
          </c:cat>
          <c:val>
            <c:numRef>
              <c:f>'8.10'!$L$12:$N$12</c:f>
              <c:numCache>
                <c:formatCode>#,##0.0</c:formatCode>
                <c:ptCount val="3"/>
                <c:pt idx="0">
                  <c:v>1574</c:v>
                </c:pt>
                <c:pt idx="1">
                  <c:v>4279</c:v>
                </c:pt>
                <c:pt idx="2">
                  <c:v>3969</c:v>
                </c:pt>
              </c:numCache>
            </c:numRef>
          </c:val>
        </c:ser>
        <c:ser>
          <c:idx val="3"/>
          <c:order val="3"/>
          <c:tx>
            <c:strRef>
              <c:f>'8.10'!$K$13</c:f>
              <c:strCache>
                <c:ptCount val="1"/>
                <c:pt idx="0">
                  <c:v>Elektrická energie</c:v>
                </c:pt>
              </c:strCache>
            </c:strRef>
          </c:tx>
          <c:invertIfNegative val="0"/>
          <c:cat>
            <c:strRef>
              <c:f>'8.10'!$L$9:$N$9</c:f>
              <c:strCache>
                <c:ptCount val="3"/>
                <c:pt idx="0">
                  <c:v>Říjen</c:v>
                </c:pt>
                <c:pt idx="1">
                  <c:v>Listopad</c:v>
                </c:pt>
                <c:pt idx="2">
                  <c:v>Prosinec</c:v>
                </c:pt>
              </c:strCache>
            </c:strRef>
          </c:cat>
          <c:val>
            <c:numRef>
              <c:f>'8.10'!$L$13:$N$13</c:f>
              <c:numCache>
                <c:formatCode>#,##0.0</c:formatCode>
                <c:ptCount val="3"/>
                <c:pt idx="0">
                  <c:v>0</c:v>
                </c:pt>
                <c:pt idx="1">
                  <c:v>0</c:v>
                </c:pt>
                <c:pt idx="2">
                  <c:v>0</c:v>
                </c:pt>
              </c:numCache>
            </c:numRef>
          </c:val>
        </c:ser>
        <c:ser>
          <c:idx val="4"/>
          <c:order val="4"/>
          <c:tx>
            <c:strRef>
              <c:f>'8.10'!$K$14</c:f>
              <c:strCache>
                <c:ptCount val="1"/>
                <c:pt idx="0">
                  <c:v>Energie prostředí (tepelné čerpadlo)</c:v>
                </c:pt>
              </c:strCache>
            </c:strRef>
          </c:tx>
          <c:invertIfNegative val="0"/>
          <c:cat>
            <c:strRef>
              <c:f>'8.10'!$L$9:$N$9</c:f>
              <c:strCache>
                <c:ptCount val="3"/>
                <c:pt idx="0">
                  <c:v>Říjen</c:v>
                </c:pt>
                <c:pt idx="1">
                  <c:v>Listopad</c:v>
                </c:pt>
                <c:pt idx="2">
                  <c:v>Prosinec</c:v>
                </c:pt>
              </c:strCache>
            </c:strRef>
          </c:cat>
          <c:val>
            <c:numRef>
              <c:f>'8.10'!$L$14:$N$14</c:f>
              <c:numCache>
                <c:formatCode>#,##0.0</c:formatCode>
                <c:ptCount val="3"/>
                <c:pt idx="0">
                  <c:v>0</c:v>
                </c:pt>
                <c:pt idx="1">
                  <c:v>0</c:v>
                </c:pt>
                <c:pt idx="2">
                  <c:v>0</c:v>
                </c:pt>
              </c:numCache>
            </c:numRef>
          </c:val>
        </c:ser>
        <c:ser>
          <c:idx val="5"/>
          <c:order val="5"/>
          <c:tx>
            <c:strRef>
              <c:f>'8.10'!$K$15</c:f>
              <c:strCache>
                <c:ptCount val="1"/>
                <c:pt idx="0">
                  <c:v>Energie Slunce (solární kolektor)</c:v>
                </c:pt>
              </c:strCache>
            </c:strRef>
          </c:tx>
          <c:invertIfNegative val="0"/>
          <c:cat>
            <c:strRef>
              <c:f>'8.10'!$L$9:$N$9</c:f>
              <c:strCache>
                <c:ptCount val="3"/>
                <c:pt idx="0">
                  <c:v>Říjen</c:v>
                </c:pt>
                <c:pt idx="1">
                  <c:v>Listopad</c:v>
                </c:pt>
                <c:pt idx="2">
                  <c:v>Prosinec</c:v>
                </c:pt>
              </c:strCache>
            </c:strRef>
          </c:cat>
          <c:val>
            <c:numRef>
              <c:f>'8.10'!$L$15:$N$15</c:f>
              <c:numCache>
                <c:formatCode>#,##0.0</c:formatCode>
                <c:ptCount val="3"/>
                <c:pt idx="0">
                  <c:v>0</c:v>
                </c:pt>
                <c:pt idx="1">
                  <c:v>0</c:v>
                </c:pt>
                <c:pt idx="2">
                  <c:v>0</c:v>
                </c:pt>
              </c:numCache>
            </c:numRef>
          </c:val>
        </c:ser>
        <c:ser>
          <c:idx val="6"/>
          <c:order val="6"/>
          <c:tx>
            <c:strRef>
              <c:f>'8.10'!$K$16</c:f>
              <c:strCache>
                <c:ptCount val="1"/>
                <c:pt idx="0">
                  <c:v>Hnědé uhlí</c:v>
                </c:pt>
              </c:strCache>
            </c:strRef>
          </c:tx>
          <c:spPr>
            <a:solidFill>
              <a:srgbClr val="6E4932"/>
            </a:solidFill>
          </c:spPr>
          <c:invertIfNegative val="0"/>
          <c:cat>
            <c:strRef>
              <c:f>'8.10'!$L$9:$N$9</c:f>
              <c:strCache>
                <c:ptCount val="3"/>
                <c:pt idx="0">
                  <c:v>Říjen</c:v>
                </c:pt>
                <c:pt idx="1">
                  <c:v>Listopad</c:v>
                </c:pt>
                <c:pt idx="2">
                  <c:v>Prosinec</c:v>
                </c:pt>
              </c:strCache>
            </c:strRef>
          </c:cat>
          <c:val>
            <c:numRef>
              <c:f>'8.10'!$L$16:$N$16</c:f>
              <c:numCache>
                <c:formatCode>#,##0.0</c:formatCode>
                <c:ptCount val="3"/>
                <c:pt idx="0">
                  <c:v>266237.74000000005</c:v>
                </c:pt>
                <c:pt idx="1">
                  <c:v>384099.08900000004</c:v>
                </c:pt>
                <c:pt idx="2">
                  <c:v>518118.91</c:v>
                </c:pt>
              </c:numCache>
            </c:numRef>
          </c:val>
        </c:ser>
        <c:ser>
          <c:idx val="7"/>
          <c:order val="7"/>
          <c:tx>
            <c:strRef>
              <c:f>'8.10'!$K$17</c:f>
              <c:strCache>
                <c:ptCount val="1"/>
                <c:pt idx="0">
                  <c:v>Jaderné palivo</c:v>
                </c:pt>
              </c:strCache>
            </c:strRef>
          </c:tx>
          <c:invertIfNegative val="0"/>
          <c:cat>
            <c:strRef>
              <c:f>'8.10'!$L$9:$N$9</c:f>
              <c:strCache>
                <c:ptCount val="3"/>
                <c:pt idx="0">
                  <c:v>Říjen</c:v>
                </c:pt>
                <c:pt idx="1">
                  <c:v>Listopad</c:v>
                </c:pt>
                <c:pt idx="2">
                  <c:v>Prosinec</c:v>
                </c:pt>
              </c:strCache>
            </c:strRef>
          </c:cat>
          <c:val>
            <c:numRef>
              <c:f>'8.10'!$L$17:$N$17</c:f>
              <c:numCache>
                <c:formatCode>#,##0.0</c:formatCode>
                <c:ptCount val="3"/>
                <c:pt idx="0">
                  <c:v>0</c:v>
                </c:pt>
                <c:pt idx="1">
                  <c:v>0</c:v>
                </c:pt>
                <c:pt idx="2">
                  <c:v>0</c:v>
                </c:pt>
              </c:numCache>
            </c:numRef>
          </c:val>
        </c:ser>
        <c:ser>
          <c:idx val="8"/>
          <c:order val="8"/>
          <c:tx>
            <c:strRef>
              <c:f>'8.10'!$K$18</c:f>
              <c:strCache>
                <c:ptCount val="1"/>
                <c:pt idx="0">
                  <c:v>Koks</c:v>
                </c:pt>
              </c:strCache>
            </c:strRef>
          </c:tx>
          <c:invertIfNegative val="0"/>
          <c:cat>
            <c:strRef>
              <c:f>'8.10'!$L$9:$N$9</c:f>
              <c:strCache>
                <c:ptCount val="3"/>
                <c:pt idx="0">
                  <c:v>Říjen</c:v>
                </c:pt>
                <c:pt idx="1">
                  <c:v>Listopad</c:v>
                </c:pt>
                <c:pt idx="2">
                  <c:v>Prosinec</c:v>
                </c:pt>
              </c:strCache>
            </c:strRef>
          </c:cat>
          <c:val>
            <c:numRef>
              <c:f>'8.10'!$L$18:$N$18</c:f>
              <c:numCache>
                <c:formatCode>#,##0.0</c:formatCode>
                <c:ptCount val="3"/>
                <c:pt idx="0">
                  <c:v>0</c:v>
                </c:pt>
                <c:pt idx="1">
                  <c:v>0</c:v>
                </c:pt>
                <c:pt idx="2">
                  <c:v>0</c:v>
                </c:pt>
              </c:numCache>
            </c:numRef>
          </c:val>
        </c:ser>
        <c:ser>
          <c:idx val="9"/>
          <c:order val="9"/>
          <c:tx>
            <c:strRef>
              <c:f>'8.10'!$K$19</c:f>
              <c:strCache>
                <c:ptCount val="1"/>
                <c:pt idx="0">
                  <c:v>Odpadní teplo</c:v>
                </c:pt>
              </c:strCache>
            </c:strRef>
          </c:tx>
          <c:invertIfNegative val="0"/>
          <c:cat>
            <c:strRef>
              <c:f>'8.10'!$L$9:$N$9</c:f>
              <c:strCache>
                <c:ptCount val="3"/>
                <c:pt idx="0">
                  <c:v>Říjen</c:v>
                </c:pt>
                <c:pt idx="1">
                  <c:v>Listopad</c:v>
                </c:pt>
                <c:pt idx="2">
                  <c:v>Prosinec</c:v>
                </c:pt>
              </c:strCache>
            </c:strRef>
          </c:cat>
          <c:val>
            <c:numRef>
              <c:f>'8.10'!$L$19:$N$19</c:f>
              <c:numCache>
                <c:formatCode>#,##0.0</c:formatCode>
                <c:ptCount val="3"/>
                <c:pt idx="0">
                  <c:v>2457</c:v>
                </c:pt>
                <c:pt idx="1">
                  <c:v>3172</c:v>
                </c:pt>
                <c:pt idx="2">
                  <c:v>2461</c:v>
                </c:pt>
              </c:numCache>
            </c:numRef>
          </c:val>
        </c:ser>
        <c:ser>
          <c:idx val="10"/>
          <c:order val="10"/>
          <c:tx>
            <c:strRef>
              <c:f>'8.10'!$K$20</c:f>
              <c:strCache>
                <c:ptCount val="1"/>
                <c:pt idx="0">
                  <c:v>Ostatní kapalná paliva</c:v>
                </c:pt>
              </c:strCache>
            </c:strRef>
          </c:tx>
          <c:invertIfNegative val="0"/>
          <c:cat>
            <c:strRef>
              <c:f>'8.10'!$L$9:$N$9</c:f>
              <c:strCache>
                <c:ptCount val="3"/>
                <c:pt idx="0">
                  <c:v>Říjen</c:v>
                </c:pt>
                <c:pt idx="1">
                  <c:v>Listopad</c:v>
                </c:pt>
                <c:pt idx="2">
                  <c:v>Prosinec</c:v>
                </c:pt>
              </c:strCache>
            </c:strRef>
          </c:cat>
          <c:val>
            <c:numRef>
              <c:f>'8.10'!$L$20:$N$20</c:f>
              <c:numCache>
                <c:formatCode>#,##0.0</c:formatCode>
                <c:ptCount val="3"/>
                <c:pt idx="0">
                  <c:v>0</c:v>
                </c:pt>
                <c:pt idx="1">
                  <c:v>0</c:v>
                </c:pt>
                <c:pt idx="2">
                  <c:v>0</c:v>
                </c:pt>
              </c:numCache>
            </c:numRef>
          </c:val>
        </c:ser>
        <c:ser>
          <c:idx val="11"/>
          <c:order val="11"/>
          <c:tx>
            <c:strRef>
              <c:f>'8.10'!$K$21</c:f>
              <c:strCache>
                <c:ptCount val="1"/>
                <c:pt idx="0">
                  <c:v>Ostatní pevná paliva</c:v>
                </c:pt>
              </c:strCache>
            </c:strRef>
          </c:tx>
          <c:invertIfNegative val="0"/>
          <c:cat>
            <c:strRef>
              <c:f>'8.10'!$L$9:$N$9</c:f>
              <c:strCache>
                <c:ptCount val="3"/>
                <c:pt idx="0">
                  <c:v>Říjen</c:v>
                </c:pt>
                <c:pt idx="1">
                  <c:v>Listopad</c:v>
                </c:pt>
                <c:pt idx="2">
                  <c:v>Prosinec</c:v>
                </c:pt>
              </c:strCache>
            </c:strRef>
          </c:cat>
          <c:val>
            <c:numRef>
              <c:f>'8.10'!$L$21:$N$21</c:f>
              <c:numCache>
                <c:formatCode>#,##0.0</c:formatCode>
                <c:ptCount val="3"/>
                <c:pt idx="0">
                  <c:v>0</c:v>
                </c:pt>
                <c:pt idx="1">
                  <c:v>0</c:v>
                </c:pt>
                <c:pt idx="2">
                  <c:v>0</c:v>
                </c:pt>
              </c:numCache>
            </c:numRef>
          </c:val>
        </c:ser>
        <c:ser>
          <c:idx val="12"/>
          <c:order val="12"/>
          <c:tx>
            <c:strRef>
              <c:f>'8.10'!$K$22</c:f>
              <c:strCache>
                <c:ptCount val="1"/>
                <c:pt idx="0">
                  <c:v>Ostatní plyny</c:v>
                </c:pt>
              </c:strCache>
            </c:strRef>
          </c:tx>
          <c:invertIfNegative val="0"/>
          <c:cat>
            <c:strRef>
              <c:f>'8.10'!$L$9:$N$9</c:f>
              <c:strCache>
                <c:ptCount val="3"/>
                <c:pt idx="0">
                  <c:v>Říjen</c:v>
                </c:pt>
                <c:pt idx="1">
                  <c:v>Listopad</c:v>
                </c:pt>
                <c:pt idx="2">
                  <c:v>Prosinec</c:v>
                </c:pt>
              </c:strCache>
            </c:strRef>
          </c:cat>
          <c:val>
            <c:numRef>
              <c:f>'8.10'!$L$22:$N$22</c:f>
              <c:numCache>
                <c:formatCode>#,##0.0</c:formatCode>
                <c:ptCount val="3"/>
                <c:pt idx="0">
                  <c:v>0</c:v>
                </c:pt>
                <c:pt idx="1">
                  <c:v>0</c:v>
                </c:pt>
                <c:pt idx="2">
                  <c:v>0</c:v>
                </c:pt>
              </c:numCache>
            </c:numRef>
          </c:val>
        </c:ser>
        <c:ser>
          <c:idx val="13"/>
          <c:order val="13"/>
          <c:tx>
            <c:strRef>
              <c:f>'8.10'!$K$23</c:f>
              <c:strCache>
                <c:ptCount val="1"/>
                <c:pt idx="0">
                  <c:v>Ostatní</c:v>
                </c:pt>
              </c:strCache>
            </c:strRef>
          </c:tx>
          <c:invertIfNegative val="0"/>
          <c:cat>
            <c:strRef>
              <c:f>'8.10'!$L$9:$N$9</c:f>
              <c:strCache>
                <c:ptCount val="3"/>
                <c:pt idx="0">
                  <c:v>Říjen</c:v>
                </c:pt>
                <c:pt idx="1">
                  <c:v>Listopad</c:v>
                </c:pt>
                <c:pt idx="2">
                  <c:v>Prosinec</c:v>
                </c:pt>
              </c:strCache>
            </c:strRef>
          </c:cat>
          <c:val>
            <c:numRef>
              <c:f>'8.10'!$L$23:$N$23</c:f>
              <c:numCache>
                <c:formatCode>#,##0.0</c:formatCode>
                <c:ptCount val="3"/>
                <c:pt idx="0">
                  <c:v>0</c:v>
                </c:pt>
                <c:pt idx="1">
                  <c:v>0</c:v>
                </c:pt>
                <c:pt idx="2">
                  <c:v>0</c:v>
                </c:pt>
              </c:numCache>
            </c:numRef>
          </c:val>
        </c:ser>
        <c:ser>
          <c:idx val="14"/>
          <c:order val="14"/>
          <c:tx>
            <c:strRef>
              <c:f>'8.10'!$K$24</c:f>
              <c:strCache>
                <c:ptCount val="1"/>
                <c:pt idx="0">
                  <c:v>Topné oleje</c:v>
                </c:pt>
              </c:strCache>
            </c:strRef>
          </c:tx>
          <c:invertIfNegative val="0"/>
          <c:cat>
            <c:strRef>
              <c:f>'8.10'!$L$9:$N$9</c:f>
              <c:strCache>
                <c:ptCount val="3"/>
                <c:pt idx="0">
                  <c:v>Říjen</c:v>
                </c:pt>
                <c:pt idx="1">
                  <c:v>Listopad</c:v>
                </c:pt>
                <c:pt idx="2">
                  <c:v>Prosinec</c:v>
                </c:pt>
              </c:strCache>
            </c:strRef>
          </c:cat>
          <c:val>
            <c:numRef>
              <c:f>'8.10'!$L$24:$N$24</c:f>
              <c:numCache>
                <c:formatCode>#,##0.0</c:formatCode>
                <c:ptCount val="3"/>
                <c:pt idx="0">
                  <c:v>49</c:v>
                </c:pt>
                <c:pt idx="1">
                  <c:v>75</c:v>
                </c:pt>
                <c:pt idx="2">
                  <c:v>92</c:v>
                </c:pt>
              </c:numCache>
            </c:numRef>
          </c:val>
        </c:ser>
        <c:ser>
          <c:idx val="15"/>
          <c:order val="15"/>
          <c:tx>
            <c:strRef>
              <c:f>'8.10'!$K$25</c:f>
              <c:strCache>
                <c:ptCount val="1"/>
                <c:pt idx="0">
                  <c:v>Zemní plyn</c:v>
                </c:pt>
              </c:strCache>
            </c:strRef>
          </c:tx>
          <c:spPr>
            <a:solidFill>
              <a:srgbClr val="EBE600"/>
            </a:solidFill>
          </c:spPr>
          <c:invertIfNegative val="0"/>
          <c:cat>
            <c:strRef>
              <c:f>'8.10'!$L$9:$N$9</c:f>
              <c:strCache>
                <c:ptCount val="3"/>
                <c:pt idx="0">
                  <c:v>Říjen</c:v>
                </c:pt>
                <c:pt idx="1">
                  <c:v>Listopad</c:v>
                </c:pt>
                <c:pt idx="2">
                  <c:v>Prosinec</c:v>
                </c:pt>
              </c:strCache>
            </c:strRef>
          </c:cat>
          <c:val>
            <c:numRef>
              <c:f>'8.10'!$L$25:$N$25</c:f>
              <c:numCache>
                <c:formatCode>#,##0.0</c:formatCode>
                <c:ptCount val="3"/>
                <c:pt idx="0">
                  <c:v>26779.960000000003</c:v>
                </c:pt>
                <c:pt idx="1">
                  <c:v>39611.350999999995</c:v>
                </c:pt>
                <c:pt idx="2">
                  <c:v>48996.550999999999</c:v>
                </c:pt>
              </c:numCache>
            </c:numRef>
          </c:val>
        </c:ser>
        <c:dLbls>
          <c:showLegendKey val="0"/>
          <c:showVal val="0"/>
          <c:showCatName val="0"/>
          <c:showSerName val="0"/>
          <c:showPercent val="0"/>
          <c:showBubbleSize val="0"/>
        </c:dLbls>
        <c:gapWidth val="150"/>
        <c:overlap val="100"/>
        <c:axId val="516285568"/>
        <c:axId val="516287104"/>
      </c:barChart>
      <c:catAx>
        <c:axId val="516285568"/>
        <c:scaling>
          <c:orientation val="minMax"/>
        </c:scaling>
        <c:delete val="0"/>
        <c:axPos val="b"/>
        <c:numFmt formatCode="General" sourceLinked="1"/>
        <c:majorTickMark val="none"/>
        <c:minorTickMark val="none"/>
        <c:tickLblPos val="nextTo"/>
        <c:txPr>
          <a:bodyPr/>
          <a:lstStyle/>
          <a:p>
            <a:pPr>
              <a:defRPr sz="900"/>
            </a:pPr>
            <a:endParaRPr lang="cs-CZ"/>
          </a:p>
        </c:txPr>
        <c:crossAx val="516287104"/>
        <c:crosses val="autoZero"/>
        <c:auto val="1"/>
        <c:lblAlgn val="ctr"/>
        <c:lblOffset val="100"/>
        <c:noMultiLvlLbl val="0"/>
      </c:catAx>
      <c:valAx>
        <c:axId val="516287104"/>
        <c:scaling>
          <c:orientation val="minMax"/>
          <c:max val="600000"/>
        </c:scaling>
        <c:delete val="0"/>
        <c:axPos val="l"/>
        <c:majorGridlines/>
        <c:numFmt formatCode="#,##0" sourceLinked="0"/>
        <c:majorTickMark val="out"/>
        <c:minorTickMark val="none"/>
        <c:tickLblPos val="nextTo"/>
        <c:spPr>
          <a:ln>
            <a:noFill/>
          </a:ln>
        </c:spPr>
        <c:txPr>
          <a:bodyPr/>
          <a:lstStyle/>
          <a:p>
            <a:pPr>
              <a:defRPr sz="900"/>
            </a:pPr>
            <a:endParaRPr lang="cs-CZ"/>
          </a:p>
        </c:txPr>
        <c:crossAx val="51628556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'8.10'!$O$28:$O$35</c:f>
              <c:numCache>
                <c:formatCode>#,##0.0</c:formatCode>
                <c:ptCount val="8"/>
              </c:numCache>
            </c:numRef>
          </c:cat>
          <c:val>
            <c:numRef>
              <c:f>'8.10'!$J$28:$J$35</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6487424"/>
        <c:axId val="516562944"/>
      </c:barChart>
      <c:catAx>
        <c:axId val="516487424"/>
        <c:scaling>
          <c:orientation val="minMax"/>
        </c:scaling>
        <c:delete val="1"/>
        <c:axPos val="b"/>
        <c:numFmt formatCode="General" sourceLinked="1"/>
        <c:majorTickMark val="out"/>
        <c:minorTickMark val="none"/>
        <c:tickLblPos val="nextTo"/>
        <c:crossAx val="516562944"/>
        <c:crosses val="autoZero"/>
        <c:auto val="1"/>
        <c:lblAlgn val="ctr"/>
        <c:lblOffset val="100"/>
        <c:noMultiLvlLbl val="0"/>
      </c:catAx>
      <c:valAx>
        <c:axId val="516562944"/>
        <c:scaling>
          <c:orientation val="minMax"/>
        </c:scaling>
        <c:delete val="1"/>
        <c:axPos val="l"/>
        <c:numFmt formatCode="0%" sourceLinked="1"/>
        <c:majorTickMark val="out"/>
        <c:minorTickMark val="none"/>
        <c:tickLblPos val="nextTo"/>
        <c:crossAx val="51648742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'5.2'!$O$7</c:f>
              <c:strCache>
                <c:ptCount val="1"/>
              </c:strCache>
            </c:strRef>
          </c:tx>
          <c:invertIfNegative val="0"/>
          <c:cat>
            <c:numRef>
              <c:f>'5.2'!$P$6</c:f>
              <c:numCache>
                <c:formatCode>General</c:formatCode>
                <c:ptCount val="1"/>
              </c:numCache>
            </c:numRef>
          </c:cat>
          <c:val>
            <c:numRef>
              <c:f>'5.2'!$P$7</c:f>
              <c:numCache>
                <c:formatCode>General</c:formatCode>
                <c:ptCount val="1"/>
              </c:numCache>
            </c:numRef>
          </c:val>
        </c:ser>
        <c:ser>
          <c:idx val="1"/>
          <c:order val="1"/>
          <c:tx>
            <c:strRef>
              <c:f>'5.2'!$O$8</c:f>
              <c:strCache>
                <c:ptCount val="1"/>
              </c:strCache>
            </c:strRef>
          </c:tx>
          <c:invertIfNegative val="0"/>
          <c:cat>
            <c:numRef>
              <c:f>'5.2'!$P$6</c:f>
              <c:numCache>
                <c:formatCode>General</c:formatCode>
                <c:ptCount val="1"/>
              </c:numCache>
            </c:numRef>
          </c:cat>
          <c:val>
            <c:numRef>
              <c:f>'5.2'!$P$8</c:f>
              <c:numCache>
                <c:formatCode>General</c:formatCode>
                <c:ptCount val="1"/>
              </c:numCache>
            </c:numRef>
          </c:val>
        </c:ser>
        <c:ser>
          <c:idx val="2"/>
          <c:order val="2"/>
          <c:tx>
            <c:strRef>
              <c:f>'5.2'!$O$9</c:f>
              <c:strCache>
                <c:ptCount val="1"/>
              </c:strCache>
            </c:strRef>
          </c:tx>
          <c:invertIfNegative val="0"/>
          <c:cat>
            <c:numRef>
              <c:f>'5.2'!$P$6</c:f>
              <c:numCache>
                <c:formatCode>General</c:formatCode>
                <c:ptCount val="1"/>
              </c:numCache>
            </c:numRef>
          </c:cat>
          <c:val>
            <c:numRef>
              <c:f>'5.2'!$P$9</c:f>
              <c:numCache>
                <c:formatCode>General</c:formatCode>
                <c:ptCount val="1"/>
              </c:numCache>
            </c:numRef>
          </c:val>
        </c:ser>
        <c:ser>
          <c:idx val="3"/>
          <c:order val="3"/>
          <c:tx>
            <c:strRef>
              <c:f>'5.2'!$O$10</c:f>
              <c:strCache>
                <c:ptCount val="1"/>
              </c:strCache>
            </c:strRef>
          </c:tx>
          <c:invertIfNegative val="0"/>
          <c:cat>
            <c:numRef>
              <c:f>'5.2'!$P$6</c:f>
              <c:numCache>
                <c:formatCode>General</c:formatCode>
                <c:ptCount val="1"/>
              </c:numCache>
            </c:numRef>
          </c:cat>
          <c:val>
            <c:numRef>
              <c:f>'5.2'!$P$10</c:f>
              <c:numCache>
                <c:formatCode>General</c:formatCode>
                <c:ptCount val="1"/>
              </c:numCache>
            </c:numRef>
          </c:val>
        </c:ser>
        <c:ser>
          <c:idx val="4"/>
          <c:order val="4"/>
          <c:tx>
            <c:strRef>
              <c:f>'5.2'!$O$11</c:f>
              <c:strCache>
                <c:ptCount val="1"/>
              </c:strCache>
            </c:strRef>
          </c:tx>
          <c:invertIfNegative val="0"/>
          <c:cat>
            <c:numRef>
              <c:f>'5.2'!$P$6</c:f>
              <c:numCache>
                <c:formatCode>General</c:formatCode>
                <c:ptCount val="1"/>
              </c:numCache>
            </c:numRef>
          </c:cat>
          <c:val>
            <c:numRef>
              <c:f>'5.2'!$P$11</c:f>
              <c:numCache>
                <c:formatCode>General</c:formatCode>
                <c:ptCount val="1"/>
              </c:numCache>
            </c:numRef>
          </c:val>
        </c:ser>
        <c:ser>
          <c:idx val="5"/>
          <c:order val="5"/>
          <c:tx>
            <c:strRef>
              <c:f>'5.2'!$O$12</c:f>
              <c:strCache>
                <c:ptCount val="1"/>
              </c:strCache>
            </c:strRef>
          </c:tx>
          <c:invertIfNegative val="0"/>
          <c:cat>
            <c:numRef>
              <c:f>'5.2'!$P$6</c:f>
              <c:numCache>
                <c:formatCode>General</c:formatCode>
                <c:ptCount val="1"/>
              </c:numCache>
            </c:numRef>
          </c:cat>
          <c:val>
            <c:numRef>
              <c:f>'5.2'!$P$12</c:f>
              <c:numCache>
                <c:formatCode>General</c:formatCode>
                <c:ptCount val="1"/>
              </c:numCache>
            </c:numRef>
          </c:val>
        </c:ser>
        <c:ser>
          <c:idx val="6"/>
          <c:order val="6"/>
          <c:tx>
            <c:strRef>
              <c:f>'5.2'!$O$13</c:f>
              <c:strCache>
                <c:ptCount val="1"/>
              </c:strCache>
            </c:strRef>
          </c:tx>
          <c:invertIfNegative val="0"/>
          <c:cat>
            <c:numRef>
              <c:f>'5.2'!$P$6</c:f>
              <c:numCache>
                <c:formatCode>General</c:formatCode>
                <c:ptCount val="1"/>
              </c:numCache>
            </c:numRef>
          </c:cat>
          <c:val>
            <c:numRef>
              <c:f>'5.2'!$P$13</c:f>
              <c:numCache>
                <c:formatCode>General</c:formatCode>
                <c:ptCount val="1"/>
              </c:numCache>
            </c:numRef>
          </c:val>
        </c:ser>
        <c:ser>
          <c:idx val="7"/>
          <c:order val="7"/>
          <c:tx>
            <c:strRef>
              <c:f>'5.2'!$O$14</c:f>
              <c:strCache>
                <c:ptCount val="1"/>
              </c:strCache>
            </c:strRef>
          </c:tx>
          <c:invertIfNegative val="0"/>
          <c:cat>
            <c:numRef>
              <c:f>'5.2'!$P$6</c:f>
              <c:numCache>
                <c:formatCode>General</c:formatCode>
                <c:ptCount val="1"/>
              </c:numCache>
            </c:numRef>
          </c:cat>
          <c:val>
            <c:numRef>
              <c:f>'5.2'!$P$14</c:f>
              <c:numCache>
                <c:formatCode>General</c:formatCode>
                <c:ptCount val="1"/>
              </c:numCache>
            </c:numRef>
          </c:val>
        </c:ser>
        <c:ser>
          <c:idx val="8"/>
          <c:order val="8"/>
          <c:tx>
            <c:strRef>
              <c:f>'5.2'!$O$15</c:f>
              <c:strCache>
                <c:ptCount val="1"/>
              </c:strCache>
            </c:strRef>
          </c:tx>
          <c:invertIfNegative val="0"/>
          <c:cat>
            <c:numRef>
              <c:f>'5.2'!$P$6</c:f>
              <c:numCache>
                <c:formatCode>General</c:formatCode>
                <c:ptCount val="1"/>
              </c:numCache>
            </c:numRef>
          </c:cat>
          <c:val>
            <c:numRef>
              <c:f>'5.2'!$P$15</c:f>
              <c:numCache>
                <c:formatCode>General</c:formatCode>
                <c:ptCount val="1"/>
              </c:numCache>
            </c:numRef>
          </c:val>
        </c:ser>
        <c:ser>
          <c:idx val="9"/>
          <c:order val="9"/>
          <c:tx>
            <c:strRef>
              <c:f>'5.2'!$O$16</c:f>
              <c:strCache>
                <c:ptCount val="1"/>
              </c:strCache>
            </c:strRef>
          </c:tx>
          <c:invertIfNegative val="0"/>
          <c:cat>
            <c:numRef>
              <c:f>'5.2'!$P$6</c:f>
              <c:numCache>
                <c:formatCode>General</c:formatCode>
                <c:ptCount val="1"/>
              </c:numCache>
            </c:numRef>
          </c:cat>
          <c:val>
            <c:numRef>
              <c:f>'5.2'!$P$16</c:f>
              <c:numCache>
                <c:formatCode>General</c:formatCode>
                <c:ptCount val="1"/>
              </c:numCache>
            </c:numRef>
          </c:val>
        </c:ser>
        <c:ser>
          <c:idx val="10"/>
          <c:order val="10"/>
          <c:tx>
            <c:strRef>
              <c:f>'5.2'!$O$17</c:f>
              <c:strCache>
                <c:ptCount val="1"/>
              </c:strCache>
            </c:strRef>
          </c:tx>
          <c:invertIfNegative val="0"/>
          <c:cat>
            <c:numRef>
              <c:f>'5.2'!$P$6</c:f>
              <c:numCache>
                <c:formatCode>General</c:formatCode>
                <c:ptCount val="1"/>
              </c:numCache>
            </c:numRef>
          </c:cat>
          <c:val>
            <c:numRef>
              <c:f>'5.2'!$P$17</c:f>
              <c:numCache>
                <c:formatCode>General</c:formatCode>
                <c:ptCount val="1"/>
              </c:numCache>
            </c:numRef>
          </c:val>
        </c:ser>
        <c:ser>
          <c:idx val="11"/>
          <c:order val="11"/>
          <c:tx>
            <c:strRef>
              <c:f>'5.2'!$O$18</c:f>
              <c:strCache>
                <c:ptCount val="1"/>
              </c:strCache>
            </c:strRef>
          </c:tx>
          <c:invertIfNegative val="0"/>
          <c:cat>
            <c:numRef>
              <c:f>'5.2'!$P$6</c:f>
              <c:numCache>
                <c:formatCode>General</c:formatCode>
                <c:ptCount val="1"/>
              </c:numCache>
            </c:numRef>
          </c:cat>
          <c:val>
            <c:numRef>
              <c:f>'5.2'!$P$18</c:f>
              <c:numCache>
                <c:formatCode>General</c:formatCode>
                <c:ptCount val="1"/>
              </c:numCache>
            </c:numRef>
          </c:val>
        </c:ser>
        <c:ser>
          <c:idx val="12"/>
          <c:order val="12"/>
          <c:tx>
            <c:strRef>
              <c:f>'5.2'!$O$19</c:f>
              <c:strCache>
                <c:ptCount val="1"/>
              </c:strCache>
            </c:strRef>
          </c:tx>
          <c:invertIfNegative val="0"/>
          <c:cat>
            <c:numRef>
              <c:f>'5.2'!$P$6</c:f>
              <c:numCache>
                <c:formatCode>General</c:formatCode>
                <c:ptCount val="1"/>
              </c:numCache>
            </c:numRef>
          </c:cat>
          <c:val>
            <c:numRef>
              <c:f>'5.2'!$P$19</c:f>
              <c:numCache>
                <c:formatCode>General</c:formatCode>
                <c:ptCount val="1"/>
              </c:numCache>
            </c:numRef>
          </c:val>
        </c:ser>
        <c:ser>
          <c:idx val="13"/>
          <c:order val="13"/>
          <c:tx>
            <c:strRef>
              <c:f>'5.2'!$O$20</c:f>
              <c:strCache>
                <c:ptCount val="1"/>
              </c:strCache>
            </c:strRef>
          </c:tx>
          <c:invertIfNegative val="0"/>
          <c:cat>
            <c:numRef>
              <c:f>'5.2'!$P$6</c:f>
              <c:numCache>
                <c:formatCode>General</c:formatCode>
                <c:ptCount val="1"/>
              </c:numCache>
            </c:numRef>
          </c:cat>
          <c:val>
            <c:numRef>
              <c:f>'5.2'!$P$20</c:f>
              <c:numCache>
                <c:formatCode>General</c:formatCode>
                <c:ptCount val="1"/>
              </c:numCache>
            </c:numRef>
          </c:val>
        </c:ser>
        <c:dLbls>
          <c:showLegendKey val="0"/>
          <c:showVal val="0"/>
          <c:showCatName val="0"/>
          <c:showSerName val="0"/>
          <c:showPercent val="0"/>
          <c:showBubbleSize val="0"/>
        </c:dLbls>
        <c:gapWidth val="150"/>
        <c:axId val="479858048"/>
        <c:axId val="479868032"/>
      </c:barChart>
      <c:catAx>
        <c:axId val="479858048"/>
        <c:scaling>
          <c:orientation val="minMax"/>
        </c:scaling>
        <c:delete val="1"/>
        <c:axPos val="b"/>
        <c:numFmt formatCode="General" sourceLinked="1"/>
        <c:majorTickMark val="out"/>
        <c:minorTickMark val="none"/>
        <c:tickLblPos val="nextTo"/>
        <c:crossAx val="479868032"/>
        <c:crosses val="autoZero"/>
        <c:auto val="1"/>
        <c:lblAlgn val="ctr"/>
        <c:lblOffset val="100"/>
        <c:noMultiLvlLbl val="0"/>
      </c:catAx>
      <c:valAx>
        <c:axId val="479868032"/>
        <c:scaling>
          <c:orientation val="minMax"/>
        </c:scaling>
        <c:delete val="1"/>
        <c:axPos val="l"/>
        <c:numFmt formatCode="General" sourceLinked="1"/>
        <c:majorTickMark val="out"/>
        <c:minorTickMark val="none"/>
        <c:tickLblPos val="nextTo"/>
        <c:crossAx val="47985804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'8.13'!$O$10:$O$25</c:f>
              <c:numCache>
                <c:formatCode>0.0%</c:formatCode>
                <c:ptCount val="16"/>
              </c:numCache>
            </c:numRef>
          </c:cat>
          <c:val>
            <c:numRef>
              <c:f>'8.13'!$J$10:$J$25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'8.11'!$K$27</c:f>
              <c:strCache>
                <c:ptCount val="1"/>
                <c:pt idx="0">
                  <c:v>Průmysl</c:v>
                </c:pt>
              </c:strCache>
            </c:strRef>
          </c:tx>
          <c:invertIfNegative val="0"/>
          <c:cat>
            <c:strRef>
              <c:f>'8.11'!$L$26:$N$26</c:f>
              <c:strCache>
                <c:ptCount val="3"/>
                <c:pt idx="0">
                  <c:v>Říjen</c:v>
                </c:pt>
                <c:pt idx="1">
                  <c:v>Listopad</c:v>
                </c:pt>
                <c:pt idx="2">
                  <c:v>Prosinec</c:v>
                </c:pt>
              </c:strCache>
            </c:strRef>
          </c:cat>
          <c:val>
            <c:numRef>
              <c:f>'8.11'!$L$27:$N$27</c:f>
              <c:numCache>
                <c:formatCode>#,##0.0</c:formatCode>
                <c:ptCount val="3"/>
                <c:pt idx="0">
                  <c:v>24295.640000000003</c:v>
                </c:pt>
                <c:pt idx="1">
                  <c:v>45071.179999999993</c:v>
                </c:pt>
                <c:pt idx="2">
                  <c:v>55098.51</c:v>
                </c:pt>
              </c:numCache>
            </c:numRef>
          </c:val>
        </c:ser>
        <c:ser>
          <c:idx val="1"/>
          <c:order val="1"/>
          <c:tx>
            <c:strRef>
              <c:f>'8.11'!$K$28</c:f>
              <c:strCache>
                <c:ptCount val="1"/>
                <c:pt idx="0">
                  <c:v>Energetika</c:v>
                </c:pt>
              </c:strCache>
            </c:strRef>
          </c:tx>
          <c:invertIfNegative val="0"/>
          <c:cat>
            <c:strRef>
              <c:f>'8.11'!$L$26:$N$26</c:f>
              <c:strCache>
                <c:ptCount val="3"/>
                <c:pt idx="0">
                  <c:v>Říjen</c:v>
                </c:pt>
                <c:pt idx="1">
                  <c:v>Listopad</c:v>
                </c:pt>
                <c:pt idx="2">
                  <c:v>Prosinec</c:v>
                </c:pt>
              </c:strCache>
            </c:strRef>
          </c:cat>
          <c:val>
            <c:numRef>
              <c:f>'8.11'!$L$28:$N$28</c:f>
              <c:numCache>
                <c:formatCode>#,##0.0</c:formatCode>
                <c:ptCount val="3"/>
                <c:pt idx="0">
                  <c:v>1673</c:v>
                </c:pt>
                <c:pt idx="1">
                  <c:v>686</c:v>
                </c:pt>
                <c:pt idx="2">
                  <c:v>1424</c:v>
                </c:pt>
              </c:numCache>
            </c:numRef>
          </c:val>
        </c:ser>
        <c:ser>
          <c:idx val="2"/>
          <c:order val="2"/>
          <c:tx>
            <c:strRef>
              <c:f>'8.11'!$K$29</c:f>
              <c:strCache>
                <c:ptCount val="1"/>
                <c:pt idx="0">
                  <c:v>Doprava</c:v>
                </c:pt>
              </c:strCache>
            </c:strRef>
          </c:tx>
          <c:invertIfNegative val="0"/>
          <c:cat>
            <c:strRef>
              <c:f>'8.11'!$L$26:$N$26</c:f>
              <c:strCache>
                <c:ptCount val="3"/>
                <c:pt idx="0">
                  <c:v>Říjen</c:v>
                </c:pt>
                <c:pt idx="1">
                  <c:v>Listopad</c:v>
                </c:pt>
                <c:pt idx="2">
                  <c:v>Prosinec</c:v>
                </c:pt>
              </c:strCache>
            </c:strRef>
          </c:cat>
          <c:val>
            <c:numRef>
              <c:f>'8.11'!$L$29:$N$29</c:f>
              <c:numCache>
                <c:formatCode>#,##0.0</c:formatCode>
                <c:ptCount val="3"/>
                <c:pt idx="0">
                  <c:v>461.35</c:v>
                </c:pt>
                <c:pt idx="1">
                  <c:v>635.38</c:v>
                </c:pt>
                <c:pt idx="2">
                  <c:v>923.79</c:v>
                </c:pt>
              </c:numCache>
            </c:numRef>
          </c:val>
        </c:ser>
        <c:ser>
          <c:idx val="3"/>
          <c:order val="3"/>
          <c:tx>
            <c:strRef>
              <c:f>'8.11'!$K$30</c:f>
              <c:strCache>
                <c:ptCount val="1"/>
                <c:pt idx="0">
                  <c:v>Stavebnictví</c:v>
                </c:pt>
              </c:strCache>
            </c:strRef>
          </c:tx>
          <c:invertIfNegative val="0"/>
          <c:cat>
            <c:strRef>
              <c:f>'8.11'!$L$26:$N$26</c:f>
              <c:strCache>
                <c:ptCount val="3"/>
                <c:pt idx="0">
                  <c:v>Říjen</c:v>
                </c:pt>
                <c:pt idx="1">
                  <c:v>Listopad</c:v>
                </c:pt>
                <c:pt idx="2">
                  <c:v>Prosinec</c:v>
                </c:pt>
              </c:strCache>
            </c:strRef>
          </c:cat>
          <c:val>
            <c:numRef>
              <c:f>'8.11'!$L$30:$N$30</c:f>
              <c:numCache>
                <c:formatCode>#,##0.0</c:formatCode>
                <c:ptCount val="3"/>
                <c:pt idx="0">
                  <c:v>239.17</c:v>
                </c:pt>
                <c:pt idx="1">
                  <c:v>358.57</c:v>
                </c:pt>
                <c:pt idx="2">
                  <c:v>549.02</c:v>
                </c:pt>
              </c:numCache>
            </c:numRef>
          </c:val>
        </c:ser>
        <c:ser>
          <c:idx val="4"/>
          <c:order val="4"/>
          <c:tx>
            <c:strRef>
              <c:f>'8.11'!$K$31</c:f>
              <c:strCache>
                <c:ptCount val="1"/>
                <c:pt idx="0">
                  <c:v>Zemědělství a lesnictví</c:v>
                </c:pt>
              </c:strCache>
            </c:strRef>
          </c:tx>
          <c:invertIfNegative val="0"/>
          <c:cat>
            <c:strRef>
              <c:f>'8.11'!$L$26:$N$26</c:f>
              <c:strCache>
                <c:ptCount val="3"/>
                <c:pt idx="0">
                  <c:v>Říjen</c:v>
                </c:pt>
                <c:pt idx="1">
                  <c:v>Listopad</c:v>
                </c:pt>
                <c:pt idx="2">
                  <c:v>Prosinec</c:v>
                </c:pt>
              </c:strCache>
            </c:strRef>
          </c:cat>
          <c:val>
            <c:numRef>
              <c:f>'8.11'!$L$31:$N$31</c:f>
              <c:numCache>
                <c:formatCode>#,##0.0</c:formatCode>
                <c:ptCount val="3"/>
                <c:pt idx="0">
                  <c:v>2367.3399999999997</c:v>
                </c:pt>
                <c:pt idx="1">
                  <c:v>3473.75</c:v>
                </c:pt>
                <c:pt idx="2">
                  <c:v>4273.18</c:v>
                </c:pt>
              </c:numCache>
            </c:numRef>
          </c:val>
        </c:ser>
        <c:ser>
          <c:idx val="5"/>
          <c:order val="5"/>
          <c:tx>
            <c:strRef>
              <c:f>'8.11'!$K$32</c:f>
              <c:strCache>
                <c:ptCount val="1"/>
                <c:pt idx="0">
                  <c:v>Domácnosti</c:v>
                </c:pt>
              </c:strCache>
            </c:strRef>
          </c:tx>
          <c:invertIfNegative val="0"/>
          <c:cat>
            <c:strRef>
              <c:f>'8.11'!$L$26:$N$26</c:f>
              <c:strCache>
                <c:ptCount val="3"/>
                <c:pt idx="0">
                  <c:v>Říjen</c:v>
                </c:pt>
                <c:pt idx="1">
                  <c:v>Listopad</c:v>
                </c:pt>
                <c:pt idx="2">
                  <c:v>Prosinec</c:v>
                </c:pt>
              </c:strCache>
            </c:strRef>
          </c:cat>
          <c:val>
            <c:numRef>
              <c:f>'8.11'!$L$32:$N$32</c:f>
              <c:numCache>
                <c:formatCode>#,##0.0</c:formatCode>
                <c:ptCount val="3"/>
                <c:pt idx="0">
                  <c:v>139791.61799999999</c:v>
                </c:pt>
                <c:pt idx="1">
                  <c:v>208079.15000000002</c:v>
                </c:pt>
                <c:pt idx="2">
                  <c:v>269598.45899999997</c:v>
                </c:pt>
              </c:numCache>
            </c:numRef>
          </c:val>
        </c:ser>
        <c:ser>
          <c:idx val="6"/>
          <c:order val="6"/>
          <c:tx>
            <c:strRef>
              <c:f>'8.11'!$K$33</c:f>
              <c:strCache>
                <c:ptCount val="1"/>
                <c:pt idx="0">
                  <c:v>Obchod, služby, školství, zdravotnictví</c:v>
                </c:pt>
              </c:strCache>
            </c:strRef>
          </c:tx>
          <c:invertIfNegative val="0"/>
          <c:cat>
            <c:strRef>
              <c:f>'8.11'!$L$26:$N$26</c:f>
              <c:strCache>
                <c:ptCount val="3"/>
                <c:pt idx="0">
                  <c:v>Říjen</c:v>
                </c:pt>
                <c:pt idx="1">
                  <c:v>Listopad</c:v>
                </c:pt>
                <c:pt idx="2">
                  <c:v>Prosinec</c:v>
                </c:pt>
              </c:strCache>
            </c:strRef>
          </c:cat>
          <c:val>
            <c:numRef>
              <c:f>'8.11'!$L$33:$N$33</c:f>
              <c:numCache>
                <c:formatCode>#,##0.0</c:formatCode>
                <c:ptCount val="3"/>
                <c:pt idx="0">
                  <c:v>75884.161000000007</c:v>
                </c:pt>
                <c:pt idx="1">
                  <c:v>124717.61899999999</c:v>
                </c:pt>
                <c:pt idx="2">
                  <c:v>153083.486</c:v>
                </c:pt>
              </c:numCache>
            </c:numRef>
          </c:val>
        </c:ser>
        <c:ser>
          <c:idx val="7"/>
          <c:order val="7"/>
          <c:tx>
            <c:strRef>
              <c:f>'8.11'!$K$34</c:f>
              <c:strCache>
                <c:ptCount val="1"/>
                <c:pt idx="0">
                  <c:v>Ostatní</c:v>
                </c:pt>
              </c:strCache>
            </c:strRef>
          </c:tx>
          <c:invertIfNegative val="0"/>
          <c:cat>
            <c:strRef>
              <c:f>'8.11'!$L$26:$N$26</c:f>
              <c:strCache>
                <c:ptCount val="3"/>
                <c:pt idx="0">
                  <c:v>Říjen</c:v>
                </c:pt>
                <c:pt idx="1">
                  <c:v>Listopad</c:v>
                </c:pt>
                <c:pt idx="2">
                  <c:v>Prosinec</c:v>
                </c:pt>
              </c:strCache>
            </c:strRef>
          </c:cat>
          <c:val>
            <c:numRef>
              <c:f>'8.11'!$L$34:$N$34</c:f>
              <c:numCache>
                <c:formatCode>#,##0.0</c:formatCode>
                <c:ptCount val="3"/>
                <c:pt idx="0">
                  <c:v>4081.8360000000002</c:v>
                </c:pt>
                <c:pt idx="1">
                  <c:v>6727.0560000000005</c:v>
                </c:pt>
                <c:pt idx="2">
                  <c:v>8097.116</c:v>
                </c:pt>
              </c:numCache>
            </c:numRef>
          </c:val>
        </c:ser>
        <c:dLbls>
          <c:showLegendKey val="0"/>
          <c:showVal val="0"/>
          <c:showCatName val="0"/>
          <c:showSerName val="0"/>
          <c:showPercent val="0"/>
          <c:showBubbleSize val="0"/>
        </c:dLbls>
        <c:gapWidth val="150"/>
        <c:overlap val="100"/>
        <c:axId val="516670976"/>
        <c:axId val="516672512"/>
      </c:barChart>
      <c:catAx>
        <c:axId val="516670976"/>
        <c:scaling>
          <c:orientation val="minMax"/>
        </c:scaling>
        <c:delete val="0"/>
        <c:axPos val="b"/>
        <c:numFmt formatCode="General" sourceLinked="1"/>
        <c:majorTickMark val="none"/>
        <c:minorTickMark val="none"/>
        <c:tickLblPos val="nextTo"/>
        <c:txPr>
          <a:bodyPr/>
          <a:lstStyle/>
          <a:p>
            <a:pPr>
              <a:defRPr sz="900"/>
            </a:pPr>
            <a:endParaRPr lang="cs-CZ"/>
          </a:p>
        </c:txPr>
        <c:crossAx val="516672512"/>
        <c:crosses val="autoZero"/>
        <c:auto val="1"/>
        <c:lblAlgn val="ctr"/>
        <c:lblOffset val="100"/>
        <c:noMultiLvlLbl val="0"/>
      </c:catAx>
      <c:valAx>
        <c:axId val="51667251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667097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'8.11'!$L$39</c:f>
              <c:strCache>
                <c:ptCount val="1"/>
                <c:pt idx="0">
                  <c:v>Instalovaný výkon</c:v>
                </c:pt>
              </c:strCache>
            </c:strRef>
          </c:tx>
          <c:invertIfNegative val="0"/>
          <c:val>
            <c:numRef>
              <c:f>'8.11'!$M$39</c:f>
              <c:numCache>
                <c:formatCode>0.0%</c:formatCode>
                <c:ptCount val="1"/>
                <c:pt idx="0">
                  <c:v>2.7906544410447327E-2</c:v>
                </c:pt>
              </c:numCache>
            </c:numRef>
          </c:val>
        </c:ser>
        <c:ser>
          <c:idx val="1"/>
          <c:order val="1"/>
          <c:tx>
            <c:strRef>
              <c:f>'8.11'!$L$40</c:f>
              <c:strCache>
                <c:ptCount val="1"/>
                <c:pt idx="0">
                  <c:v>Výroba tepla brutto</c:v>
                </c:pt>
              </c:strCache>
            </c:strRef>
          </c:tx>
          <c:invertIfNegative val="0"/>
          <c:val>
            <c:numRef>
              <c:f>'8.11'!$M$40</c:f>
              <c:numCache>
                <c:formatCode>0.0%</c:formatCode>
                <c:ptCount val="1"/>
                <c:pt idx="0">
                  <c:v>3.6429558582607789E-2</c:v>
                </c:pt>
              </c:numCache>
            </c:numRef>
          </c:val>
        </c:ser>
        <c:ser>
          <c:idx val="2"/>
          <c:order val="2"/>
          <c:tx>
            <c:strRef>
              <c:f>'8.11'!$L$41</c:f>
              <c:strCache>
                <c:ptCount val="1"/>
                <c:pt idx="0">
                  <c:v>Dodávky tepla</c:v>
                </c:pt>
              </c:strCache>
            </c:strRef>
          </c:tx>
          <c:invertIfNegative val="0"/>
          <c:val>
            <c:numRef>
              <c:f>'8.11'!$M$41</c:f>
              <c:numCache>
                <c:formatCode>0.0%</c:formatCode>
                <c:ptCount val="1"/>
                <c:pt idx="0">
                  <c:v>4.7117855412249054E-2</c:v>
                </c:pt>
              </c:numCache>
            </c:numRef>
          </c:val>
        </c:ser>
        <c:dLbls>
          <c:showLegendKey val="0"/>
          <c:showVal val="0"/>
          <c:showCatName val="0"/>
          <c:showSerName val="0"/>
          <c:showPercent val="0"/>
          <c:showBubbleSize val="0"/>
        </c:dLbls>
        <c:gapWidth val="150"/>
        <c:axId val="516698496"/>
        <c:axId val="516700032"/>
      </c:barChart>
      <c:catAx>
        <c:axId val="516698496"/>
        <c:scaling>
          <c:orientation val="maxMin"/>
        </c:scaling>
        <c:delete val="0"/>
        <c:axPos val="l"/>
        <c:numFmt formatCode="General" sourceLinked="1"/>
        <c:majorTickMark val="none"/>
        <c:minorTickMark val="none"/>
        <c:tickLblPos val="none"/>
        <c:crossAx val="516700032"/>
        <c:crosses val="autoZero"/>
        <c:auto val="1"/>
        <c:lblAlgn val="ctr"/>
        <c:lblOffset val="100"/>
        <c:noMultiLvlLbl val="0"/>
      </c:catAx>
      <c:valAx>
        <c:axId val="51670003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516698496"/>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'8.11'!$K$10</c:f>
              <c:strCache>
                <c:ptCount val="1"/>
                <c:pt idx="0">
                  <c:v>Biomasa</c:v>
                </c:pt>
              </c:strCache>
            </c:strRef>
          </c:tx>
          <c:spPr>
            <a:solidFill>
              <a:schemeClr val="accent3">
                <a:lumMod val="75000"/>
              </a:schemeClr>
            </a:solidFill>
          </c:spPr>
          <c:invertIfNegative val="0"/>
          <c:cat>
            <c:strRef>
              <c:f>'8.11'!$L$9:$N$9</c:f>
              <c:strCache>
                <c:ptCount val="3"/>
                <c:pt idx="0">
                  <c:v>Říjen</c:v>
                </c:pt>
                <c:pt idx="1">
                  <c:v>Listopad</c:v>
                </c:pt>
                <c:pt idx="2">
                  <c:v>Prosinec</c:v>
                </c:pt>
              </c:strCache>
            </c:strRef>
          </c:cat>
          <c:val>
            <c:numRef>
              <c:f>'8.11'!$L$10:$N$10</c:f>
              <c:numCache>
                <c:formatCode>#,##0.0</c:formatCode>
                <c:ptCount val="3"/>
                <c:pt idx="0">
                  <c:v>57599.145999999993</c:v>
                </c:pt>
                <c:pt idx="1">
                  <c:v>73599.122999999992</c:v>
                </c:pt>
                <c:pt idx="2">
                  <c:v>78437.849000000002</c:v>
                </c:pt>
              </c:numCache>
            </c:numRef>
          </c:val>
        </c:ser>
        <c:ser>
          <c:idx val="1"/>
          <c:order val="1"/>
          <c:tx>
            <c:strRef>
              <c:f>'8.11'!$K$11</c:f>
              <c:strCache>
                <c:ptCount val="1"/>
                <c:pt idx="0">
                  <c:v>Bioplyn</c:v>
                </c:pt>
              </c:strCache>
            </c:strRef>
          </c:tx>
          <c:spPr>
            <a:solidFill>
              <a:schemeClr val="bg2">
                <a:lumMod val="50000"/>
              </a:schemeClr>
            </a:solidFill>
          </c:spPr>
          <c:invertIfNegative val="0"/>
          <c:cat>
            <c:strRef>
              <c:f>'8.11'!$L$9:$N$9</c:f>
              <c:strCache>
                <c:ptCount val="3"/>
                <c:pt idx="0">
                  <c:v>Říjen</c:v>
                </c:pt>
                <c:pt idx="1">
                  <c:v>Listopad</c:v>
                </c:pt>
                <c:pt idx="2">
                  <c:v>Prosinec</c:v>
                </c:pt>
              </c:strCache>
            </c:strRef>
          </c:cat>
          <c:val>
            <c:numRef>
              <c:f>'8.11'!$L$11:$N$11</c:f>
              <c:numCache>
                <c:formatCode>#,##0.0</c:formatCode>
                <c:ptCount val="3"/>
                <c:pt idx="0">
                  <c:v>5127.7400000000007</c:v>
                </c:pt>
                <c:pt idx="1">
                  <c:v>6660.3760000000002</c:v>
                </c:pt>
                <c:pt idx="2">
                  <c:v>7648.0640000000003</c:v>
                </c:pt>
              </c:numCache>
            </c:numRef>
          </c:val>
        </c:ser>
        <c:ser>
          <c:idx val="2"/>
          <c:order val="2"/>
          <c:tx>
            <c:strRef>
              <c:f>'8.11'!$K$12</c:f>
              <c:strCache>
                <c:ptCount val="1"/>
                <c:pt idx="0">
                  <c:v>Černé uhlí</c:v>
                </c:pt>
              </c:strCache>
            </c:strRef>
          </c:tx>
          <c:spPr>
            <a:solidFill>
              <a:schemeClr val="tx1"/>
            </a:solidFill>
          </c:spPr>
          <c:invertIfNegative val="0"/>
          <c:cat>
            <c:strRef>
              <c:f>'8.11'!$L$9:$N$9</c:f>
              <c:strCache>
                <c:ptCount val="3"/>
                <c:pt idx="0">
                  <c:v>Říjen</c:v>
                </c:pt>
                <c:pt idx="1">
                  <c:v>Listopad</c:v>
                </c:pt>
                <c:pt idx="2">
                  <c:v>Prosinec</c:v>
                </c:pt>
              </c:strCache>
            </c:strRef>
          </c:cat>
          <c:val>
            <c:numRef>
              <c:f>'8.11'!$L$12:$N$12</c:f>
              <c:numCache>
                <c:formatCode>#,##0.0</c:formatCode>
                <c:ptCount val="3"/>
                <c:pt idx="0">
                  <c:v>0</c:v>
                </c:pt>
                <c:pt idx="1">
                  <c:v>0</c:v>
                </c:pt>
                <c:pt idx="2">
                  <c:v>0</c:v>
                </c:pt>
              </c:numCache>
            </c:numRef>
          </c:val>
        </c:ser>
        <c:ser>
          <c:idx val="3"/>
          <c:order val="3"/>
          <c:tx>
            <c:strRef>
              <c:f>'8.11'!$K$13</c:f>
              <c:strCache>
                <c:ptCount val="1"/>
                <c:pt idx="0">
                  <c:v>Elektrická energie</c:v>
                </c:pt>
              </c:strCache>
            </c:strRef>
          </c:tx>
          <c:invertIfNegative val="0"/>
          <c:cat>
            <c:strRef>
              <c:f>'8.11'!$L$9:$N$9</c:f>
              <c:strCache>
                <c:ptCount val="3"/>
                <c:pt idx="0">
                  <c:v>Říjen</c:v>
                </c:pt>
                <c:pt idx="1">
                  <c:v>Listopad</c:v>
                </c:pt>
                <c:pt idx="2">
                  <c:v>Prosinec</c:v>
                </c:pt>
              </c:strCache>
            </c:strRef>
          </c:cat>
          <c:val>
            <c:numRef>
              <c:f>'8.11'!$L$13:$N$13</c:f>
              <c:numCache>
                <c:formatCode>#,##0.0</c:formatCode>
                <c:ptCount val="3"/>
                <c:pt idx="0">
                  <c:v>192.13</c:v>
                </c:pt>
                <c:pt idx="1">
                  <c:v>167.1</c:v>
                </c:pt>
                <c:pt idx="2">
                  <c:v>167.59</c:v>
                </c:pt>
              </c:numCache>
            </c:numRef>
          </c:val>
        </c:ser>
        <c:ser>
          <c:idx val="4"/>
          <c:order val="4"/>
          <c:tx>
            <c:strRef>
              <c:f>'8.11'!$K$14</c:f>
              <c:strCache>
                <c:ptCount val="1"/>
                <c:pt idx="0">
                  <c:v>Energie prostředí (tepelné čerpadlo)</c:v>
                </c:pt>
              </c:strCache>
            </c:strRef>
          </c:tx>
          <c:invertIfNegative val="0"/>
          <c:cat>
            <c:strRef>
              <c:f>'8.11'!$L$9:$N$9</c:f>
              <c:strCache>
                <c:ptCount val="3"/>
                <c:pt idx="0">
                  <c:v>Říjen</c:v>
                </c:pt>
                <c:pt idx="1">
                  <c:v>Listopad</c:v>
                </c:pt>
                <c:pt idx="2">
                  <c:v>Prosinec</c:v>
                </c:pt>
              </c:strCache>
            </c:strRef>
          </c:cat>
          <c:val>
            <c:numRef>
              <c:f>'8.11'!$L$14:$N$14</c:f>
              <c:numCache>
                <c:formatCode>#,##0.0</c:formatCode>
                <c:ptCount val="3"/>
                <c:pt idx="0">
                  <c:v>0</c:v>
                </c:pt>
                <c:pt idx="1">
                  <c:v>0</c:v>
                </c:pt>
                <c:pt idx="2">
                  <c:v>0</c:v>
                </c:pt>
              </c:numCache>
            </c:numRef>
          </c:val>
        </c:ser>
        <c:ser>
          <c:idx val="5"/>
          <c:order val="5"/>
          <c:tx>
            <c:strRef>
              <c:f>'8.11'!$K$15</c:f>
              <c:strCache>
                <c:ptCount val="1"/>
                <c:pt idx="0">
                  <c:v>Energie Slunce (solární kolektor)</c:v>
                </c:pt>
              </c:strCache>
            </c:strRef>
          </c:tx>
          <c:invertIfNegative val="0"/>
          <c:cat>
            <c:strRef>
              <c:f>'8.11'!$L$9:$N$9</c:f>
              <c:strCache>
                <c:ptCount val="3"/>
                <c:pt idx="0">
                  <c:v>Říjen</c:v>
                </c:pt>
                <c:pt idx="1">
                  <c:v>Listopad</c:v>
                </c:pt>
                <c:pt idx="2">
                  <c:v>Prosinec</c:v>
                </c:pt>
              </c:strCache>
            </c:strRef>
          </c:cat>
          <c:val>
            <c:numRef>
              <c:f>'8.11'!$L$15:$N$15</c:f>
              <c:numCache>
                <c:formatCode>#,##0.0</c:formatCode>
                <c:ptCount val="3"/>
                <c:pt idx="0">
                  <c:v>0</c:v>
                </c:pt>
                <c:pt idx="1">
                  <c:v>0</c:v>
                </c:pt>
                <c:pt idx="2">
                  <c:v>0</c:v>
                </c:pt>
              </c:numCache>
            </c:numRef>
          </c:val>
        </c:ser>
        <c:ser>
          <c:idx val="6"/>
          <c:order val="6"/>
          <c:tx>
            <c:strRef>
              <c:f>'8.11'!$K$16</c:f>
              <c:strCache>
                <c:ptCount val="1"/>
                <c:pt idx="0">
                  <c:v>Hnědé uhlí</c:v>
                </c:pt>
              </c:strCache>
            </c:strRef>
          </c:tx>
          <c:spPr>
            <a:solidFill>
              <a:srgbClr val="6E4932"/>
            </a:solidFill>
          </c:spPr>
          <c:invertIfNegative val="0"/>
          <c:cat>
            <c:strRef>
              <c:f>'8.11'!$L$9:$N$9</c:f>
              <c:strCache>
                <c:ptCount val="3"/>
                <c:pt idx="0">
                  <c:v>Říjen</c:v>
                </c:pt>
                <c:pt idx="1">
                  <c:v>Listopad</c:v>
                </c:pt>
                <c:pt idx="2">
                  <c:v>Prosinec</c:v>
                </c:pt>
              </c:strCache>
            </c:strRef>
          </c:cat>
          <c:val>
            <c:numRef>
              <c:f>'8.11'!$L$16:$N$16</c:f>
              <c:numCache>
                <c:formatCode>#,##0.0</c:formatCode>
                <c:ptCount val="3"/>
                <c:pt idx="0">
                  <c:v>153569.122</c:v>
                </c:pt>
                <c:pt idx="1">
                  <c:v>248697.25100000002</c:v>
                </c:pt>
                <c:pt idx="2">
                  <c:v>347724.85800000001</c:v>
                </c:pt>
              </c:numCache>
            </c:numRef>
          </c:val>
        </c:ser>
        <c:ser>
          <c:idx val="7"/>
          <c:order val="7"/>
          <c:tx>
            <c:strRef>
              <c:f>'8.11'!$K$17</c:f>
              <c:strCache>
                <c:ptCount val="1"/>
                <c:pt idx="0">
                  <c:v>Jaderné palivo</c:v>
                </c:pt>
              </c:strCache>
            </c:strRef>
          </c:tx>
          <c:invertIfNegative val="0"/>
          <c:cat>
            <c:strRef>
              <c:f>'8.11'!$L$9:$N$9</c:f>
              <c:strCache>
                <c:ptCount val="3"/>
                <c:pt idx="0">
                  <c:v>Říjen</c:v>
                </c:pt>
                <c:pt idx="1">
                  <c:v>Listopad</c:v>
                </c:pt>
                <c:pt idx="2">
                  <c:v>Prosinec</c:v>
                </c:pt>
              </c:strCache>
            </c:strRef>
          </c:cat>
          <c:val>
            <c:numRef>
              <c:f>'8.11'!$L$17:$N$17</c:f>
              <c:numCache>
                <c:formatCode>#,##0.0</c:formatCode>
                <c:ptCount val="3"/>
                <c:pt idx="0">
                  <c:v>0</c:v>
                </c:pt>
                <c:pt idx="1">
                  <c:v>0</c:v>
                </c:pt>
                <c:pt idx="2">
                  <c:v>0</c:v>
                </c:pt>
              </c:numCache>
            </c:numRef>
          </c:val>
        </c:ser>
        <c:ser>
          <c:idx val="8"/>
          <c:order val="8"/>
          <c:tx>
            <c:strRef>
              <c:f>'8.11'!$K$18</c:f>
              <c:strCache>
                <c:ptCount val="1"/>
                <c:pt idx="0">
                  <c:v>Koks</c:v>
                </c:pt>
              </c:strCache>
            </c:strRef>
          </c:tx>
          <c:invertIfNegative val="0"/>
          <c:cat>
            <c:strRef>
              <c:f>'8.11'!$L$9:$N$9</c:f>
              <c:strCache>
                <c:ptCount val="3"/>
                <c:pt idx="0">
                  <c:v>Říjen</c:v>
                </c:pt>
                <c:pt idx="1">
                  <c:v>Listopad</c:v>
                </c:pt>
                <c:pt idx="2">
                  <c:v>Prosinec</c:v>
                </c:pt>
              </c:strCache>
            </c:strRef>
          </c:cat>
          <c:val>
            <c:numRef>
              <c:f>'8.11'!$L$18:$N$18</c:f>
              <c:numCache>
                <c:formatCode>#,##0.0</c:formatCode>
                <c:ptCount val="3"/>
                <c:pt idx="0">
                  <c:v>0</c:v>
                </c:pt>
                <c:pt idx="1">
                  <c:v>0</c:v>
                </c:pt>
                <c:pt idx="2">
                  <c:v>0</c:v>
                </c:pt>
              </c:numCache>
            </c:numRef>
          </c:val>
        </c:ser>
        <c:ser>
          <c:idx val="9"/>
          <c:order val="9"/>
          <c:tx>
            <c:strRef>
              <c:f>'8.11'!$K$19</c:f>
              <c:strCache>
                <c:ptCount val="1"/>
                <c:pt idx="0">
                  <c:v>Odpadní teplo</c:v>
                </c:pt>
              </c:strCache>
            </c:strRef>
          </c:tx>
          <c:invertIfNegative val="0"/>
          <c:cat>
            <c:strRef>
              <c:f>'8.11'!$L$9:$N$9</c:f>
              <c:strCache>
                <c:ptCount val="3"/>
                <c:pt idx="0">
                  <c:v>Říjen</c:v>
                </c:pt>
                <c:pt idx="1">
                  <c:v>Listopad</c:v>
                </c:pt>
                <c:pt idx="2">
                  <c:v>Prosinec</c:v>
                </c:pt>
              </c:strCache>
            </c:strRef>
          </c:cat>
          <c:val>
            <c:numRef>
              <c:f>'8.11'!$L$19:$N$19</c:f>
              <c:numCache>
                <c:formatCode>#,##0.0</c:formatCode>
                <c:ptCount val="3"/>
                <c:pt idx="0">
                  <c:v>0</c:v>
                </c:pt>
                <c:pt idx="1">
                  <c:v>0</c:v>
                </c:pt>
                <c:pt idx="2">
                  <c:v>0</c:v>
                </c:pt>
              </c:numCache>
            </c:numRef>
          </c:val>
        </c:ser>
        <c:ser>
          <c:idx val="10"/>
          <c:order val="10"/>
          <c:tx>
            <c:strRef>
              <c:f>'8.11'!$K$20</c:f>
              <c:strCache>
                <c:ptCount val="1"/>
                <c:pt idx="0">
                  <c:v>Ostatní kapalná paliva</c:v>
                </c:pt>
              </c:strCache>
            </c:strRef>
          </c:tx>
          <c:invertIfNegative val="0"/>
          <c:cat>
            <c:strRef>
              <c:f>'8.11'!$L$9:$N$9</c:f>
              <c:strCache>
                <c:ptCount val="3"/>
                <c:pt idx="0">
                  <c:v>Říjen</c:v>
                </c:pt>
                <c:pt idx="1">
                  <c:v>Listopad</c:v>
                </c:pt>
                <c:pt idx="2">
                  <c:v>Prosinec</c:v>
                </c:pt>
              </c:strCache>
            </c:strRef>
          </c:cat>
          <c:val>
            <c:numRef>
              <c:f>'8.11'!$L$20:$N$20</c:f>
              <c:numCache>
                <c:formatCode>#,##0.0</c:formatCode>
                <c:ptCount val="3"/>
                <c:pt idx="0">
                  <c:v>0</c:v>
                </c:pt>
                <c:pt idx="1">
                  <c:v>0</c:v>
                </c:pt>
                <c:pt idx="2">
                  <c:v>0</c:v>
                </c:pt>
              </c:numCache>
            </c:numRef>
          </c:val>
        </c:ser>
        <c:ser>
          <c:idx val="11"/>
          <c:order val="11"/>
          <c:tx>
            <c:strRef>
              <c:f>'8.11'!$K$21</c:f>
              <c:strCache>
                <c:ptCount val="1"/>
                <c:pt idx="0">
                  <c:v>Ostatní pevná paliva</c:v>
                </c:pt>
              </c:strCache>
            </c:strRef>
          </c:tx>
          <c:invertIfNegative val="0"/>
          <c:cat>
            <c:strRef>
              <c:f>'8.11'!$L$9:$N$9</c:f>
              <c:strCache>
                <c:ptCount val="3"/>
                <c:pt idx="0">
                  <c:v>Říjen</c:v>
                </c:pt>
                <c:pt idx="1">
                  <c:v>Listopad</c:v>
                </c:pt>
                <c:pt idx="2">
                  <c:v>Prosinec</c:v>
                </c:pt>
              </c:strCache>
            </c:strRef>
          </c:cat>
          <c:val>
            <c:numRef>
              <c:f>'8.11'!$L$21:$N$21</c:f>
              <c:numCache>
                <c:formatCode>#,##0.0</c:formatCode>
                <c:ptCount val="3"/>
                <c:pt idx="0">
                  <c:v>28329.115000000002</c:v>
                </c:pt>
                <c:pt idx="1">
                  <c:v>34148.730000000003</c:v>
                </c:pt>
                <c:pt idx="2">
                  <c:v>24225.725999999999</c:v>
                </c:pt>
              </c:numCache>
            </c:numRef>
          </c:val>
        </c:ser>
        <c:ser>
          <c:idx val="12"/>
          <c:order val="12"/>
          <c:tx>
            <c:strRef>
              <c:f>'8.11'!$K$22</c:f>
              <c:strCache>
                <c:ptCount val="1"/>
                <c:pt idx="0">
                  <c:v>Ostatní plyny</c:v>
                </c:pt>
              </c:strCache>
            </c:strRef>
          </c:tx>
          <c:invertIfNegative val="0"/>
          <c:cat>
            <c:strRef>
              <c:f>'8.11'!$L$9:$N$9</c:f>
              <c:strCache>
                <c:ptCount val="3"/>
                <c:pt idx="0">
                  <c:v>Říjen</c:v>
                </c:pt>
                <c:pt idx="1">
                  <c:v>Listopad</c:v>
                </c:pt>
                <c:pt idx="2">
                  <c:v>Prosinec</c:v>
                </c:pt>
              </c:strCache>
            </c:strRef>
          </c:cat>
          <c:val>
            <c:numRef>
              <c:f>'8.11'!$L$22:$N$22</c:f>
              <c:numCache>
                <c:formatCode>#,##0.0</c:formatCode>
                <c:ptCount val="3"/>
                <c:pt idx="0">
                  <c:v>9</c:v>
                </c:pt>
                <c:pt idx="1">
                  <c:v>80</c:v>
                </c:pt>
                <c:pt idx="2">
                  <c:v>80</c:v>
                </c:pt>
              </c:numCache>
            </c:numRef>
          </c:val>
        </c:ser>
        <c:ser>
          <c:idx val="13"/>
          <c:order val="13"/>
          <c:tx>
            <c:strRef>
              <c:f>'8.11'!$K$23</c:f>
              <c:strCache>
                <c:ptCount val="1"/>
                <c:pt idx="0">
                  <c:v>Ostatní</c:v>
                </c:pt>
              </c:strCache>
            </c:strRef>
          </c:tx>
          <c:invertIfNegative val="0"/>
          <c:cat>
            <c:strRef>
              <c:f>'8.11'!$L$9:$N$9</c:f>
              <c:strCache>
                <c:ptCount val="3"/>
                <c:pt idx="0">
                  <c:v>Říjen</c:v>
                </c:pt>
                <c:pt idx="1">
                  <c:v>Listopad</c:v>
                </c:pt>
                <c:pt idx="2">
                  <c:v>Prosinec</c:v>
                </c:pt>
              </c:strCache>
            </c:strRef>
          </c:cat>
          <c:val>
            <c:numRef>
              <c:f>'8.11'!$L$23:$N$23</c:f>
              <c:numCache>
                <c:formatCode>#,##0.0</c:formatCode>
                <c:ptCount val="3"/>
                <c:pt idx="0">
                  <c:v>0</c:v>
                </c:pt>
                <c:pt idx="1">
                  <c:v>0</c:v>
                </c:pt>
                <c:pt idx="2">
                  <c:v>0</c:v>
                </c:pt>
              </c:numCache>
            </c:numRef>
          </c:val>
        </c:ser>
        <c:ser>
          <c:idx val="14"/>
          <c:order val="14"/>
          <c:tx>
            <c:strRef>
              <c:f>'8.11'!$K$24</c:f>
              <c:strCache>
                <c:ptCount val="1"/>
                <c:pt idx="0">
                  <c:v>Topné oleje</c:v>
                </c:pt>
              </c:strCache>
            </c:strRef>
          </c:tx>
          <c:invertIfNegative val="0"/>
          <c:cat>
            <c:strRef>
              <c:f>'8.11'!$L$9:$N$9</c:f>
              <c:strCache>
                <c:ptCount val="3"/>
                <c:pt idx="0">
                  <c:v>Říjen</c:v>
                </c:pt>
                <c:pt idx="1">
                  <c:v>Listopad</c:v>
                </c:pt>
                <c:pt idx="2">
                  <c:v>Prosinec</c:v>
                </c:pt>
              </c:strCache>
            </c:strRef>
          </c:cat>
          <c:val>
            <c:numRef>
              <c:f>'8.11'!$L$24:$N$24</c:f>
              <c:numCache>
                <c:formatCode>#,##0.0</c:formatCode>
                <c:ptCount val="3"/>
                <c:pt idx="0">
                  <c:v>33.939</c:v>
                </c:pt>
                <c:pt idx="1">
                  <c:v>22.088999999999999</c:v>
                </c:pt>
                <c:pt idx="2">
                  <c:v>177.88400000000001</c:v>
                </c:pt>
              </c:numCache>
            </c:numRef>
          </c:val>
        </c:ser>
        <c:ser>
          <c:idx val="15"/>
          <c:order val="15"/>
          <c:tx>
            <c:strRef>
              <c:f>'8.11'!$K$25</c:f>
              <c:strCache>
                <c:ptCount val="1"/>
                <c:pt idx="0">
                  <c:v>Zemní plyn</c:v>
                </c:pt>
              </c:strCache>
            </c:strRef>
          </c:tx>
          <c:spPr>
            <a:solidFill>
              <a:srgbClr val="EBE600"/>
            </a:solidFill>
          </c:spPr>
          <c:invertIfNegative val="0"/>
          <c:cat>
            <c:strRef>
              <c:f>'8.11'!$L$9:$N$9</c:f>
              <c:strCache>
                <c:ptCount val="3"/>
                <c:pt idx="0">
                  <c:v>Říjen</c:v>
                </c:pt>
                <c:pt idx="1">
                  <c:v>Listopad</c:v>
                </c:pt>
                <c:pt idx="2">
                  <c:v>Prosinec</c:v>
                </c:pt>
              </c:strCache>
            </c:strRef>
          </c:cat>
          <c:val>
            <c:numRef>
              <c:f>'8.11'!$L$25:$N$25</c:f>
              <c:numCache>
                <c:formatCode>#,##0.0</c:formatCode>
                <c:ptCount val="3"/>
                <c:pt idx="0">
                  <c:v>51238.696000000004</c:v>
                </c:pt>
                <c:pt idx="1">
                  <c:v>76015.31200000002</c:v>
                </c:pt>
                <c:pt idx="2">
                  <c:v>85959.716999999975</c:v>
                </c:pt>
              </c:numCache>
            </c:numRef>
          </c:val>
        </c:ser>
        <c:dLbls>
          <c:showLegendKey val="0"/>
          <c:showVal val="0"/>
          <c:showCatName val="0"/>
          <c:showSerName val="0"/>
          <c:showPercent val="0"/>
          <c:showBubbleSize val="0"/>
        </c:dLbls>
        <c:gapWidth val="150"/>
        <c:overlap val="100"/>
        <c:axId val="516786048"/>
        <c:axId val="516787584"/>
      </c:barChart>
      <c:catAx>
        <c:axId val="516786048"/>
        <c:scaling>
          <c:orientation val="minMax"/>
        </c:scaling>
        <c:delete val="0"/>
        <c:axPos val="b"/>
        <c:numFmt formatCode="General" sourceLinked="1"/>
        <c:majorTickMark val="none"/>
        <c:minorTickMark val="none"/>
        <c:tickLblPos val="nextTo"/>
        <c:txPr>
          <a:bodyPr/>
          <a:lstStyle/>
          <a:p>
            <a:pPr>
              <a:defRPr sz="900"/>
            </a:pPr>
            <a:endParaRPr lang="cs-CZ"/>
          </a:p>
        </c:txPr>
        <c:crossAx val="516787584"/>
        <c:crosses val="autoZero"/>
        <c:auto val="1"/>
        <c:lblAlgn val="ctr"/>
        <c:lblOffset val="100"/>
        <c:noMultiLvlLbl val="0"/>
      </c:catAx>
      <c:valAx>
        <c:axId val="516787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678604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'8.11'!$O$10:$O$25</c:f>
              <c:numCache>
                <c:formatCode>0.0%</c:formatCode>
                <c:ptCount val="16"/>
              </c:numCache>
            </c:numRef>
          </c:cat>
          <c:val>
            <c:numRef>
              <c:f>'8.11'!$J$10:$J$25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'8.11'!$O$27:$O$34</c:f>
              <c:numCache>
                <c:formatCode>#,##0.0</c:formatCode>
                <c:ptCount val="8"/>
              </c:numCache>
            </c:numRef>
          </c:cat>
          <c:val>
            <c:numRef>
              <c:f>'8.11'!$J$27:$J$34</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6963328"/>
        <c:axId val="516977408"/>
      </c:barChart>
      <c:catAx>
        <c:axId val="516963328"/>
        <c:scaling>
          <c:orientation val="minMax"/>
        </c:scaling>
        <c:delete val="1"/>
        <c:axPos val="b"/>
        <c:numFmt formatCode="General" sourceLinked="1"/>
        <c:majorTickMark val="out"/>
        <c:minorTickMark val="none"/>
        <c:tickLblPos val="nextTo"/>
        <c:crossAx val="516977408"/>
        <c:crosses val="autoZero"/>
        <c:auto val="1"/>
        <c:lblAlgn val="ctr"/>
        <c:lblOffset val="100"/>
        <c:noMultiLvlLbl val="0"/>
      </c:catAx>
      <c:valAx>
        <c:axId val="516977408"/>
        <c:scaling>
          <c:orientation val="minMax"/>
        </c:scaling>
        <c:delete val="1"/>
        <c:axPos val="l"/>
        <c:numFmt formatCode="0%" sourceLinked="1"/>
        <c:majorTickMark val="out"/>
        <c:minorTickMark val="none"/>
        <c:tickLblPos val="nextTo"/>
        <c:crossAx val="51696332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'8.12'!$K$28</c:f>
              <c:strCache>
                <c:ptCount val="1"/>
                <c:pt idx="0">
                  <c:v>Průmysl</c:v>
                </c:pt>
              </c:strCache>
            </c:strRef>
          </c:tx>
          <c:invertIfNegative val="0"/>
          <c:cat>
            <c:strRef>
              <c:f>'8.12'!$L$27:$N$27</c:f>
              <c:strCache>
                <c:ptCount val="3"/>
                <c:pt idx="0">
                  <c:v>Říjen</c:v>
                </c:pt>
                <c:pt idx="1">
                  <c:v>Listopad</c:v>
                </c:pt>
                <c:pt idx="2">
                  <c:v>Prosinec</c:v>
                </c:pt>
              </c:strCache>
            </c:strRef>
          </c:cat>
          <c:val>
            <c:numRef>
              <c:f>'8.12'!$L$28:$N$28</c:f>
              <c:numCache>
                <c:formatCode>#,##0.0</c:formatCode>
                <c:ptCount val="3"/>
                <c:pt idx="0">
                  <c:v>508143.97100000002</c:v>
                </c:pt>
                <c:pt idx="1">
                  <c:v>544516.57700000005</c:v>
                </c:pt>
                <c:pt idx="2">
                  <c:v>612500.49400000006</c:v>
                </c:pt>
              </c:numCache>
            </c:numRef>
          </c:val>
        </c:ser>
        <c:ser>
          <c:idx val="1"/>
          <c:order val="1"/>
          <c:tx>
            <c:strRef>
              <c:f>'8.12'!$K$29</c:f>
              <c:strCache>
                <c:ptCount val="1"/>
                <c:pt idx="0">
                  <c:v>Energetika</c:v>
                </c:pt>
              </c:strCache>
            </c:strRef>
          </c:tx>
          <c:invertIfNegative val="0"/>
          <c:cat>
            <c:strRef>
              <c:f>'8.12'!$L$27:$N$27</c:f>
              <c:strCache>
                <c:ptCount val="3"/>
                <c:pt idx="0">
                  <c:v>Říjen</c:v>
                </c:pt>
                <c:pt idx="1">
                  <c:v>Listopad</c:v>
                </c:pt>
                <c:pt idx="2">
                  <c:v>Prosinec</c:v>
                </c:pt>
              </c:strCache>
            </c:strRef>
          </c:cat>
          <c:val>
            <c:numRef>
              <c:f>'8.12'!$L$29:$N$29</c:f>
              <c:numCache>
                <c:formatCode>#,##0.0</c:formatCode>
                <c:ptCount val="3"/>
                <c:pt idx="0">
                  <c:v>8504.2199999999993</c:v>
                </c:pt>
                <c:pt idx="1">
                  <c:v>14442.3</c:v>
                </c:pt>
                <c:pt idx="2">
                  <c:v>16254.45</c:v>
                </c:pt>
              </c:numCache>
            </c:numRef>
          </c:val>
        </c:ser>
        <c:ser>
          <c:idx val="2"/>
          <c:order val="2"/>
          <c:tx>
            <c:strRef>
              <c:f>'8.12'!$K$30</c:f>
              <c:strCache>
                <c:ptCount val="1"/>
                <c:pt idx="0">
                  <c:v>Doprava</c:v>
                </c:pt>
              </c:strCache>
            </c:strRef>
          </c:tx>
          <c:invertIfNegative val="0"/>
          <c:cat>
            <c:strRef>
              <c:f>'8.12'!$L$27:$N$27</c:f>
              <c:strCache>
                <c:ptCount val="3"/>
                <c:pt idx="0">
                  <c:v>Říjen</c:v>
                </c:pt>
                <c:pt idx="1">
                  <c:v>Listopad</c:v>
                </c:pt>
                <c:pt idx="2">
                  <c:v>Prosinec</c:v>
                </c:pt>
              </c:strCache>
            </c:strRef>
          </c:cat>
          <c:val>
            <c:numRef>
              <c:f>'8.12'!$L$30:$N$30</c:f>
              <c:numCache>
                <c:formatCode>#,##0.0</c:formatCode>
                <c:ptCount val="3"/>
                <c:pt idx="0">
                  <c:v>1834.1</c:v>
                </c:pt>
                <c:pt idx="1">
                  <c:v>2803.3</c:v>
                </c:pt>
                <c:pt idx="2">
                  <c:v>3140.7999999999997</c:v>
                </c:pt>
              </c:numCache>
            </c:numRef>
          </c:val>
        </c:ser>
        <c:ser>
          <c:idx val="3"/>
          <c:order val="3"/>
          <c:tx>
            <c:strRef>
              <c:f>'8.12'!$K$31</c:f>
              <c:strCache>
                <c:ptCount val="1"/>
                <c:pt idx="0">
                  <c:v>Stavebnictví</c:v>
                </c:pt>
              </c:strCache>
            </c:strRef>
          </c:tx>
          <c:invertIfNegative val="0"/>
          <c:cat>
            <c:strRef>
              <c:f>'8.12'!$L$27:$N$27</c:f>
              <c:strCache>
                <c:ptCount val="3"/>
                <c:pt idx="0">
                  <c:v>Říjen</c:v>
                </c:pt>
                <c:pt idx="1">
                  <c:v>Listopad</c:v>
                </c:pt>
                <c:pt idx="2">
                  <c:v>Prosinec</c:v>
                </c:pt>
              </c:strCache>
            </c:strRef>
          </c:cat>
          <c:val>
            <c:numRef>
              <c:f>'8.12'!$L$31:$N$31</c:f>
              <c:numCache>
                <c:formatCode>#,##0.0</c:formatCode>
                <c:ptCount val="3"/>
                <c:pt idx="0">
                  <c:v>12799.496999999999</c:v>
                </c:pt>
                <c:pt idx="1">
                  <c:v>21743.956000000002</c:v>
                </c:pt>
                <c:pt idx="2">
                  <c:v>24419.608</c:v>
                </c:pt>
              </c:numCache>
            </c:numRef>
          </c:val>
        </c:ser>
        <c:ser>
          <c:idx val="4"/>
          <c:order val="4"/>
          <c:tx>
            <c:strRef>
              <c:f>'8.12'!$K$32</c:f>
              <c:strCache>
                <c:ptCount val="1"/>
                <c:pt idx="0">
                  <c:v>Zemědělství a lesnictví</c:v>
                </c:pt>
              </c:strCache>
            </c:strRef>
          </c:tx>
          <c:invertIfNegative val="0"/>
          <c:cat>
            <c:strRef>
              <c:f>'8.12'!$L$27:$N$27</c:f>
              <c:strCache>
                <c:ptCount val="3"/>
                <c:pt idx="0">
                  <c:v>Říjen</c:v>
                </c:pt>
                <c:pt idx="1">
                  <c:v>Listopad</c:v>
                </c:pt>
                <c:pt idx="2">
                  <c:v>Prosinec</c:v>
                </c:pt>
              </c:strCache>
            </c:strRef>
          </c:cat>
          <c:val>
            <c:numRef>
              <c:f>'8.12'!$L$32:$N$32</c:f>
              <c:numCache>
                <c:formatCode>#,##0.0</c:formatCode>
                <c:ptCount val="3"/>
                <c:pt idx="0">
                  <c:v>885.02700000000004</c:v>
                </c:pt>
                <c:pt idx="1">
                  <c:v>1545.1550000000002</c:v>
                </c:pt>
                <c:pt idx="2">
                  <c:v>1006.438</c:v>
                </c:pt>
              </c:numCache>
            </c:numRef>
          </c:val>
        </c:ser>
        <c:ser>
          <c:idx val="5"/>
          <c:order val="5"/>
          <c:tx>
            <c:strRef>
              <c:f>'8.12'!$K$33</c:f>
              <c:strCache>
                <c:ptCount val="1"/>
                <c:pt idx="0">
                  <c:v>Domácnosti</c:v>
                </c:pt>
              </c:strCache>
            </c:strRef>
          </c:tx>
          <c:invertIfNegative val="0"/>
          <c:cat>
            <c:strRef>
              <c:f>'8.12'!$L$27:$N$27</c:f>
              <c:strCache>
                <c:ptCount val="3"/>
                <c:pt idx="0">
                  <c:v>Říjen</c:v>
                </c:pt>
                <c:pt idx="1">
                  <c:v>Listopad</c:v>
                </c:pt>
                <c:pt idx="2">
                  <c:v>Prosinec</c:v>
                </c:pt>
              </c:strCache>
            </c:strRef>
          </c:cat>
          <c:val>
            <c:numRef>
              <c:f>'8.12'!$L$33:$N$33</c:f>
              <c:numCache>
                <c:formatCode>#,##0.0</c:formatCode>
                <c:ptCount val="3"/>
                <c:pt idx="0">
                  <c:v>199408.52700000006</c:v>
                </c:pt>
                <c:pt idx="1">
                  <c:v>290546.31399999995</c:v>
                </c:pt>
                <c:pt idx="2">
                  <c:v>348653.15899999993</c:v>
                </c:pt>
              </c:numCache>
            </c:numRef>
          </c:val>
        </c:ser>
        <c:ser>
          <c:idx val="6"/>
          <c:order val="6"/>
          <c:tx>
            <c:strRef>
              <c:f>'8.12'!$K$34</c:f>
              <c:strCache>
                <c:ptCount val="1"/>
                <c:pt idx="0">
                  <c:v>Obchod, služby, školství, zdravotnictví</c:v>
                </c:pt>
              </c:strCache>
            </c:strRef>
          </c:tx>
          <c:invertIfNegative val="0"/>
          <c:cat>
            <c:strRef>
              <c:f>'8.12'!$L$27:$N$27</c:f>
              <c:strCache>
                <c:ptCount val="3"/>
                <c:pt idx="0">
                  <c:v>Říjen</c:v>
                </c:pt>
                <c:pt idx="1">
                  <c:v>Listopad</c:v>
                </c:pt>
                <c:pt idx="2">
                  <c:v>Prosinec</c:v>
                </c:pt>
              </c:strCache>
            </c:strRef>
          </c:cat>
          <c:val>
            <c:numRef>
              <c:f>'8.12'!$L$34:$N$34</c:f>
              <c:numCache>
                <c:formatCode>#,##0.0</c:formatCode>
                <c:ptCount val="3"/>
                <c:pt idx="0">
                  <c:v>82441.553000000014</c:v>
                </c:pt>
                <c:pt idx="1">
                  <c:v>127805.41299999999</c:v>
                </c:pt>
                <c:pt idx="2">
                  <c:v>157701.94699999999</c:v>
                </c:pt>
              </c:numCache>
            </c:numRef>
          </c:val>
        </c:ser>
        <c:ser>
          <c:idx val="7"/>
          <c:order val="7"/>
          <c:tx>
            <c:strRef>
              <c:f>'8.12'!$K$35</c:f>
              <c:strCache>
                <c:ptCount val="1"/>
                <c:pt idx="0">
                  <c:v>Ostatní</c:v>
                </c:pt>
              </c:strCache>
            </c:strRef>
          </c:tx>
          <c:invertIfNegative val="0"/>
          <c:cat>
            <c:strRef>
              <c:f>'8.12'!$L$27:$N$27</c:f>
              <c:strCache>
                <c:ptCount val="3"/>
                <c:pt idx="0">
                  <c:v>Říjen</c:v>
                </c:pt>
                <c:pt idx="1">
                  <c:v>Listopad</c:v>
                </c:pt>
                <c:pt idx="2">
                  <c:v>Prosinec</c:v>
                </c:pt>
              </c:strCache>
            </c:strRef>
          </c:cat>
          <c:val>
            <c:numRef>
              <c:f>'8.12'!$L$35:$N$35</c:f>
              <c:numCache>
                <c:formatCode>#,##0.0</c:formatCode>
                <c:ptCount val="3"/>
                <c:pt idx="0">
                  <c:v>2997.933</c:v>
                </c:pt>
                <c:pt idx="1">
                  <c:v>4293.1549999999997</c:v>
                </c:pt>
                <c:pt idx="2">
                  <c:v>11397.514999999999</c:v>
                </c:pt>
              </c:numCache>
            </c:numRef>
          </c:val>
        </c:ser>
        <c:dLbls>
          <c:showLegendKey val="0"/>
          <c:showVal val="0"/>
          <c:showCatName val="0"/>
          <c:showSerName val="0"/>
          <c:showPercent val="0"/>
          <c:showBubbleSize val="0"/>
        </c:dLbls>
        <c:gapWidth val="150"/>
        <c:overlap val="100"/>
        <c:axId val="517142784"/>
        <c:axId val="517156864"/>
      </c:barChart>
      <c:catAx>
        <c:axId val="517142784"/>
        <c:scaling>
          <c:orientation val="minMax"/>
        </c:scaling>
        <c:delete val="0"/>
        <c:axPos val="b"/>
        <c:numFmt formatCode="General" sourceLinked="1"/>
        <c:majorTickMark val="none"/>
        <c:minorTickMark val="none"/>
        <c:tickLblPos val="nextTo"/>
        <c:txPr>
          <a:bodyPr/>
          <a:lstStyle/>
          <a:p>
            <a:pPr>
              <a:defRPr sz="900"/>
            </a:pPr>
            <a:endParaRPr lang="cs-CZ"/>
          </a:p>
        </c:txPr>
        <c:crossAx val="517156864"/>
        <c:crosses val="autoZero"/>
        <c:auto val="1"/>
        <c:lblAlgn val="ctr"/>
        <c:lblOffset val="100"/>
        <c:noMultiLvlLbl val="0"/>
      </c:catAx>
      <c:valAx>
        <c:axId val="517156864"/>
        <c:scaling>
          <c:orientation val="minMax"/>
          <c:max val="3000000"/>
        </c:scaling>
        <c:delete val="0"/>
        <c:axPos val="l"/>
        <c:majorGridlines/>
        <c:numFmt formatCode="#,##0" sourceLinked="0"/>
        <c:majorTickMark val="out"/>
        <c:minorTickMark val="none"/>
        <c:tickLblPos val="nextTo"/>
        <c:spPr>
          <a:ln>
            <a:noFill/>
          </a:ln>
        </c:spPr>
        <c:txPr>
          <a:bodyPr/>
          <a:lstStyle/>
          <a:p>
            <a:pPr>
              <a:defRPr sz="900"/>
            </a:pPr>
            <a:endParaRPr lang="cs-CZ"/>
          </a:p>
        </c:txPr>
        <c:crossAx val="517142784"/>
        <c:crosses val="autoZero"/>
        <c:crossBetween val="between"/>
        <c:majorUnit val="5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'8.12'!$L$40</c:f>
              <c:strCache>
                <c:ptCount val="1"/>
                <c:pt idx="0">
                  <c:v>Instalovaný výkon</c:v>
                </c:pt>
              </c:strCache>
            </c:strRef>
          </c:tx>
          <c:invertIfNegative val="0"/>
          <c:val>
            <c:numRef>
              <c:f>'8.12'!$M$40</c:f>
              <c:numCache>
                <c:formatCode>0.0%</c:formatCode>
                <c:ptCount val="1"/>
                <c:pt idx="0">
                  <c:v>0.107621189961578</c:v>
                </c:pt>
              </c:numCache>
            </c:numRef>
          </c:val>
        </c:ser>
        <c:ser>
          <c:idx val="1"/>
          <c:order val="1"/>
          <c:tx>
            <c:strRef>
              <c:f>'8.12'!$L$41</c:f>
              <c:strCache>
                <c:ptCount val="1"/>
                <c:pt idx="0">
                  <c:v>Výroba tepla brutto</c:v>
                </c:pt>
              </c:strCache>
            </c:strRef>
          </c:tx>
          <c:invertIfNegative val="0"/>
          <c:val>
            <c:numRef>
              <c:f>'8.12'!$M$41</c:f>
              <c:numCache>
                <c:formatCode>0.0%</c:formatCode>
                <c:ptCount val="1"/>
                <c:pt idx="0">
                  <c:v>0.17881960185016296</c:v>
                </c:pt>
              </c:numCache>
            </c:numRef>
          </c:val>
        </c:ser>
        <c:ser>
          <c:idx val="2"/>
          <c:order val="2"/>
          <c:tx>
            <c:strRef>
              <c:f>'8.12'!$L$42</c:f>
              <c:strCache>
                <c:ptCount val="1"/>
                <c:pt idx="0">
                  <c:v>Dodávky tepla</c:v>
                </c:pt>
              </c:strCache>
            </c:strRef>
          </c:tx>
          <c:invertIfNegative val="0"/>
          <c:val>
            <c:numRef>
              <c:f>'8.12'!$M$42</c:f>
              <c:numCache>
                <c:formatCode>0.0%</c:formatCode>
                <c:ptCount val="1"/>
                <c:pt idx="0">
                  <c:v>0.23648425458617681</c:v>
                </c:pt>
              </c:numCache>
            </c:numRef>
          </c:val>
        </c:ser>
        <c:dLbls>
          <c:showLegendKey val="0"/>
          <c:showVal val="0"/>
          <c:showCatName val="0"/>
          <c:showSerName val="0"/>
          <c:showPercent val="0"/>
          <c:showBubbleSize val="0"/>
        </c:dLbls>
        <c:gapWidth val="150"/>
        <c:axId val="517186688"/>
        <c:axId val="517188224"/>
      </c:barChart>
      <c:catAx>
        <c:axId val="517186688"/>
        <c:scaling>
          <c:orientation val="maxMin"/>
        </c:scaling>
        <c:delete val="0"/>
        <c:axPos val="l"/>
        <c:numFmt formatCode="General" sourceLinked="1"/>
        <c:majorTickMark val="none"/>
        <c:minorTickMark val="none"/>
        <c:tickLblPos val="none"/>
        <c:crossAx val="517188224"/>
        <c:crosses val="autoZero"/>
        <c:auto val="1"/>
        <c:lblAlgn val="ctr"/>
        <c:lblOffset val="100"/>
        <c:noMultiLvlLbl val="0"/>
      </c:catAx>
      <c:valAx>
        <c:axId val="51718822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517186688"/>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'8.12'!$K$10</c:f>
              <c:strCache>
                <c:ptCount val="1"/>
                <c:pt idx="0">
                  <c:v>Biomasa</c:v>
                </c:pt>
              </c:strCache>
            </c:strRef>
          </c:tx>
          <c:spPr>
            <a:solidFill>
              <a:schemeClr val="accent3">
                <a:lumMod val="75000"/>
              </a:schemeClr>
            </a:solidFill>
          </c:spPr>
          <c:invertIfNegative val="0"/>
          <c:cat>
            <c:strRef>
              <c:f>'8.12'!$L$9:$N$9</c:f>
              <c:strCache>
                <c:ptCount val="3"/>
                <c:pt idx="0">
                  <c:v>Říjen</c:v>
                </c:pt>
                <c:pt idx="1">
                  <c:v>Listopad</c:v>
                </c:pt>
                <c:pt idx="2">
                  <c:v>Prosinec</c:v>
                </c:pt>
              </c:strCache>
            </c:strRef>
          </c:cat>
          <c:val>
            <c:numRef>
              <c:f>'8.12'!$L$10:$N$10</c:f>
              <c:numCache>
                <c:formatCode>#,##0.0</c:formatCode>
                <c:ptCount val="3"/>
                <c:pt idx="0">
                  <c:v>62581.641000000003</c:v>
                </c:pt>
                <c:pt idx="1">
                  <c:v>85615.237000000008</c:v>
                </c:pt>
                <c:pt idx="2">
                  <c:v>101668.999</c:v>
                </c:pt>
              </c:numCache>
            </c:numRef>
          </c:val>
        </c:ser>
        <c:ser>
          <c:idx val="1"/>
          <c:order val="1"/>
          <c:tx>
            <c:strRef>
              <c:f>'8.12'!$K$11</c:f>
              <c:strCache>
                <c:ptCount val="1"/>
                <c:pt idx="0">
                  <c:v>Bioplyn</c:v>
                </c:pt>
              </c:strCache>
            </c:strRef>
          </c:tx>
          <c:spPr>
            <a:solidFill>
              <a:schemeClr val="bg2">
                <a:lumMod val="50000"/>
              </a:schemeClr>
            </a:solidFill>
          </c:spPr>
          <c:invertIfNegative val="0"/>
          <c:cat>
            <c:strRef>
              <c:f>'8.12'!$L$9:$N$9</c:f>
              <c:strCache>
                <c:ptCount val="3"/>
                <c:pt idx="0">
                  <c:v>Říjen</c:v>
                </c:pt>
                <c:pt idx="1">
                  <c:v>Listopad</c:v>
                </c:pt>
                <c:pt idx="2">
                  <c:v>Prosinec</c:v>
                </c:pt>
              </c:strCache>
            </c:strRef>
          </c:cat>
          <c:val>
            <c:numRef>
              <c:f>'8.12'!$L$11:$N$11</c:f>
              <c:numCache>
                <c:formatCode>#,##0.0</c:formatCode>
                <c:ptCount val="3"/>
                <c:pt idx="0">
                  <c:v>4612.3220000000001</c:v>
                </c:pt>
                <c:pt idx="1">
                  <c:v>4833.3629999999994</c:v>
                </c:pt>
                <c:pt idx="2">
                  <c:v>4268.848</c:v>
                </c:pt>
              </c:numCache>
            </c:numRef>
          </c:val>
        </c:ser>
        <c:ser>
          <c:idx val="2"/>
          <c:order val="2"/>
          <c:tx>
            <c:strRef>
              <c:f>'8.12'!$K$12</c:f>
              <c:strCache>
                <c:ptCount val="1"/>
                <c:pt idx="0">
                  <c:v>Černé uhlí</c:v>
                </c:pt>
              </c:strCache>
            </c:strRef>
          </c:tx>
          <c:spPr>
            <a:solidFill>
              <a:schemeClr val="tx1"/>
            </a:solidFill>
          </c:spPr>
          <c:invertIfNegative val="0"/>
          <c:cat>
            <c:strRef>
              <c:f>'8.12'!$L$9:$N$9</c:f>
              <c:strCache>
                <c:ptCount val="3"/>
                <c:pt idx="0">
                  <c:v>Říjen</c:v>
                </c:pt>
                <c:pt idx="1">
                  <c:v>Listopad</c:v>
                </c:pt>
                <c:pt idx="2">
                  <c:v>Prosinec</c:v>
                </c:pt>
              </c:strCache>
            </c:strRef>
          </c:cat>
          <c:val>
            <c:numRef>
              <c:f>'8.12'!$L$12:$N$12</c:f>
              <c:numCache>
                <c:formatCode>#,##0.0</c:formatCode>
                <c:ptCount val="3"/>
                <c:pt idx="0">
                  <c:v>0</c:v>
                </c:pt>
                <c:pt idx="1">
                  <c:v>88.83</c:v>
                </c:pt>
                <c:pt idx="2">
                  <c:v>105.8</c:v>
                </c:pt>
              </c:numCache>
            </c:numRef>
          </c:val>
        </c:ser>
        <c:ser>
          <c:idx val="3"/>
          <c:order val="3"/>
          <c:tx>
            <c:strRef>
              <c:f>'8.12'!$K$13</c:f>
              <c:strCache>
                <c:ptCount val="1"/>
                <c:pt idx="0">
                  <c:v>Elektrická energie</c:v>
                </c:pt>
              </c:strCache>
            </c:strRef>
          </c:tx>
          <c:invertIfNegative val="0"/>
          <c:cat>
            <c:strRef>
              <c:f>'8.12'!$L$9:$N$9</c:f>
              <c:strCache>
                <c:ptCount val="3"/>
                <c:pt idx="0">
                  <c:v>Říjen</c:v>
                </c:pt>
                <c:pt idx="1">
                  <c:v>Listopad</c:v>
                </c:pt>
                <c:pt idx="2">
                  <c:v>Prosinec</c:v>
                </c:pt>
              </c:strCache>
            </c:strRef>
          </c:cat>
          <c:val>
            <c:numRef>
              <c:f>'8.12'!$L$13:$N$13</c:f>
              <c:numCache>
                <c:formatCode>#,##0.0</c:formatCode>
                <c:ptCount val="3"/>
                <c:pt idx="0">
                  <c:v>0</c:v>
                </c:pt>
                <c:pt idx="1">
                  <c:v>0</c:v>
                </c:pt>
                <c:pt idx="2">
                  <c:v>0</c:v>
                </c:pt>
              </c:numCache>
            </c:numRef>
          </c:val>
        </c:ser>
        <c:ser>
          <c:idx val="4"/>
          <c:order val="4"/>
          <c:tx>
            <c:strRef>
              <c:f>'8.12'!$K$14</c:f>
              <c:strCache>
                <c:ptCount val="1"/>
                <c:pt idx="0">
                  <c:v>Energie prostředí (tepelné čerpadlo)</c:v>
                </c:pt>
              </c:strCache>
            </c:strRef>
          </c:tx>
          <c:invertIfNegative val="0"/>
          <c:cat>
            <c:strRef>
              <c:f>'8.12'!$L$9:$N$9</c:f>
              <c:strCache>
                <c:ptCount val="3"/>
                <c:pt idx="0">
                  <c:v>Říjen</c:v>
                </c:pt>
                <c:pt idx="1">
                  <c:v>Listopad</c:v>
                </c:pt>
                <c:pt idx="2">
                  <c:v>Prosinec</c:v>
                </c:pt>
              </c:strCache>
            </c:strRef>
          </c:cat>
          <c:val>
            <c:numRef>
              <c:f>'8.12'!$L$14:$N$14</c:f>
              <c:numCache>
                <c:formatCode>#,##0.0</c:formatCode>
                <c:ptCount val="3"/>
                <c:pt idx="0">
                  <c:v>0</c:v>
                </c:pt>
                <c:pt idx="1">
                  <c:v>0</c:v>
                </c:pt>
                <c:pt idx="2">
                  <c:v>0</c:v>
                </c:pt>
              </c:numCache>
            </c:numRef>
          </c:val>
        </c:ser>
        <c:ser>
          <c:idx val="5"/>
          <c:order val="5"/>
          <c:tx>
            <c:strRef>
              <c:f>'8.12'!$K$15</c:f>
              <c:strCache>
                <c:ptCount val="1"/>
                <c:pt idx="0">
                  <c:v>Energie Slunce (solární kolektor)</c:v>
                </c:pt>
              </c:strCache>
            </c:strRef>
          </c:tx>
          <c:invertIfNegative val="0"/>
          <c:cat>
            <c:strRef>
              <c:f>'8.12'!$L$9:$N$9</c:f>
              <c:strCache>
                <c:ptCount val="3"/>
                <c:pt idx="0">
                  <c:v>Říjen</c:v>
                </c:pt>
                <c:pt idx="1">
                  <c:v>Listopad</c:v>
                </c:pt>
                <c:pt idx="2">
                  <c:v>Prosinec</c:v>
                </c:pt>
              </c:strCache>
            </c:strRef>
          </c:cat>
          <c:val>
            <c:numRef>
              <c:f>'8.12'!$L$15:$N$15</c:f>
              <c:numCache>
                <c:formatCode>#,##0.0</c:formatCode>
                <c:ptCount val="3"/>
                <c:pt idx="0">
                  <c:v>0</c:v>
                </c:pt>
                <c:pt idx="1">
                  <c:v>0</c:v>
                </c:pt>
                <c:pt idx="2">
                  <c:v>0</c:v>
                </c:pt>
              </c:numCache>
            </c:numRef>
          </c:val>
        </c:ser>
        <c:ser>
          <c:idx val="6"/>
          <c:order val="6"/>
          <c:tx>
            <c:strRef>
              <c:f>'8.12'!$K$16</c:f>
              <c:strCache>
                <c:ptCount val="1"/>
                <c:pt idx="0">
                  <c:v>Hnědé uhlí</c:v>
                </c:pt>
              </c:strCache>
            </c:strRef>
          </c:tx>
          <c:spPr>
            <a:solidFill>
              <a:srgbClr val="6E4932"/>
            </a:solidFill>
          </c:spPr>
          <c:invertIfNegative val="0"/>
          <c:cat>
            <c:strRef>
              <c:f>'8.12'!$L$9:$N$9</c:f>
              <c:strCache>
                <c:ptCount val="3"/>
                <c:pt idx="0">
                  <c:v>Říjen</c:v>
                </c:pt>
                <c:pt idx="1">
                  <c:v>Listopad</c:v>
                </c:pt>
                <c:pt idx="2">
                  <c:v>Prosinec</c:v>
                </c:pt>
              </c:strCache>
            </c:strRef>
          </c:cat>
          <c:val>
            <c:numRef>
              <c:f>'8.12'!$L$16:$N$16</c:f>
              <c:numCache>
                <c:formatCode>#,##0.0</c:formatCode>
                <c:ptCount val="3"/>
                <c:pt idx="0">
                  <c:v>1064255.3420000002</c:v>
                </c:pt>
                <c:pt idx="1">
                  <c:v>1516912.1140000001</c:v>
                </c:pt>
                <c:pt idx="2">
                  <c:v>1861833.5809999998</c:v>
                </c:pt>
              </c:numCache>
            </c:numRef>
          </c:val>
        </c:ser>
        <c:ser>
          <c:idx val="7"/>
          <c:order val="7"/>
          <c:tx>
            <c:strRef>
              <c:f>'8.12'!$K$17</c:f>
              <c:strCache>
                <c:ptCount val="1"/>
                <c:pt idx="0">
                  <c:v>Jaderné palivo</c:v>
                </c:pt>
              </c:strCache>
            </c:strRef>
          </c:tx>
          <c:invertIfNegative val="0"/>
          <c:cat>
            <c:strRef>
              <c:f>'8.12'!$L$9:$N$9</c:f>
              <c:strCache>
                <c:ptCount val="3"/>
                <c:pt idx="0">
                  <c:v>Říjen</c:v>
                </c:pt>
                <c:pt idx="1">
                  <c:v>Listopad</c:v>
                </c:pt>
                <c:pt idx="2">
                  <c:v>Prosinec</c:v>
                </c:pt>
              </c:strCache>
            </c:strRef>
          </c:cat>
          <c:val>
            <c:numRef>
              <c:f>'8.12'!$L$17:$N$17</c:f>
              <c:numCache>
                <c:formatCode>#,##0.0</c:formatCode>
                <c:ptCount val="3"/>
                <c:pt idx="0">
                  <c:v>0</c:v>
                </c:pt>
                <c:pt idx="1">
                  <c:v>0</c:v>
                </c:pt>
                <c:pt idx="2">
                  <c:v>0</c:v>
                </c:pt>
              </c:numCache>
            </c:numRef>
          </c:val>
        </c:ser>
        <c:ser>
          <c:idx val="8"/>
          <c:order val="8"/>
          <c:tx>
            <c:strRef>
              <c:f>'8.12'!$K$18</c:f>
              <c:strCache>
                <c:ptCount val="1"/>
                <c:pt idx="0">
                  <c:v>Koks</c:v>
                </c:pt>
              </c:strCache>
            </c:strRef>
          </c:tx>
          <c:invertIfNegative val="0"/>
          <c:cat>
            <c:strRef>
              <c:f>'8.12'!$L$9:$N$9</c:f>
              <c:strCache>
                <c:ptCount val="3"/>
                <c:pt idx="0">
                  <c:v>Říjen</c:v>
                </c:pt>
                <c:pt idx="1">
                  <c:v>Listopad</c:v>
                </c:pt>
                <c:pt idx="2">
                  <c:v>Prosinec</c:v>
                </c:pt>
              </c:strCache>
            </c:strRef>
          </c:cat>
          <c:val>
            <c:numRef>
              <c:f>'8.12'!$L$18:$N$18</c:f>
              <c:numCache>
                <c:formatCode>#,##0.0</c:formatCode>
                <c:ptCount val="3"/>
                <c:pt idx="0">
                  <c:v>0</c:v>
                </c:pt>
                <c:pt idx="1">
                  <c:v>0</c:v>
                </c:pt>
                <c:pt idx="2">
                  <c:v>0</c:v>
                </c:pt>
              </c:numCache>
            </c:numRef>
          </c:val>
        </c:ser>
        <c:ser>
          <c:idx val="9"/>
          <c:order val="9"/>
          <c:tx>
            <c:strRef>
              <c:f>'8.12'!$K$19</c:f>
              <c:strCache>
                <c:ptCount val="1"/>
                <c:pt idx="0">
                  <c:v>Odpadní teplo</c:v>
                </c:pt>
              </c:strCache>
            </c:strRef>
          </c:tx>
          <c:invertIfNegative val="0"/>
          <c:cat>
            <c:strRef>
              <c:f>'8.12'!$L$9:$N$9</c:f>
              <c:strCache>
                <c:ptCount val="3"/>
                <c:pt idx="0">
                  <c:v>Říjen</c:v>
                </c:pt>
                <c:pt idx="1">
                  <c:v>Listopad</c:v>
                </c:pt>
                <c:pt idx="2">
                  <c:v>Prosinec</c:v>
                </c:pt>
              </c:strCache>
            </c:strRef>
          </c:cat>
          <c:val>
            <c:numRef>
              <c:f>'8.12'!$L$19:$N$19</c:f>
              <c:numCache>
                <c:formatCode>#,##0.0</c:formatCode>
                <c:ptCount val="3"/>
                <c:pt idx="0">
                  <c:v>13278.4</c:v>
                </c:pt>
                <c:pt idx="1">
                  <c:v>3082.03</c:v>
                </c:pt>
                <c:pt idx="2">
                  <c:v>11217.26</c:v>
                </c:pt>
              </c:numCache>
            </c:numRef>
          </c:val>
        </c:ser>
        <c:ser>
          <c:idx val="10"/>
          <c:order val="10"/>
          <c:tx>
            <c:strRef>
              <c:f>'8.12'!$K$20</c:f>
              <c:strCache>
                <c:ptCount val="1"/>
                <c:pt idx="0">
                  <c:v>Ostatní kapalná paliva</c:v>
                </c:pt>
              </c:strCache>
            </c:strRef>
          </c:tx>
          <c:invertIfNegative val="0"/>
          <c:cat>
            <c:strRef>
              <c:f>'8.12'!$L$9:$N$9</c:f>
              <c:strCache>
                <c:ptCount val="3"/>
                <c:pt idx="0">
                  <c:v>Říjen</c:v>
                </c:pt>
                <c:pt idx="1">
                  <c:v>Listopad</c:v>
                </c:pt>
                <c:pt idx="2">
                  <c:v>Prosinec</c:v>
                </c:pt>
              </c:strCache>
            </c:strRef>
          </c:cat>
          <c:val>
            <c:numRef>
              <c:f>'8.12'!$L$20:$N$20</c:f>
              <c:numCache>
                <c:formatCode>#,##0.0</c:formatCode>
                <c:ptCount val="3"/>
                <c:pt idx="0">
                  <c:v>1580.9159999999999</c:v>
                </c:pt>
                <c:pt idx="1">
                  <c:v>604</c:v>
                </c:pt>
                <c:pt idx="2">
                  <c:v>2122.1310000000003</c:v>
                </c:pt>
              </c:numCache>
            </c:numRef>
          </c:val>
        </c:ser>
        <c:ser>
          <c:idx val="11"/>
          <c:order val="11"/>
          <c:tx>
            <c:strRef>
              <c:f>'8.12'!$K$21</c:f>
              <c:strCache>
                <c:ptCount val="1"/>
                <c:pt idx="0">
                  <c:v>Ostatní pevná paliva</c:v>
                </c:pt>
              </c:strCache>
            </c:strRef>
          </c:tx>
          <c:invertIfNegative val="0"/>
          <c:cat>
            <c:strRef>
              <c:f>'8.12'!$L$9:$N$9</c:f>
              <c:strCache>
                <c:ptCount val="3"/>
                <c:pt idx="0">
                  <c:v>Říjen</c:v>
                </c:pt>
                <c:pt idx="1">
                  <c:v>Listopad</c:v>
                </c:pt>
                <c:pt idx="2">
                  <c:v>Prosinec</c:v>
                </c:pt>
              </c:strCache>
            </c:strRef>
          </c:cat>
          <c:val>
            <c:numRef>
              <c:f>'8.12'!$L$21:$N$21</c:f>
              <c:numCache>
                <c:formatCode>#,##0.0</c:formatCode>
                <c:ptCount val="3"/>
                <c:pt idx="0">
                  <c:v>6555.0518768715601</c:v>
                </c:pt>
                <c:pt idx="1">
                  <c:v>8847.6915878018681</c:v>
                </c:pt>
                <c:pt idx="2">
                  <c:v>5952.0359554135375</c:v>
                </c:pt>
              </c:numCache>
            </c:numRef>
          </c:val>
        </c:ser>
        <c:ser>
          <c:idx val="12"/>
          <c:order val="12"/>
          <c:tx>
            <c:strRef>
              <c:f>'8.12'!$K$22</c:f>
              <c:strCache>
                <c:ptCount val="1"/>
                <c:pt idx="0">
                  <c:v>Ostatní plyny</c:v>
                </c:pt>
              </c:strCache>
            </c:strRef>
          </c:tx>
          <c:invertIfNegative val="0"/>
          <c:cat>
            <c:strRef>
              <c:f>'8.12'!$L$9:$N$9</c:f>
              <c:strCache>
                <c:ptCount val="3"/>
                <c:pt idx="0">
                  <c:v>Říjen</c:v>
                </c:pt>
                <c:pt idx="1">
                  <c:v>Listopad</c:v>
                </c:pt>
                <c:pt idx="2">
                  <c:v>Prosinec</c:v>
                </c:pt>
              </c:strCache>
            </c:strRef>
          </c:cat>
          <c:val>
            <c:numRef>
              <c:f>'8.12'!$L$22:$N$22</c:f>
              <c:numCache>
                <c:formatCode>#,##0.0</c:formatCode>
                <c:ptCount val="3"/>
                <c:pt idx="0">
                  <c:v>77198.599999999991</c:v>
                </c:pt>
                <c:pt idx="1">
                  <c:v>52486.762000000002</c:v>
                </c:pt>
                <c:pt idx="2">
                  <c:v>80161.72</c:v>
                </c:pt>
              </c:numCache>
            </c:numRef>
          </c:val>
        </c:ser>
        <c:ser>
          <c:idx val="13"/>
          <c:order val="13"/>
          <c:tx>
            <c:strRef>
              <c:f>'8.12'!$K$23</c:f>
              <c:strCache>
                <c:ptCount val="1"/>
                <c:pt idx="0">
                  <c:v>Ostatní</c:v>
                </c:pt>
              </c:strCache>
            </c:strRef>
          </c:tx>
          <c:invertIfNegative val="0"/>
          <c:cat>
            <c:strRef>
              <c:f>'8.12'!$L$9:$N$9</c:f>
              <c:strCache>
                <c:ptCount val="3"/>
                <c:pt idx="0">
                  <c:v>Říjen</c:v>
                </c:pt>
                <c:pt idx="1">
                  <c:v>Listopad</c:v>
                </c:pt>
                <c:pt idx="2">
                  <c:v>Prosinec</c:v>
                </c:pt>
              </c:strCache>
            </c:strRef>
          </c:cat>
          <c:val>
            <c:numRef>
              <c:f>'8.12'!$L$23:$N$23</c:f>
              <c:numCache>
                <c:formatCode>#,##0.0</c:formatCode>
                <c:ptCount val="3"/>
                <c:pt idx="0">
                  <c:v>0</c:v>
                </c:pt>
                <c:pt idx="1">
                  <c:v>0</c:v>
                </c:pt>
                <c:pt idx="2">
                  <c:v>0</c:v>
                </c:pt>
              </c:numCache>
            </c:numRef>
          </c:val>
        </c:ser>
        <c:ser>
          <c:idx val="14"/>
          <c:order val="14"/>
          <c:tx>
            <c:strRef>
              <c:f>'8.12'!$K$24</c:f>
              <c:strCache>
                <c:ptCount val="1"/>
                <c:pt idx="0">
                  <c:v>Topné oleje</c:v>
                </c:pt>
              </c:strCache>
            </c:strRef>
          </c:tx>
          <c:invertIfNegative val="0"/>
          <c:cat>
            <c:strRef>
              <c:f>'8.12'!$L$9:$N$9</c:f>
              <c:strCache>
                <c:ptCount val="3"/>
                <c:pt idx="0">
                  <c:v>Říjen</c:v>
                </c:pt>
                <c:pt idx="1">
                  <c:v>Listopad</c:v>
                </c:pt>
                <c:pt idx="2">
                  <c:v>Prosinec</c:v>
                </c:pt>
              </c:strCache>
            </c:strRef>
          </c:cat>
          <c:val>
            <c:numRef>
              <c:f>'8.12'!$L$24:$N$24</c:f>
              <c:numCache>
                <c:formatCode>#,##0.0</c:formatCode>
                <c:ptCount val="3"/>
                <c:pt idx="0">
                  <c:v>248.2</c:v>
                </c:pt>
                <c:pt idx="1">
                  <c:v>861.44400000000007</c:v>
                </c:pt>
                <c:pt idx="2">
                  <c:v>906.89599999999996</c:v>
                </c:pt>
              </c:numCache>
            </c:numRef>
          </c:val>
        </c:ser>
        <c:ser>
          <c:idx val="15"/>
          <c:order val="15"/>
          <c:tx>
            <c:strRef>
              <c:f>'8.12'!$K$25</c:f>
              <c:strCache>
                <c:ptCount val="1"/>
                <c:pt idx="0">
                  <c:v>Zemní plyn</c:v>
                </c:pt>
              </c:strCache>
            </c:strRef>
          </c:tx>
          <c:spPr>
            <a:solidFill>
              <a:srgbClr val="EBE600"/>
            </a:solidFill>
          </c:spPr>
          <c:invertIfNegative val="0"/>
          <c:cat>
            <c:strRef>
              <c:f>'8.12'!$L$9:$N$9</c:f>
              <c:strCache>
                <c:ptCount val="3"/>
                <c:pt idx="0">
                  <c:v>Říjen</c:v>
                </c:pt>
                <c:pt idx="1">
                  <c:v>Listopad</c:v>
                </c:pt>
                <c:pt idx="2">
                  <c:v>Prosinec</c:v>
                </c:pt>
              </c:strCache>
            </c:strRef>
          </c:cat>
          <c:val>
            <c:numRef>
              <c:f>'8.12'!$L$25:$N$25</c:f>
              <c:numCache>
                <c:formatCode>#,##0.0</c:formatCode>
                <c:ptCount val="3"/>
                <c:pt idx="0">
                  <c:v>423721.71512312838</c:v>
                </c:pt>
                <c:pt idx="1">
                  <c:v>495980.34841219807</c:v>
                </c:pt>
                <c:pt idx="2">
                  <c:v>532282.69704458653</c:v>
                </c:pt>
              </c:numCache>
            </c:numRef>
          </c:val>
        </c:ser>
        <c:dLbls>
          <c:showLegendKey val="0"/>
          <c:showVal val="0"/>
          <c:showCatName val="0"/>
          <c:showSerName val="0"/>
          <c:showPercent val="0"/>
          <c:showBubbleSize val="0"/>
        </c:dLbls>
        <c:gapWidth val="150"/>
        <c:overlap val="100"/>
        <c:axId val="517593728"/>
        <c:axId val="517345664"/>
      </c:barChart>
      <c:catAx>
        <c:axId val="517593728"/>
        <c:scaling>
          <c:orientation val="minMax"/>
        </c:scaling>
        <c:delete val="0"/>
        <c:axPos val="b"/>
        <c:numFmt formatCode="General" sourceLinked="1"/>
        <c:majorTickMark val="none"/>
        <c:minorTickMark val="none"/>
        <c:tickLblPos val="nextTo"/>
        <c:txPr>
          <a:bodyPr/>
          <a:lstStyle/>
          <a:p>
            <a:pPr>
              <a:defRPr sz="900"/>
            </a:pPr>
            <a:endParaRPr lang="cs-CZ"/>
          </a:p>
        </c:txPr>
        <c:crossAx val="517345664"/>
        <c:crosses val="autoZero"/>
        <c:auto val="1"/>
        <c:lblAlgn val="ctr"/>
        <c:lblOffset val="100"/>
        <c:noMultiLvlLbl val="0"/>
      </c:catAx>
      <c:valAx>
        <c:axId val="5173456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75937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v krajích ČR </a:t>
            </a:r>
            <a:r>
              <a:rPr lang="en-US" sz="1000"/>
              <a:t>(</a:t>
            </a:r>
            <a:r>
              <a:rPr lang="cs-CZ" sz="1000"/>
              <a:t>TJ</a:t>
            </a:r>
            <a:r>
              <a:rPr lang="en-US" sz="1000"/>
              <a:t>)</a:t>
            </a:r>
          </a:p>
        </c:rich>
      </c:tx>
      <c:layout/>
      <c:overlay val="0"/>
    </c:title>
    <c:autoTitleDeleted val="0"/>
    <c:plotArea>
      <c:layout>
        <c:manualLayout>
          <c:layoutTarget val="inner"/>
          <c:xMode val="edge"/>
          <c:yMode val="edge"/>
          <c:x val="4.5996108930792527E-2"/>
          <c:y val="0.11518229385634159"/>
          <c:w val="0.94077636128817232"/>
          <c:h val="0.81844075420015616"/>
        </c:manualLayout>
      </c:layout>
      <c:barChart>
        <c:barDir val="col"/>
        <c:grouping val="stacked"/>
        <c:varyColors val="0"/>
        <c:ser>
          <c:idx val="0"/>
          <c:order val="0"/>
          <c:tx>
            <c:strRef>
              <c:f>'5.3'!$A$5</c:f>
              <c:strCache>
                <c:ptCount val="1"/>
                <c:pt idx="0">
                  <c:v>Biomasa</c:v>
                </c:pt>
              </c:strCache>
            </c:strRef>
          </c:tx>
          <c:spPr>
            <a:solidFill>
              <a:schemeClr val="accent3">
                <a:lumMod val="75000"/>
              </a:schemeClr>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'5.3'!$B$5:$O$5</c:f>
              <c:numCache>
                <c:formatCode>#,##0.0</c:formatCode>
                <c:ptCount val="14"/>
                <c:pt idx="0">
                  <c:v>0</c:v>
                </c:pt>
                <c:pt idx="1">
                  <c:v>358.65684599999997</c:v>
                </c:pt>
                <c:pt idx="2">
                  <c:v>153.5213</c:v>
                </c:pt>
                <c:pt idx="3">
                  <c:v>116.07986699999999</c:v>
                </c:pt>
                <c:pt idx="4">
                  <c:v>182.93055000000001</c:v>
                </c:pt>
                <c:pt idx="5">
                  <c:v>175.70262</c:v>
                </c:pt>
                <c:pt idx="6">
                  <c:v>6.956137</c:v>
                </c:pt>
                <c:pt idx="7">
                  <c:v>254.17612299999999</c:v>
                </c:pt>
                <c:pt idx="8">
                  <c:v>34.816150999999998</c:v>
                </c:pt>
                <c:pt idx="9">
                  <c:v>12.790851999999999</c:v>
                </c:pt>
                <c:pt idx="10">
                  <c:v>209.63611799999998</c:v>
                </c:pt>
                <c:pt idx="11">
                  <c:v>249.86587700000001</c:v>
                </c:pt>
                <c:pt idx="12">
                  <c:v>296.29963099999992</c:v>
                </c:pt>
                <c:pt idx="13">
                  <c:v>86.043542000000002</c:v>
                </c:pt>
              </c:numCache>
            </c:numRef>
          </c:val>
        </c:ser>
        <c:ser>
          <c:idx val="1"/>
          <c:order val="1"/>
          <c:tx>
            <c:strRef>
              <c:f>'5.3'!$A$6</c:f>
              <c:strCache>
                <c:ptCount val="1"/>
                <c:pt idx="0">
                  <c:v>Bioplyn</c:v>
                </c:pt>
              </c:strCache>
            </c:strRef>
          </c:tx>
          <c:spPr>
            <a:solidFill>
              <a:schemeClr val="bg2">
                <a:lumMod val="50000"/>
              </a:schemeClr>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'5.3'!$B$6:$O$6</c:f>
              <c:numCache>
                <c:formatCode>#,##0.0</c:formatCode>
                <c:ptCount val="14"/>
                <c:pt idx="0">
                  <c:v>11.926</c:v>
                </c:pt>
                <c:pt idx="1">
                  <c:v>20.786922000000001</c:v>
                </c:pt>
                <c:pt idx="2">
                  <c:v>15.360213000000002</c:v>
                </c:pt>
                <c:pt idx="3">
                  <c:v>1.9770000000000001</c:v>
                </c:pt>
                <c:pt idx="4">
                  <c:v>14.051957</c:v>
                </c:pt>
                <c:pt idx="5">
                  <c:v>17.469845999999997</c:v>
                </c:pt>
                <c:pt idx="6">
                  <c:v>2.8853800000000001</c:v>
                </c:pt>
                <c:pt idx="7">
                  <c:v>0.23512</c:v>
                </c:pt>
                <c:pt idx="8">
                  <c:v>9.9959559999999996</c:v>
                </c:pt>
                <c:pt idx="9">
                  <c:v>17.918410000000005</c:v>
                </c:pt>
                <c:pt idx="10">
                  <c:v>19.436179999999997</c:v>
                </c:pt>
                <c:pt idx="11">
                  <c:v>13.714533000000001</c:v>
                </c:pt>
                <c:pt idx="12">
                  <c:v>8.4752699999999983</c:v>
                </c:pt>
                <c:pt idx="13">
                  <c:v>4.0743799999999997</c:v>
                </c:pt>
              </c:numCache>
            </c:numRef>
          </c:val>
        </c:ser>
        <c:ser>
          <c:idx val="2"/>
          <c:order val="2"/>
          <c:tx>
            <c:strRef>
              <c:f>'5.3'!$A$7</c:f>
              <c:strCache>
                <c:ptCount val="1"/>
                <c:pt idx="0">
                  <c:v>Černé uhlí</c:v>
                </c:pt>
              </c:strCache>
            </c:strRef>
          </c:tx>
          <c:spPr>
            <a:solidFill>
              <a:schemeClr val="tx1"/>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'5.3'!$B$7:$O$7</c:f>
              <c:numCache>
                <c:formatCode>#,##0.0</c:formatCode>
                <c:ptCount val="14"/>
                <c:pt idx="0">
                  <c:v>0</c:v>
                </c:pt>
                <c:pt idx="1">
                  <c:v>0</c:v>
                </c:pt>
                <c:pt idx="2">
                  <c:v>0</c:v>
                </c:pt>
                <c:pt idx="3">
                  <c:v>0</c:v>
                </c:pt>
                <c:pt idx="4">
                  <c:v>0</c:v>
                </c:pt>
                <c:pt idx="5">
                  <c:v>47.655839999999998</c:v>
                </c:pt>
                <c:pt idx="6">
                  <c:v>0</c:v>
                </c:pt>
                <c:pt idx="7">
                  <c:v>2755.0159259999996</c:v>
                </c:pt>
                <c:pt idx="8">
                  <c:v>304.476854</c:v>
                </c:pt>
                <c:pt idx="9">
                  <c:v>9.8219999999999992</c:v>
                </c:pt>
                <c:pt idx="10">
                  <c:v>0</c:v>
                </c:pt>
                <c:pt idx="11">
                  <c:v>0.19463</c:v>
                </c:pt>
                <c:pt idx="12">
                  <c:v>0</c:v>
                </c:pt>
                <c:pt idx="13">
                  <c:v>64.629000000000005</c:v>
                </c:pt>
              </c:numCache>
            </c:numRef>
          </c:val>
        </c:ser>
        <c:ser>
          <c:idx val="3"/>
          <c:order val="3"/>
          <c:tx>
            <c:strRef>
              <c:f>'5.3'!$A$8</c:f>
              <c:strCache>
                <c:ptCount val="1"/>
                <c:pt idx="0">
                  <c:v>Elektrická energie</c:v>
                </c:pt>
              </c:strCache>
            </c:strRef>
          </c:tx>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'5.3'!$B$8:$O$8</c:f>
              <c:numCache>
                <c:formatCode>#,##0.0</c:formatCode>
                <c:ptCount val="14"/>
                <c:pt idx="0">
                  <c:v>0</c:v>
                </c:pt>
                <c:pt idx="1">
                  <c:v>8.4359000000000003E-2</c:v>
                </c:pt>
                <c:pt idx="2">
                  <c:v>2.6819999999999999</c:v>
                </c:pt>
                <c:pt idx="3">
                  <c:v>0</c:v>
                </c:pt>
                <c:pt idx="4">
                  <c:v>2E-3</c:v>
                </c:pt>
                <c:pt idx="5">
                  <c:v>0</c:v>
                </c:pt>
                <c:pt idx="6">
                  <c:v>0</c:v>
                </c:pt>
                <c:pt idx="7">
                  <c:v>0.47799999999999998</c:v>
                </c:pt>
                <c:pt idx="8">
                  <c:v>0</c:v>
                </c:pt>
                <c:pt idx="9">
                  <c:v>0</c:v>
                </c:pt>
                <c:pt idx="10">
                  <c:v>0.52682000000000007</c:v>
                </c:pt>
                <c:pt idx="11">
                  <c:v>0</c:v>
                </c:pt>
                <c:pt idx="12">
                  <c:v>0</c:v>
                </c:pt>
                <c:pt idx="13">
                  <c:v>1.7600000000000001E-2</c:v>
                </c:pt>
              </c:numCache>
            </c:numRef>
          </c:val>
        </c:ser>
        <c:ser>
          <c:idx val="4"/>
          <c:order val="4"/>
          <c:tx>
            <c:strRef>
              <c:f>'5.3'!$A$9</c:f>
              <c:strCache>
                <c:ptCount val="1"/>
                <c:pt idx="0">
                  <c:v>Energie prostředí (tepelné čerpadlo)</c:v>
                </c:pt>
              </c:strCache>
            </c:strRef>
          </c:tx>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'5.3'!$B$9:$O$9</c:f>
              <c:numCache>
                <c:formatCode>#,##0.0</c:formatCode>
                <c:ptCount val="14"/>
                <c:pt idx="0">
                  <c:v>0.94</c:v>
                </c:pt>
                <c:pt idx="1">
                  <c:v>2.7650000000000001E-2</c:v>
                </c:pt>
                <c:pt idx="2">
                  <c:v>0.19700000000000001</c:v>
                </c:pt>
                <c:pt idx="3">
                  <c:v>1.6331199999999999</c:v>
                </c:pt>
                <c:pt idx="4">
                  <c:v>0</c:v>
                </c:pt>
                <c:pt idx="5">
                  <c:v>0</c:v>
                </c:pt>
                <c:pt idx="6">
                  <c:v>0</c:v>
                </c:pt>
                <c:pt idx="7">
                  <c:v>0</c:v>
                </c:pt>
                <c:pt idx="8">
                  <c:v>0</c:v>
                </c:pt>
                <c:pt idx="9">
                  <c:v>0</c:v>
                </c:pt>
                <c:pt idx="10">
                  <c:v>0</c:v>
                </c:pt>
                <c:pt idx="11">
                  <c:v>0</c:v>
                </c:pt>
                <c:pt idx="12">
                  <c:v>0.373</c:v>
                </c:pt>
                <c:pt idx="13">
                  <c:v>0</c:v>
                </c:pt>
              </c:numCache>
            </c:numRef>
          </c:val>
        </c:ser>
        <c:ser>
          <c:idx val="5"/>
          <c:order val="5"/>
          <c:tx>
            <c:strRef>
              <c:f>'5.3'!$A$10</c:f>
              <c:strCache>
                <c:ptCount val="1"/>
                <c:pt idx="0">
                  <c:v>Energie Slunce (solární kolektor)</c:v>
                </c:pt>
              </c:strCache>
            </c:strRef>
          </c:tx>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'5.3'!$B$10:$O$10</c:f>
              <c:numCache>
                <c:formatCode>#,##0.0</c:formatCode>
                <c:ptCount val="14"/>
                <c:pt idx="0">
                  <c:v>0</c:v>
                </c:pt>
                <c:pt idx="1">
                  <c:v>0</c:v>
                </c:pt>
                <c:pt idx="2">
                  <c:v>1.0999999999999999E-2</c:v>
                </c:pt>
                <c:pt idx="3">
                  <c:v>1.6078000000000002E-2</c:v>
                </c:pt>
                <c:pt idx="4">
                  <c:v>1.6899999999999998E-2</c:v>
                </c:pt>
                <c:pt idx="5">
                  <c:v>0</c:v>
                </c:pt>
                <c:pt idx="6">
                  <c:v>0</c:v>
                </c:pt>
                <c:pt idx="7">
                  <c:v>0</c:v>
                </c:pt>
                <c:pt idx="8">
                  <c:v>0</c:v>
                </c:pt>
                <c:pt idx="9">
                  <c:v>0</c:v>
                </c:pt>
                <c:pt idx="10">
                  <c:v>0</c:v>
                </c:pt>
                <c:pt idx="11">
                  <c:v>0</c:v>
                </c:pt>
                <c:pt idx="12">
                  <c:v>6.0000000000000001E-3</c:v>
                </c:pt>
                <c:pt idx="13">
                  <c:v>0</c:v>
                </c:pt>
              </c:numCache>
            </c:numRef>
          </c:val>
        </c:ser>
        <c:ser>
          <c:idx val="6"/>
          <c:order val="6"/>
          <c:tx>
            <c:strRef>
              <c:f>'5.3'!$A$11</c:f>
              <c:strCache>
                <c:ptCount val="1"/>
                <c:pt idx="0">
                  <c:v>Hnědé uhlí</c:v>
                </c:pt>
              </c:strCache>
            </c:strRef>
          </c:tx>
          <c:spPr>
            <a:solidFill>
              <a:srgbClr val="6E493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'5.3'!$B$11:$O$11</c:f>
              <c:numCache>
                <c:formatCode>#,##0.0</c:formatCode>
                <c:ptCount val="14"/>
                <c:pt idx="0">
                  <c:v>0</c:v>
                </c:pt>
                <c:pt idx="1">
                  <c:v>1007.7271979999999</c:v>
                </c:pt>
                <c:pt idx="2">
                  <c:v>11.838559999999999</c:v>
                </c:pt>
                <c:pt idx="3">
                  <c:v>626.33684400000004</c:v>
                </c:pt>
                <c:pt idx="4">
                  <c:v>95.155016999999987</c:v>
                </c:pt>
                <c:pt idx="5">
                  <c:v>336.75470000000001</c:v>
                </c:pt>
                <c:pt idx="6">
                  <c:v>26.420010999999999</c:v>
                </c:pt>
                <c:pt idx="7">
                  <c:v>164.53404299999997</c:v>
                </c:pt>
                <c:pt idx="8">
                  <c:v>429.00261499999999</c:v>
                </c:pt>
                <c:pt idx="9">
                  <c:v>1168.4557389999998</c:v>
                </c:pt>
                <c:pt idx="10">
                  <c:v>749.99123100000008</c:v>
                </c:pt>
                <c:pt idx="11">
                  <c:v>4443.0010370000009</c:v>
                </c:pt>
                <c:pt idx="12">
                  <c:v>2946.0798419999996</c:v>
                </c:pt>
                <c:pt idx="13">
                  <c:v>717.56601599999999</c:v>
                </c:pt>
              </c:numCache>
            </c:numRef>
          </c:val>
        </c:ser>
        <c:ser>
          <c:idx val="7"/>
          <c:order val="7"/>
          <c:tx>
            <c:strRef>
              <c:f>'5.3'!$A$12</c:f>
              <c:strCache>
                <c:ptCount val="1"/>
                <c:pt idx="0">
                  <c:v>Jaderné palivo</c:v>
                </c:pt>
              </c:strCache>
            </c:strRef>
          </c:tx>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'5.3'!$B$12:$O$12</c:f>
              <c:numCache>
                <c:formatCode>#,##0.0</c:formatCode>
                <c:ptCount val="14"/>
                <c:pt idx="0">
                  <c:v>0</c:v>
                </c:pt>
                <c:pt idx="1">
                  <c:v>62.512800000000006</c:v>
                </c:pt>
                <c:pt idx="2">
                  <c:v>0</c:v>
                </c:pt>
                <c:pt idx="3">
                  <c:v>0</c:v>
                </c:pt>
                <c:pt idx="4">
                  <c:v>14.289010000000003</c:v>
                </c:pt>
                <c:pt idx="5">
                  <c:v>0</c:v>
                </c:pt>
                <c:pt idx="6">
                  <c:v>0</c:v>
                </c:pt>
                <c:pt idx="7">
                  <c:v>0</c:v>
                </c:pt>
                <c:pt idx="8">
                  <c:v>0</c:v>
                </c:pt>
                <c:pt idx="9">
                  <c:v>0</c:v>
                </c:pt>
                <c:pt idx="10">
                  <c:v>0</c:v>
                </c:pt>
                <c:pt idx="11">
                  <c:v>0</c:v>
                </c:pt>
                <c:pt idx="12">
                  <c:v>0</c:v>
                </c:pt>
                <c:pt idx="13">
                  <c:v>0</c:v>
                </c:pt>
              </c:numCache>
            </c:numRef>
          </c:val>
        </c:ser>
        <c:ser>
          <c:idx val="8"/>
          <c:order val="8"/>
          <c:tx>
            <c:strRef>
              <c:f>'5.3'!$A$13</c:f>
              <c:strCache>
                <c:ptCount val="1"/>
                <c:pt idx="0">
                  <c:v>Koks</c:v>
                </c:pt>
              </c:strCache>
            </c:strRef>
          </c:tx>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'5.3'!$B$13:$O$13</c:f>
              <c:numCache>
                <c:formatCode>#,##0.0</c:formatCode>
                <c:ptCount val="14"/>
                <c:pt idx="0">
                  <c:v>0</c:v>
                </c:pt>
                <c:pt idx="1">
                  <c:v>0</c:v>
                </c:pt>
                <c:pt idx="2">
                  <c:v>0</c:v>
                </c:pt>
                <c:pt idx="3">
                  <c:v>0</c:v>
                </c:pt>
                <c:pt idx="4">
                  <c:v>0</c:v>
                </c:pt>
                <c:pt idx="5">
                  <c:v>0</c:v>
                </c:pt>
                <c:pt idx="6">
                  <c:v>0</c:v>
                </c:pt>
                <c:pt idx="7">
                  <c:v>6.1539999999999997E-2</c:v>
                </c:pt>
                <c:pt idx="8">
                  <c:v>0</c:v>
                </c:pt>
                <c:pt idx="9">
                  <c:v>0</c:v>
                </c:pt>
                <c:pt idx="10">
                  <c:v>0</c:v>
                </c:pt>
                <c:pt idx="11">
                  <c:v>0</c:v>
                </c:pt>
                <c:pt idx="12">
                  <c:v>0</c:v>
                </c:pt>
                <c:pt idx="13">
                  <c:v>0</c:v>
                </c:pt>
              </c:numCache>
            </c:numRef>
          </c:val>
        </c:ser>
        <c:ser>
          <c:idx val="9"/>
          <c:order val="9"/>
          <c:tx>
            <c:strRef>
              <c:f>'5.3'!$A$14</c:f>
              <c:strCache>
                <c:ptCount val="1"/>
                <c:pt idx="0">
                  <c:v>Odpadní teplo</c:v>
                </c:pt>
              </c:strCache>
            </c:strRef>
          </c:tx>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'5.3'!$B$14:$O$14</c:f>
              <c:numCache>
                <c:formatCode>#,##0.0</c:formatCode>
                <c:ptCount val="14"/>
                <c:pt idx="0">
                  <c:v>0</c:v>
                </c:pt>
                <c:pt idx="1">
                  <c:v>0</c:v>
                </c:pt>
                <c:pt idx="2">
                  <c:v>21.148370000000003</c:v>
                </c:pt>
                <c:pt idx="3">
                  <c:v>0</c:v>
                </c:pt>
                <c:pt idx="4">
                  <c:v>5.7525279999999999</c:v>
                </c:pt>
                <c:pt idx="5">
                  <c:v>0</c:v>
                </c:pt>
                <c:pt idx="6">
                  <c:v>1.0524</c:v>
                </c:pt>
                <c:pt idx="7">
                  <c:v>33.042310000000001</c:v>
                </c:pt>
                <c:pt idx="8">
                  <c:v>0</c:v>
                </c:pt>
                <c:pt idx="9">
                  <c:v>8.09</c:v>
                </c:pt>
                <c:pt idx="10">
                  <c:v>0</c:v>
                </c:pt>
                <c:pt idx="11">
                  <c:v>27.577690000000004</c:v>
                </c:pt>
                <c:pt idx="12">
                  <c:v>2.2909999999999999</c:v>
                </c:pt>
                <c:pt idx="13">
                  <c:v>3.4359999999999999</c:v>
                </c:pt>
              </c:numCache>
            </c:numRef>
          </c:val>
        </c:ser>
        <c:ser>
          <c:idx val="10"/>
          <c:order val="10"/>
          <c:tx>
            <c:strRef>
              <c:f>'5.3'!$A$15</c:f>
              <c:strCache>
                <c:ptCount val="1"/>
                <c:pt idx="0">
                  <c:v>Ostatní kapalná paliva</c:v>
                </c:pt>
              </c:strCache>
            </c:strRef>
          </c:tx>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'5.3'!$B$15:$O$15</c:f>
              <c:numCache>
                <c:formatCode>#,##0.0</c:formatCode>
                <c:ptCount val="14"/>
                <c:pt idx="0">
                  <c:v>0</c:v>
                </c:pt>
                <c:pt idx="1">
                  <c:v>0</c:v>
                </c:pt>
                <c:pt idx="2">
                  <c:v>0</c:v>
                </c:pt>
                <c:pt idx="3">
                  <c:v>0</c:v>
                </c:pt>
                <c:pt idx="4">
                  <c:v>0</c:v>
                </c:pt>
                <c:pt idx="5">
                  <c:v>0</c:v>
                </c:pt>
                <c:pt idx="6">
                  <c:v>0</c:v>
                </c:pt>
                <c:pt idx="7">
                  <c:v>0</c:v>
                </c:pt>
                <c:pt idx="8">
                  <c:v>0</c:v>
                </c:pt>
                <c:pt idx="9">
                  <c:v>0</c:v>
                </c:pt>
                <c:pt idx="10">
                  <c:v>0</c:v>
                </c:pt>
                <c:pt idx="11">
                  <c:v>4.3070470000000007</c:v>
                </c:pt>
                <c:pt idx="12">
                  <c:v>0</c:v>
                </c:pt>
                <c:pt idx="13">
                  <c:v>21.187999999999999</c:v>
                </c:pt>
              </c:numCache>
            </c:numRef>
          </c:val>
        </c:ser>
        <c:ser>
          <c:idx val="11"/>
          <c:order val="11"/>
          <c:tx>
            <c:strRef>
              <c:f>'5.3'!$A$16</c:f>
              <c:strCache>
                <c:ptCount val="1"/>
                <c:pt idx="0">
                  <c:v>Ostatní pevná paliva</c:v>
                </c:pt>
              </c:strCache>
            </c:strRef>
          </c:tx>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'5.3'!$B$16:$O$16</c:f>
              <c:numCache>
                <c:formatCode>#,##0.0</c:formatCode>
                <c:ptCount val="14"/>
                <c:pt idx="0">
                  <c:v>234.69499999999999</c:v>
                </c:pt>
                <c:pt idx="1">
                  <c:v>1.6659999999999999</c:v>
                </c:pt>
                <c:pt idx="2">
                  <c:v>214.17099999999999</c:v>
                </c:pt>
                <c:pt idx="3">
                  <c:v>0</c:v>
                </c:pt>
                <c:pt idx="4">
                  <c:v>2.532</c:v>
                </c:pt>
                <c:pt idx="5">
                  <c:v>0</c:v>
                </c:pt>
                <c:pt idx="6">
                  <c:v>166.214</c:v>
                </c:pt>
                <c:pt idx="7">
                  <c:v>3.6150000000000002</c:v>
                </c:pt>
                <c:pt idx="8">
                  <c:v>0</c:v>
                </c:pt>
                <c:pt idx="9">
                  <c:v>0</c:v>
                </c:pt>
                <c:pt idx="10">
                  <c:v>86.703570999999997</c:v>
                </c:pt>
                <c:pt idx="11">
                  <c:v>21.354779420086963</c:v>
                </c:pt>
                <c:pt idx="12">
                  <c:v>4.5352899999999998</c:v>
                </c:pt>
                <c:pt idx="13">
                  <c:v>6.8923999999999994</c:v>
                </c:pt>
              </c:numCache>
            </c:numRef>
          </c:val>
        </c:ser>
        <c:ser>
          <c:idx val="12"/>
          <c:order val="12"/>
          <c:tx>
            <c:strRef>
              <c:f>'5.3'!$A$17</c:f>
              <c:strCache>
                <c:ptCount val="1"/>
                <c:pt idx="0">
                  <c:v>Ostatní plyny</c:v>
                </c:pt>
              </c:strCache>
            </c:strRef>
          </c:tx>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'5.3'!$B$17:$O$17</c:f>
              <c:numCache>
                <c:formatCode>#,##0.0</c:formatCode>
                <c:ptCount val="14"/>
                <c:pt idx="0">
                  <c:v>0</c:v>
                </c:pt>
                <c:pt idx="1">
                  <c:v>0.39311599999999997</c:v>
                </c:pt>
                <c:pt idx="2">
                  <c:v>0</c:v>
                </c:pt>
                <c:pt idx="3">
                  <c:v>135.93059000000002</c:v>
                </c:pt>
                <c:pt idx="4">
                  <c:v>0</c:v>
                </c:pt>
                <c:pt idx="5">
                  <c:v>0</c:v>
                </c:pt>
                <c:pt idx="6">
                  <c:v>0</c:v>
                </c:pt>
                <c:pt idx="7">
                  <c:v>667.93245699999977</c:v>
                </c:pt>
                <c:pt idx="8">
                  <c:v>0</c:v>
                </c:pt>
                <c:pt idx="9">
                  <c:v>0</c:v>
                </c:pt>
                <c:pt idx="10">
                  <c:v>0.16900000000000001</c:v>
                </c:pt>
                <c:pt idx="11">
                  <c:v>209.84708200000003</c:v>
                </c:pt>
                <c:pt idx="12">
                  <c:v>7.8959999999999999</c:v>
                </c:pt>
                <c:pt idx="13">
                  <c:v>23.93</c:v>
                </c:pt>
              </c:numCache>
            </c:numRef>
          </c:val>
        </c:ser>
        <c:ser>
          <c:idx val="13"/>
          <c:order val="13"/>
          <c:tx>
            <c:strRef>
              <c:f>'5.3'!$A$18</c:f>
              <c:strCache>
                <c:ptCount val="1"/>
                <c:pt idx="0">
                  <c:v>Ostatní</c:v>
                </c:pt>
              </c:strCache>
            </c:strRef>
          </c:tx>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14"/>
          <c:order val="14"/>
          <c:tx>
            <c:strRef>
              <c:f>'5.3'!$A$19</c:f>
              <c:strCache>
                <c:ptCount val="1"/>
                <c:pt idx="0">
                  <c:v>Topné oleje</c:v>
                </c:pt>
              </c:strCache>
            </c:strRef>
          </c:tx>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'5.3'!$B$19:$O$19</c:f>
              <c:numCache>
                <c:formatCode>#,##0.0</c:formatCode>
                <c:ptCount val="14"/>
                <c:pt idx="0">
                  <c:v>9.715399999999999E-2</c:v>
                </c:pt>
                <c:pt idx="1">
                  <c:v>1.4884849999999996</c:v>
                </c:pt>
                <c:pt idx="2">
                  <c:v>0</c:v>
                </c:pt>
                <c:pt idx="3">
                  <c:v>0</c:v>
                </c:pt>
                <c:pt idx="4">
                  <c:v>5.7000000000000002E-2</c:v>
                </c:pt>
                <c:pt idx="5">
                  <c:v>0.06</c:v>
                </c:pt>
                <c:pt idx="6">
                  <c:v>1.5284699999999998</c:v>
                </c:pt>
                <c:pt idx="7">
                  <c:v>0.51832</c:v>
                </c:pt>
                <c:pt idx="8">
                  <c:v>15.634425999999999</c:v>
                </c:pt>
                <c:pt idx="9">
                  <c:v>0.216</c:v>
                </c:pt>
                <c:pt idx="10">
                  <c:v>0.23391200000000001</c:v>
                </c:pt>
                <c:pt idx="11">
                  <c:v>2.01654</c:v>
                </c:pt>
                <c:pt idx="12">
                  <c:v>0.81582299999999985</c:v>
                </c:pt>
                <c:pt idx="13">
                  <c:v>0.20474999999999999</c:v>
                </c:pt>
              </c:numCache>
            </c:numRef>
          </c:val>
        </c:ser>
        <c:ser>
          <c:idx val="15"/>
          <c:order val="15"/>
          <c:tx>
            <c:strRef>
              <c:f>'5.3'!$A$20</c:f>
              <c:strCache>
                <c:ptCount val="1"/>
                <c:pt idx="0">
                  <c:v>Zemní plyn</c:v>
                </c:pt>
              </c:strCache>
            </c:strRef>
          </c:tx>
          <c:spPr>
            <a:solidFill>
              <a:srgbClr val="EBE600"/>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'5.3'!$B$20:$O$20</c:f>
              <c:numCache>
                <c:formatCode>#,##0.0</c:formatCode>
                <c:ptCount val="14"/>
                <c:pt idx="0">
                  <c:v>1060.7023679999998</c:v>
                </c:pt>
                <c:pt idx="1">
                  <c:v>133.44262899999998</c:v>
                </c:pt>
                <c:pt idx="2">
                  <c:v>1287.7665969999991</c:v>
                </c:pt>
                <c:pt idx="3">
                  <c:v>188.176761</c:v>
                </c:pt>
                <c:pt idx="4">
                  <c:v>153.97558600000002</c:v>
                </c:pt>
                <c:pt idx="5">
                  <c:v>329.78642799999994</c:v>
                </c:pt>
                <c:pt idx="6">
                  <c:v>457.20088666646564</c:v>
                </c:pt>
                <c:pt idx="7">
                  <c:v>652.13635900000008</c:v>
                </c:pt>
                <c:pt idx="8">
                  <c:v>244.34475399999994</c:v>
                </c:pt>
                <c:pt idx="9">
                  <c:v>115.38786200000001</c:v>
                </c:pt>
                <c:pt idx="10">
                  <c:v>213.21372499999998</c:v>
                </c:pt>
                <c:pt idx="11">
                  <c:v>1451.9847605799125</c:v>
                </c:pt>
                <c:pt idx="12">
                  <c:v>401.61871200000007</c:v>
                </c:pt>
                <c:pt idx="13">
                  <c:v>250.73833754102014</c:v>
                </c:pt>
              </c:numCache>
            </c:numRef>
          </c:val>
        </c:ser>
        <c:dLbls>
          <c:showLegendKey val="0"/>
          <c:showVal val="0"/>
          <c:showCatName val="0"/>
          <c:showSerName val="0"/>
          <c:showPercent val="0"/>
          <c:showBubbleSize val="0"/>
        </c:dLbls>
        <c:gapWidth val="104"/>
        <c:overlap val="100"/>
        <c:axId val="473540096"/>
        <c:axId val="473541632"/>
      </c:barChart>
      <c:catAx>
        <c:axId val="473540096"/>
        <c:scaling>
          <c:orientation val="minMax"/>
        </c:scaling>
        <c:delete val="0"/>
        <c:axPos val="b"/>
        <c:majorTickMark val="none"/>
        <c:minorTickMark val="none"/>
        <c:tickLblPos val="low"/>
        <c:txPr>
          <a:bodyPr rot="0" vert="horz"/>
          <a:lstStyle/>
          <a:p>
            <a:pPr>
              <a:defRPr sz="900"/>
            </a:pPr>
            <a:endParaRPr lang="cs-CZ"/>
          </a:p>
        </c:txPr>
        <c:crossAx val="473541632"/>
        <c:crosses val="autoZero"/>
        <c:auto val="1"/>
        <c:lblAlgn val="ctr"/>
        <c:lblOffset val="100"/>
        <c:noMultiLvlLbl val="0"/>
      </c:catAx>
      <c:valAx>
        <c:axId val="47354163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7354009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'8.12'!$O$28:$O$35</c:f>
              <c:numCache>
                <c:formatCode>#,##0.0</c:formatCode>
                <c:ptCount val="8"/>
              </c:numCache>
            </c:numRef>
          </c:cat>
          <c:val>
            <c:numRef>
              <c:f>'8.12'!$J$28:$J$35</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7406720"/>
        <c:axId val="517408256"/>
      </c:barChart>
      <c:catAx>
        <c:axId val="517406720"/>
        <c:scaling>
          <c:orientation val="minMax"/>
        </c:scaling>
        <c:delete val="1"/>
        <c:axPos val="b"/>
        <c:numFmt formatCode="General" sourceLinked="1"/>
        <c:majorTickMark val="out"/>
        <c:minorTickMark val="none"/>
        <c:tickLblPos val="nextTo"/>
        <c:crossAx val="517408256"/>
        <c:crosses val="autoZero"/>
        <c:auto val="1"/>
        <c:lblAlgn val="ctr"/>
        <c:lblOffset val="100"/>
        <c:noMultiLvlLbl val="0"/>
      </c:catAx>
      <c:valAx>
        <c:axId val="517408256"/>
        <c:scaling>
          <c:orientation val="minMax"/>
        </c:scaling>
        <c:delete val="1"/>
        <c:axPos val="l"/>
        <c:numFmt formatCode="0%" sourceLinked="1"/>
        <c:majorTickMark val="out"/>
        <c:minorTickMark val="none"/>
        <c:tickLblPos val="nextTo"/>
        <c:crossAx val="5174067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'8.13'!$O$10:$O$25</c:f>
              <c:numCache>
                <c:formatCode>0.0%</c:formatCode>
                <c:ptCount val="16"/>
              </c:numCache>
            </c:numRef>
          </c:cat>
          <c:val>
            <c:numRef>
              <c:f>'8.13'!$J$10:$J$25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'8.13'!$K$27</c:f>
              <c:strCache>
                <c:ptCount val="1"/>
                <c:pt idx="0">
                  <c:v>Průmysl</c:v>
                </c:pt>
              </c:strCache>
            </c:strRef>
          </c:tx>
          <c:invertIfNegative val="0"/>
          <c:cat>
            <c:strRef>
              <c:f>'8.13'!$L$26:$N$26</c:f>
              <c:strCache>
                <c:ptCount val="3"/>
                <c:pt idx="0">
                  <c:v>Říjen</c:v>
                </c:pt>
                <c:pt idx="1">
                  <c:v>Listopad</c:v>
                </c:pt>
                <c:pt idx="2">
                  <c:v>Prosinec</c:v>
                </c:pt>
              </c:strCache>
            </c:strRef>
          </c:cat>
          <c:val>
            <c:numRef>
              <c:f>'8.13'!$L$27:$N$27</c:f>
              <c:numCache>
                <c:formatCode>#,##0.0</c:formatCode>
                <c:ptCount val="3"/>
                <c:pt idx="0">
                  <c:v>300630.79299999995</c:v>
                </c:pt>
                <c:pt idx="1">
                  <c:v>357552.31599999999</c:v>
                </c:pt>
                <c:pt idx="2">
                  <c:v>377562.77799999999</c:v>
                </c:pt>
              </c:numCache>
            </c:numRef>
          </c:val>
        </c:ser>
        <c:ser>
          <c:idx val="1"/>
          <c:order val="1"/>
          <c:tx>
            <c:strRef>
              <c:f>'8.13'!$K$28</c:f>
              <c:strCache>
                <c:ptCount val="1"/>
                <c:pt idx="0">
                  <c:v>Energetika</c:v>
                </c:pt>
              </c:strCache>
            </c:strRef>
          </c:tx>
          <c:invertIfNegative val="0"/>
          <c:cat>
            <c:strRef>
              <c:f>'8.13'!$L$26:$N$26</c:f>
              <c:strCache>
                <c:ptCount val="3"/>
                <c:pt idx="0">
                  <c:v>Říjen</c:v>
                </c:pt>
                <c:pt idx="1">
                  <c:v>Listopad</c:v>
                </c:pt>
                <c:pt idx="2">
                  <c:v>Prosinec</c:v>
                </c:pt>
              </c:strCache>
            </c:strRef>
          </c:cat>
          <c:val>
            <c:numRef>
              <c:f>'8.13'!$L$28:$N$28</c:f>
              <c:numCache>
                <c:formatCode>#,##0.0</c:formatCode>
                <c:ptCount val="3"/>
                <c:pt idx="0">
                  <c:v>32446.82</c:v>
                </c:pt>
                <c:pt idx="1">
                  <c:v>41292.25</c:v>
                </c:pt>
                <c:pt idx="2">
                  <c:v>50671.88</c:v>
                </c:pt>
              </c:numCache>
            </c:numRef>
          </c:val>
        </c:ser>
        <c:ser>
          <c:idx val="2"/>
          <c:order val="2"/>
          <c:tx>
            <c:strRef>
              <c:f>'8.13'!$K$29</c:f>
              <c:strCache>
                <c:ptCount val="1"/>
                <c:pt idx="0">
                  <c:v>Doprava</c:v>
                </c:pt>
              </c:strCache>
            </c:strRef>
          </c:tx>
          <c:invertIfNegative val="0"/>
          <c:cat>
            <c:strRef>
              <c:f>'8.13'!$L$26:$N$26</c:f>
              <c:strCache>
                <c:ptCount val="3"/>
                <c:pt idx="0">
                  <c:v>Říjen</c:v>
                </c:pt>
                <c:pt idx="1">
                  <c:v>Listopad</c:v>
                </c:pt>
                <c:pt idx="2">
                  <c:v>Prosinec</c:v>
                </c:pt>
              </c:strCache>
            </c:strRef>
          </c:cat>
          <c:val>
            <c:numRef>
              <c:f>'8.13'!$L$29:$N$29</c:f>
              <c:numCache>
                <c:formatCode>#,##0.0</c:formatCode>
                <c:ptCount val="3"/>
                <c:pt idx="0">
                  <c:v>11416.55</c:v>
                </c:pt>
                <c:pt idx="1">
                  <c:v>16596.11</c:v>
                </c:pt>
                <c:pt idx="2">
                  <c:v>20759.159999999996</c:v>
                </c:pt>
              </c:numCache>
            </c:numRef>
          </c:val>
        </c:ser>
        <c:ser>
          <c:idx val="3"/>
          <c:order val="3"/>
          <c:tx>
            <c:strRef>
              <c:f>'8.13'!$K$30</c:f>
              <c:strCache>
                <c:ptCount val="1"/>
                <c:pt idx="0">
                  <c:v>Stavebnictví</c:v>
                </c:pt>
              </c:strCache>
            </c:strRef>
          </c:tx>
          <c:invertIfNegative val="0"/>
          <c:cat>
            <c:strRef>
              <c:f>'8.13'!$L$26:$N$26</c:f>
              <c:strCache>
                <c:ptCount val="3"/>
                <c:pt idx="0">
                  <c:v>Říjen</c:v>
                </c:pt>
                <c:pt idx="1">
                  <c:v>Listopad</c:v>
                </c:pt>
                <c:pt idx="2">
                  <c:v>Prosinec</c:v>
                </c:pt>
              </c:strCache>
            </c:strRef>
          </c:cat>
          <c:val>
            <c:numRef>
              <c:f>'8.13'!$L$30:$N$30</c:f>
              <c:numCache>
                <c:formatCode>#,##0.0</c:formatCode>
                <c:ptCount val="3"/>
                <c:pt idx="0">
                  <c:v>585.91399999999999</c:v>
                </c:pt>
                <c:pt idx="1">
                  <c:v>966.55900000000008</c:v>
                </c:pt>
                <c:pt idx="2">
                  <c:v>1149.9589999999998</c:v>
                </c:pt>
              </c:numCache>
            </c:numRef>
          </c:val>
        </c:ser>
        <c:ser>
          <c:idx val="4"/>
          <c:order val="4"/>
          <c:tx>
            <c:strRef>
              <c:f>'8.13'!$K$31</c:f>
              <c:strCache>
                <c:ptCount val="1"/>
                <c:pt idx="0">
                  <c:v>Zemědělství a lesnictví</c:v>
                </c:pt>
              </c:strCache>
            </c:strRef>
          </c:tx>
          <c:invertIfNegative val="0"/>
          <c:cat>
            <c:strRef>
              <c:f>'8.13'!$L$26:$N$26</c:f>
              <c:strCache>
                <c:ptCount val="3"/>
                <c:pt idx="0">
                  <c:v>Říjen</c:v>
                </c:pt>
                <c:pt idx="1">
                  <c:v>Listopad</c:v>
                </c:pt>
                <c:pt idx="2">
                  <c:v>Prosinec</c:v>
                </c:pt>
              </c:strCache>
            </c:strRef>
          </c:cat>
          <c:val>
            <c:numRef>
              <c:f>'8.13'!$L$31:$N$31</c:f>
              <c:numCache>
                <c:formatCode>#,##0.0</c:formatCode>
                <c:ptCount val="3"/>
                <c:pt idx="0">
                  <c:v>9523.8000000000011</c:v>
                </c:pt>
                <c:pt idx="1">
                  <c:v>15079.2</c:v>
                </c:pt>
                <c:pt idx="2">
                  <c:v>11399.26</c:v>
                </c:pt>
              </c:numCache>
            </c:numRef>
          </c:val>
        </c:ser>
        <c:ser>
          <c:idx val="5"/>
          <c:order val="5"/>
          <c:tx>
            <c:strRef>
              <c:f>'8.13'!$K$32</c:f>
              <c:strCache>
                <c:ptCount val="1"/>
                <c:pt idx="0">
                  <c:v>Domácnosti</c:v>
                </c:pt>
              </c:strCache>
            </c:strRef>
          </c:tx>
          <c:invertIfNegative val="0"/>
          <c:cat>
            <c:strRef>
              <c:f>'8.13'!$L$26:$N$26</c:f>
              <c:strCache>
                <c:ptCount val="3"/>
                <c:pt idx="0">
                  <c:v>Říjen</c:v>
                </c:pt>
                <c:pt idx="1">
                  <c:v>Listopad</c:v>
                </c:pt>
                <c:pt idx="2">
                  <c:v>Prosinec</c:v>
                </c:pt>
              </c:strCache>
            </c:strRef>
          </c:cat>
          <c:val>
            <c:numRef>
              <c:f>'8.13'!$L$32:$N$32</c:f>
              <c:numCache>
                <c:formatCode>#,##0.0</c:formatCode>
                <c:ptCount val="3"/>
                <c:pt idx="0">
                  <c:v>290652.462</c:v>
                </c:pt>
                <c:pt idx="1">
                  <c:v>401172.90299999993</c:v>
                </c:pt>
                <c:pt idx="2">
                  <c:v>521536.7240000001</c:v>
                </c:pt>
              </c:numCache>
            </c:numRef>
          </c:val>
        </c:ser>
        <c:ser>
          <c:idx val="6"/>
          <c:order val="6"/>
          <c:tx>
            <c:strRef>
              <c:f>'8.13'!$K$33</c:f>
              <c:strCache>
                <c:ptCount val="1"/>
                <c:pt idx="0">
                  <c:v>Obchod, služby, školství, zdravotnictví</c:v>
                </c:pt>
              </c:strCache>
            </c:strRef>
          </c:tx>
          <c:invertIfNegative val="0"/>
          <c:cat>
            <c:strRef>
              <c:f>'8.13'!$L$26:$N$26</c:f>
              <c:strCache>
                <c:ptCount val="3"/>
                <c:pt idx="0">
                  <c:v>Říjen</c:v>
                </c:pt>
                <c:pt idx="1">
                  <c:v>Listopad</c:v>
                </c:pt>
                <c:pt idx="2">
                  <c:v>Prosinec</c:v>
                </c:pt>
              </c:strCache>
            </c:strRef>
          </c:cat>
          <c:val>
            <c:numRef>
              <c:f>'8.13'!$L$33:$N$33</c:f>
              <c:numCache>
                <c:formatCode>#,##0.0</c:formatCode>
                <c:ptCount val="3"/>
                <c:pt idx="0">
                  <c:v>136347.12800000003</c:v>
                </c:pt>
                <c:pt idx="1">
                  <c:v>200198.46299999999</c:v>
                </c:pt>
                <c:pt idx="2">
                  <c:v>249674.31399999998</c:v>
                </c:pt>
              </c:numCache>
            </c:numRef>
          </c:val>
        </c:ser>
        <c:ser>
          <c:idx val="7"/>
          <c:order val="7"/>
          <c:tx>
            <c:strRef>
              <c:f>'8.13'!$K$34</c:f>
              <c:strCache>
                <c:ptCount val="1"/>
                <c:pt idx="0">
                  <c:v>Ostatní</c:v>
                </c:pt>
              </c:strCache>
            </c:strRef>
          </c:tx>
          <c:invertIfNegative val="0"/>
          <c:cat>
            <c:strRef>
              <c:f>'8.13'!$L$26:$N$26</c:f>
              <c:strCache>
                <c:ptCount val="3"/>
                <c:pt idx="0">
                  <c:v>Říjen</c:v>
                </c:pt>
                <c:pt idx="1">
                  <c:v>Listopad</c:v>
                </c:pt>
                <c:pt idx="2">
                  <c:v>Prosinec</c:v>
                </c:pt>
              </c:strCache>
            </c:strRef>
          </c:cat>
          <c:val>
            <c:numRef>
              <c:f>'8.13'!$L$34:$N$34</c:f>
              <c:numCache>
                <c:formatCode>#,##0.0</c:formatCode>
                <c:ptCount val="3"/>
                <c:pt idx="0">
                  <c:v>15062.199999999999</c:v>
                </c:pt>
                <c:pt idx="1">
                  <c:v>21527.99</c:v>
                </c:pt>
                <c:pt idx="2">
                  <c:v>25138.585999999999</c:v>
                </c:pt>
              </c:numCache>
            </c:numRef>
          </c:val>
        </c:ser>
        <c:dLbls>
          <c:showLegendKey val="0"/>
          <c:showVal val="0"/>
          <c:showCatName val="0"/>
          <c:showSerName val="0"/>
          <c:showPercent val="0"/>
          <c:showBubbleSize val="0"/>
        </c:dLbls>
        <c:gapWidth val="150"/>
        <c:overlap val="100"/>
        <c:axId val="517535232"/>
        <c:axId val="517536768"/>
      </c:barChart>
      <c:catAx>
        <c:axId val="517535232"/>
        <c:scaling>
          <c:orientation val="minMax"/>
        </c:scaling>
        <c:delete val="0"/>
        <c:axPos val="b"/>
        <c:numFmt formatCode="General" sourceLinked="1"/>
        <c:majorTickMark val="none"/>
        <c:minorTickMark val="none"/>
        <c:tickLblPos val="nextTo"/>
        <c:txPr>
          <a:bodyPr/>
          <a:lstStyle/>
          <a:p>
            <a:pPr>
              <a:defRPr sz="900"/>
            </a:pPr>
            <a:endParaRPr lang="cs-CZ"/>
          </a:p>
        </c:txPr>
        <c:crossAx val="517536768"/>
        <c:crosses val="autoZero"/>
        <c:auto val="1"/>
        <c:lblAlgn val="ctr"/>
        <c:lblOffset val="100"/>
        <c:noMultiLvlLbl val="0"/>
      </c:catAx>
      <c:valAx>
        <c:axId val="51753676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753523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'8.13'!$L$39</c:f>
              <c:strCache>
                <c:ptCount val="1"/>
                <c:pt idx="0">
                  <c:v>Instalovaný výkon</c:v>
                </c:pt>
              </c:strCache>
            </c:strRef>
          </c:tx>
          <c:invertIfNegative val="0"/>
          <c:val>
            <c:numRef>
              <c:f>'8.13'!$M$39</c:f>
              <c:numCache>
                <c:formatCode>0.0%</c:formatCode>
                <c:ptCount val="1"/>
                <c:pt idx="0">
                  <c:v>0.25395401292286446</c:v>
                </c:pt>
              </c:numCache>
            </c:numRef>
          </c:val>
        </c:ser>
        <c:ser>
          <c:idx val="1"/>
          <c:order val="1"/>
          <c:tx>
            <c:strRef>
              <c:f>'8.13'!$L$40</c:f>
              <c:strCache>
                <c:ptCount val="1"/>
                <c:pt idx="0">
                  <c:v>Výroba tepla brutto</c:v>
                </c:pt>
              </c:strCache>
            </c:strRef>
          </c:tx>
          <c:invertIfNegative val="0"/>
          <c:val>
            <c:numRef>
              <c:f>'8.13'!$M$40</c:f>
              <c:numCache>
                <c:formatCode>0.0%</c:formatCode>
                <c:ptCount val="1"/>
                <c:pt idx="0">
                  <c:v>0.17381476822831182</c:v>
                </c:pt>
              </c:numCache>
            </c:numRef>
          </c:val>
        </c:ser>
        <c:ser>
          <c:idx val="2"/>
          <c:order val="2"/>
          <c:tx>
            <c:strRef>
              <c:f>'8.13'!$L$41</c:f>
              <c:strCache>
                <c:ptCount val="1"/>
                <c:pt idx="0">
                  <c:v>Dodávky tepla</c:v>
                </c:pt>
              </c:strCache>
            </c:strRef>
          </c:tx>
          <c:invertIfNegative val="0"/>
          <c:val>
            <c:numRef>
              <c:f>'8.13'!$M$41</c:f>
              <c:numCache>
                <c:formatCode>0.0%</c:formatCode>
                <c:ptCount val="1"/>
                <c:pt idx="0">
                  <c:v>0.13504591819589329</c:v>
                </c:pt>
              </c:numCache>
            </c:numRef>
          </c:val>
        </c:ser>
        <c:dLbls>
          <c:showLegendKey val="0"/>
          <c:showVal val="0"/>
          <c:showCatName val="0"/>
          <c:showSerName val="0"/>
          <c:showPercent val="0"/>
          <c:showBubbleSize val="0"/>
        </c:dLbls>
        <c:gapWidth val="150"/>
        <c:axId val="517697920"/>
        <c:axId val="517699456"/>
      </c:barChart>
      <c:catAx>
        <c:axId val="517697920"/>
        <c:scaling>
          <c:orientation val="maxMin"/>
        </c:scaling>
        <c:delete val="0"/>
        <c:axPos val="l"/>
        <c:numFmt formatCode="General" sourceLinked="1"/>
        <c:majorTickMark val="none"/>
        <c:minorTickMark val="none"/>
        <c:tickLblPos val="none"/>
        <c:crossAx val="517699456"/>
        <c:crosses val="autoZero"/>
        <c:auto val="1"/>
        <c:lblAlgn val="ctr"/>
        <c:lblOffset val="100"/>
        <c:noMultiLvlLbl val="0"/>
      </c:catAx>
      <c:valAx>
        <c:axId val="51769945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517697920"/>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'8.13'!$K$10</c:f>
              <c:strCache>
                <c:ptCount val="1"/>
                <c:pt idx="0">
                  <c:v>Biomasa</c:v>
                </c:pt>
              </c:strCache>
            </c:strRef>
          </c:tx>
          <c:spPr>
            <a:solidFill>
              <a:schemeClr val="accent3">
                <a:lumMod val="75000"/>
              </a:schemeClr>
            </a:solidFill>
          </c:spPr>
          <c:invertIfNegative val="0"/>
          <c:cat>
            <c:strRef>
              <c:f>'8.13'!$L$9:$N$9</c:f>
              <c:strCache>
                <c:ptCount val="3"/>
                <c:pt idx="0">
                  <c:v>Říjen</c:v>
                </c:pt>
                <c:pt idx="1">
                  <c:v>Listopad</c:v>
                </c:pt>
                <c:pt idx="2">
                  <c:v>Prosinec</c:v>
                </c:pt>
              </c:strCache>
            </c:strRef>
          </c:cat>
          <c:val>
            <c:numRef>
              <c:f>'8.13'!$L$10:$N$10</c:f>
              <c:numCache>
                <c:formatCode>#,##0.0</c:formatCode>
                <c:ptCount val="3"/>
                <c:pt idx="0">
                  <c:v>76271.668000000005</c:v>
                </c:pt>
                <c:pt idx="1">
                  <c:v>103440.31200000001</c:v>
                </c:pt>
                <c:pt idx="2">
                  <c:v>116587.65100000001</c:v>
                </c:pt>
              </c:numCache>
            </c:numRef>
          </c:val>
        </c:ser>
        <c:ser>
          <c:idx val="1"/>
          <c:order val="1"/>
          <c:tx>
            <c:strRef>
              <c:f>'8.13'!$K$11</c:f>
              <c:strCache>
                <c:ptCount val="1"/>
                <c:pt idx="0">
                  <c:v>Bioplyn</c:v>
                </c:pt>
              </c:strCache>
            </c:strRef>
          </c:tx>
          <c:spPr>
            <a:solidFill>
              <a:schemeClr val="bg2">
                <a:lumMod val="50000"/>
              </a:schemeClr>
            </a:solidFill>
          </c:spPr>
          <c:invertIfNegative val="0"/>
          <c:cat>
            <c:strRef>
              <c:f>'8.13'!$L$9:$N$9</c:f>
              <c:strCache>
                <c:ptCount val="3"/>
                <c:pt idx="0">
                  <c:v>Říjen</c:v>
                </c:pt>
                <c:pt idx="1">
                  <c:v>Listopad</c:v>
                </c:pt>
                <c:pt idx="2">
                  <c:v>Prosinec</c:v>
                </c:pt>
              </c:strCache>
            </c:strRef>
          </c:cat>
          <c:val>
            <c:numRef>
              <c:f>'8.13'!$L$11:$N$11</c:f>
              <c:numCache>
                <c:formatCode>#,##0.0</c:formatCode>
                <c:ptCount val="3"/>
                <c:pt idx="0">
                  <c:v>2198.6170000000002</c:v>
                </c:pt>
                <c:pt idx="1">
                  <c:v>3190.5640000000003</c:v>
                </c:pt>
                <c:pt idx="2">
                  <c:v>3086.0889999999999</c:v>
                </c:pt>
              </c:numCache>
            </c:numRef>
          </c:val>
        </c:ser>
        <c:ser>
          <c:idx val="2"/>
          <c:order val="2"/>
          <c:tx>
            <c:strRef>
              <c:f>'8.13'!$K$12</c:f>
              <c:strCache>
                <c:ptCount val="1"/>
                <c:pt idx="0">
                  <c:v>Černé uhlí</c:v>
                </c:pt>
              </c:strCache>
            </c:strRef>
          </c:tx>
          <c:spPr>
            <a:solidFill>
              <a:schemeClr val="tx1"/>
            </a:solidFill>
          </c:spPr>
          <c:invertIfNegative val="0"/>
          <c:cat>
            <c:strRef>
              <c:f>'8.13'!$L$9:$N$9</c:f>
              <c:strCache>
                <c:ptCount val="3"/>
                <c:pt idx="0">
                  <c:v>Říjen</c:v>
                </c:pt>
                <c:pt idx="1">
                  <c:v>Listopad</c:v>
                </c:pt>
                <c:pt idx="2">
                  <c:v>Prosinec</c:v>
                </c:pt>
              </c:strCache>
            </c:strRef>
          </c:cat>
          <c:val>
            <c:numRef>
              <c:f>'8.13'!$L$12:$N$12</c:f>
              <c:numCache>
                <c:formatCode>#,##0.0</c:formatCode>
                <c:ptCount val="3"/>
                <c:pt idx="0">
                  <c:v>0</c:v>
                </c:pt>
                <c:pt idx="1">
                  <c:v>0</c:v>
                </c:pt>
                <c:pt idx="2">
                  <c:v>0</c:v>
                </c:pt>
              </c:numCache>
            </c:numRef>
          </c:val>
        </c:ser>
        <c:ser>
          <c:idx val="3"/>
          <c:order val="3"/>
          <c:tx>
            <c:strRef>
              <c:f>'8.13'!$K$13</c:f>
              <c:strCache>
                <c:ptCount val="1"/>
                <c:pt idx="0">
                  <c:v>Elektrická energie</c:v>
                </c:pt>
              </c:strCache>
            </c:strRef>
          </c:tx>
          <c:invertIfNegative val="0"/>
          <c:cat>
            <c:strRef>
              <c:f>'8.13'!$L$9:$N$9</c:f>
              <c:strCache>
                <c:ptCount val="3"/>
                <c:pt idx="0">
                  <c:v>Říjen</c:v>
                </c:pt>
                <c:pt idx="1">
                  <c:v>Listopad</c:v>
                </c:pt>
                <c:pt idx="2">
                  <c:v>Prosinec</c:v>
                </c:pt>
              </c:strCache>
            </c:strRef>
          </c:cat>
          <c:val>
            <c:numRef>
              <c:f>'8.13'!$L$13:$N$13</c:f>
              <c:numCache>
                <c:formatCode>#,##0.0</c:formatCode>
                <c:ptCount val="3"/>
                <c:pt idx="0">
                  <c:v>0</c:v>
                </c:pt>
                <c:pt idx="1">
                  <c:v>0</c:v>
                </c:pt>
                <c:pt idx="2">
                  <c:v>0</c:v>
                </c:pt>
              </c:numCache>
            </c:numRef>
          </c:val>
        </c:ser>
        <c:ser>
          <c:idx val="4"/>
          <c:order val="4"/>
          <c:tx>
            <c:strRef>
              <c:f>'8.13'!$K$14</c:f>
              <c:strCache>
                <c:ptCount val="1"/>
                <c:pt idx="0">
                  <c:v>Energie prostředí (tepelné čerpadlo)</c:v>
                </c:pt>
              </c:strCache>
            </c:strRef>
          </c:tx>
          <c:invertIfNegative val="0"/>
          <c:cat>
            <c:strRef>
              <c:f>'8.13'!$L$9:$N$9</c:f>
              <c:strCache>
                <c:ptCount val="3"/>
                <c:pt idx="0">
                  <c:v>Říjen</c:v>
                </c:pt>
                <c:pt idx="1">
                  <c:v>Listopad</c:v>
                </c:pt>
                <c:pt idx="2">
                  <c:v>Prosinec</c:v>
                </c:pt>
              </c:strCache>
            </c:strRef>
          </c:cat>
          <c:val>
            <c:numRef>
              <c:f>'8.13'!$L$14:$N$14</c:f>
              <c:numCache>
                <c:formatCode>#,##0.0</c:formatCode>
                <c:ptCount val="3"/>
                <c:pt idx="0">
                  <c:v>124</c:v>
                </c:pt>
                <c:pt idx="1">
                  <c:v>121</c:v>
                </c:pt>
                <c:pt idx="2">
                  <c:v>128</c:v>
                </c:pt>
              </c:numCache>
            </c:numRef>
          </c:val>
        </c:ser>
        <c:ser>
          <c:idx val="5"/>
          <c:order val="5"/>
          <c:tx>
            <c:strRef>
              <c:f>'8.13'!$K$15</c:f>
              <c:strCache>
                <c:ptCount val="1"/>
                <c:pt idx="0">
                  <c:v>Energie Slunce (solární kolektor)</c:v>
                </c:pt>
              </c:strCache>
            </c:strRef>
          </c:tx>
          <c:invertIfNegative val="0"/>
          <c:cat>
            <c:strRef>
              <c:f>'8.13'!$L$9:$N$9</c:f>
              <c:strCache>
                <c:ptCount val="3"/>
                <c:pt idx="0">
                  <c:v>Říjen</c:v>
                </c:pt>
                <c:pt idx="1">
                  <c:v>Listopad</c:v>
                </c:pt>
                <c:pt idx="2">
                  <c:v>Prosinec</c:v>
                </c:pt>
              </c:strCache>
            </c:strRef>
          </c:cat>
          <c:val>
            <c:numRef>
              <c:f>'8.13'!$L$15:$N$15</c:f>
              <c:numCache>
                <c:formatCode>#,##0.0</c:formatCode>
                <c:ptCount val="3"/>
                <c:pt idx="0">
                  <c:v>4</c:v>
                </c:pt>
                <c:pt idx="1">
                  <c:v>1</c:v>
                </c:pt>
                <c:pt idx="2">
                  <c:v>1</c:v>
                </c:pt>
              </c:numCache>
            </c:numRef>
          </c:val>
        </c:ser>
        <c:ser>
          <c:idx val="6"/>
          <c:order val="6"/>
          <c:tx>
            <c:strRef>
              <c:f>'8.13'!$K$16</c:f>
              <c:strCache>
                <c:ptCount val="1"/>
                <c:pt idx="0">
                  <c:v>Hnědé uhlí</c:v>
                </c:pt>
              </c:strCache>
            </c:strRef>
          </c:tx>
          <c:spPr>
            <a:solidFill>
              <a:srgbClr val="6E4932"/>
            </a:solidFill>
          </c:spPr>
          <c:invertIfNegative val="0"/>
          <c:cat>
            <c:strRef>
              <c:f>'8.13'!$L$9:$N$9</c:f>
              <c:strCache>
                <c:ptCount val="3"/>
                <c:pt idx="0">
                  <c:v>Říjen</c:v>
                </c:pt>
                <c:pt idx="1">
                  <c:v>Listopad</c:v>
                </c:pt>
                <c:pt idx="2">
                  <c:v>Prosinec</c:v>
                </c:pt>
              </c:strCache>
            </c:strRef>
          </c:cat>
          <c:val>
            <c:numRef>
              <c:f>'8.13'!$L$16:$N$16</c:f>
              <c:numCache>
                <c:formatCode>#,##0.0</c:formatCode>
                <c:ptCount val="3"/>
                <c:pt idx="0">
                  <c:v>767788.32199999993</c:v>
                </c:pt>
                <c:pt idx="1">
                  <c:v>987049.65300000005</c:v>
                </c:pt>
                <c:pt idx="2">
                  <c:v>1191241.8670000001</c:v>
                </c:pt>
              </c:numCache>
            </c:numRef>
          </c:val>
        </c:ser>
        <c:ser>
          <c:idx val="7"/>
          <c:order val="7"/>
          <c:tx>
            <c:strRef>
              <c:f>'8.13'!$K$17</c:f>
              <c:strCache>
                <c:ptCount val="1"/>
                <c:pt idx="0">
                  <c:v>Jaderné palivo</c:v>
                </c:pt>
              </c:strCache>
            </c:strRef>
          </c:tx>
          <c:invertIfNegative val="0"/>
          <c:cat>
            <c:strRef>
              <c:f>'8.13'!$L$9:$N$9</c:f>
              <c:strCache>
                <c:ptCount val="3"/>
                <c:pt idx="0">
                  <c:v>Říjen</c:v>
                </c:pt>
                <c:pt idx="1">
                  <c:v>Listopad</c:v>
                </c:pt>
                <c:pt idx="2">
                  <c:v>Prosinec</c:v>
                </c:pt>
              </c:strCache>
            </c:strRef>
          </c:cat>
          <c:val>
            <c:numRef>
              <c:f>'8.13'!$L$17:$N$17</c:f>
              <c:numCache>
                <c:formatCode>#,##0.0</c:formatCode>
                <c:ptCount val="3"/>
                <c:pt idx="0">
                  <c:v>0</c:v>
                </c:pt>
                <c:pt idx="1">
                  <c:v>0</c:v>
                </c:pt>
                <c:pt idx="2">
                  <c:v>0</c:v>
                </c:pt>
              </c:numCache>
            </c:numRef>
          </c:val>
        </c:ser>
        <c:ser>
          <c:idx val="8"/>
          <c:order val="8"/>
          <c:tx>
            <c:strRef>
              <c:f>'8.13'!$K$18</c:f>
              <c:strCache>
                <c:ptCount val="1"/>
                <c:pt idx="0">
                  <c:v>Koks</c:v>
                </c:pt>
              </c:strCache>
            </c:strRef>
          </c:tx>
          <c:invertIfNegative val="0"/>
          <c:cat>
            <c:strRef>
              <c:f>'8.13'!$L$9:$N$9</c:f>
              <c:strCache>
                <c:ptCount val="3"/>
                <c:pt idx="0">
                  <c:v>Říjen</c:v>
                </c:pt>
                <c:pt idx="1">
                  <c:v>Listopad</c:v>
                </c:pt>
                <c:pt idx="2">
                  <c:v>Prosinec</c:v>
                </c:pt>
              </c:strCache>
            </c:strRef>
          </c:cat>
          <c:val>
            <c:numRef>
              <c:f>'8.13'!$L$18:$N$18</c:f>
              <c:numCache>
                <c:formatCode>#,##0.0</c:formatCode>
                <c:ptCount val="3"/>
                <c:pt idx="0">
                  <c:v>0</c:v>
                </c:pt>
                <c:pt idx="1">
                  <c:v>0</c:v>
                </c:pt>
                <c:pt idx="2">
                  <c:v>0</c:v>
                </c:pt>
              </c:numCache>
            </c:numRef>
          </c:val>
        </c:ser>
        <c:ser>
          <c:idx val="9"/>
          <c:order val="9"/>
          <c:tx>
            <c:strRef>
              <c:f>'8.13'!$K$19</c:f>
              <c:strCache>
                <c:ptCount val="1"/>
                <c:pt idx="0">
                  <c:v>Odpadní teplo</c:v>
                </c:pt>
              </c:strCache>
            </c:strRef>
          </c:tx>
          <c:invertIfNegative val="0"/>
          <c:cat>
            <c:strRef>
              <c:f>'8.13'!$L$9:$N$9</c:f>
              <c:strCache>
                <c:ptCount val="3"/>
                <c:pt idx="0">
                  <c:v>Říjen</c:v>
                </c:pt>
                <c:pt idx="1">
                  <c:v>Listopad</c:v>
                </c:pt>
                <c:pt idx="2">
                  <c:v>Prosinec</c:v>
                </c:pt>
              </c:strCache>
            </c:strRef>
          </c:cat>
          <c:val>
            <c:numRef>
              <c:f>'8.13'!$L$19:$N$19</c:f>
              <c:numCache>
                <c:formatCode>#,##0.0</c:formatCode>
                <c:ptCount val="3"/>
                <c:pt idx="0">
                  <c:v>429</c:v>
                </c:pt>
                <c:pt idx="1">
                  <c:v>564</c:v>
                </c:pt>
                <c:pt idx="2">
                  <c:v>1298</c:v>
                </c:pt>
              </c:numCache>
            </c:numRef>
          </c:val>
        </c:ser>
        <c:ser>
          <c:idx val="10"/>
          <c:order val="10"/>
          <c:tx>
            <c:strRef>
              <c:f>'8.13'!$K$20</c:f>
              <c:strCache>
                <c:ptCount val="1"/>
                <c:pt idx="0">
                  <c:v>Ostatní kapalná paliva</c:v>
                </c:pt>
              </c:strCache>
            </c:strRef>
          </c:tx>
          <c:invertIfNegative val="0"/>
          <c:cat>
            <c:strRef>
              <c:f>'8.13'!$L$9:$N$9</c:f>
              <c:strCache>
                <c:ptCount val="3"/>
                <c:pt idx="0">
                  <c:v>Říjen</c:v>
                </c:pt>
                <c:pt idx="1">
                  <c:v>Listopad</c:v>
                </c:pt>
                <c:pt idx="2">
                  <c:v>Prosinec</c:v>
                </c:pt>
              </c:strCache>
            </c:strRef>
          </c:cat>
          <c:val>
            <c:numRef>
              <c:f>'8.13'!$L$20:$N$20</c:f>
              <c:numCache>
                <c:formatCode>#,##0.0</c:formatCode>
                <c:ptCount val="3"/>
                <c:pt idx="0">
                  <c:v>0</c:v>
                </c:pt>
                <c:pt idx="1">
                  <c:v>0</c:v>
                </c:pt>
                <c:pt idx="2">
                  <c:v>0</c:v>
                </c:pt>
              </c:numCache>
            </c:numRef>
          </c:val>
        </c:ser>
        <c:ser>
          <c:idx val="11"/>
          <c:order val="11"/>
          <c:tx>
            <c:strRef>
              <c:f>'8.13'!$K$21</c:f>
              <c:strCache>
                <c:ptCount val="1"/>
                <c:pt idx="0">
                  <c:v>Ostatní pevná paliva</c:v>
                </c:pt>
              </c:strCache>
            </c:strRef>
          </c:tx>
          <c:invertIfNegative val="0"/>
          <c:cat>
            <c:strRef>
              <c:f>'8.13'!$L$9:$N$9</c:f>
              <c:strCache>
                <c:ptCount val="3"/>
                <c:pt idx="0">
                  <c:v>Říjen</c:v>
                </c:pt>
                <c:pt idx="1">
                  <c:v>Listopad</c:v>
                </c:pt>
                <c:pt idx="2">
                  <c:v>Prosinec</c:v>
                </c:pt>
              </c:strCache>
            </c:strRef>
          </c:cat>
          <c:val>
            <c:numRef>
              <c:f>'8.13'!$L$21:$N$21</c:f>
              <c:numCache>
                <c:formatCode>#,##0.0</c:formatCode>
                <c:ptCount val="3"/>
                <c:pt idx="0">
                  <c:v>1642.15</c:v>
                </c:pt>
                <c:pt idx="1">
                  <c:v>986.32</c:v>
                </c:pt>
                <c:pt idx="2">
                  <c:v>1906.82</c:v>
                </c:pt>
              </c:numCache>
            </c:numRef>
          </c:val>
        </c:ser>
        <c:ser>
          <c:idx val="12"/>
          <c:order val="12"/>
          <c:tx>
            <c:strRef>
              <c:f>'8.13'!$K$22</c:f>
              <c:strCache>
                <c:ptCount val="1"/>
                <c:pt idx="0">
                  <c:v>Ostatní plyny</c:v>
                </c:pt>
              </c:strCache>
            </c:strRef>
          </c:tx>
          <c:invertIfNegative val="0"/>
          <c:cat>
            <c:strRef>
              <c:f>'8.13'!$L$9:$N$9</c:f>
              <c:strCache>
                <c:ptCount val="3"/>
                <c:pt idx="0">
                  <c:v>Říjen</c:v>
                </c:pt>
                <c:pt idx="1">
                  <c:v>Listopad</c:v>
                </c:pt>
                <c:pt idx="2">
                  <c:v>Prosinec</c:v>
                </c:pt>
              </c:strCache>
            </c:strRef>
          </c:cat>
          <c:val>
            <c:numRef>
              <c:f>'8.13'!$L$22:$N$22</c:f>
              <c:numCache>
                <c:formatCode>#,##0.0</c:formatCode>
                <c:ptCount val="3"/>
                <c:pt idx="0">
                  <c:v>0</c:v>
                </c:pt>
                <c:pt idx="1">
                  <c:v>0</c:v>
                </c:pt>
                <c:pt idx="2">
                  <c:v>7896</c:v>
                </c:pt>
              </c:numCache>
            </c:numRef>
          </c:val>
        </c:ser>
        <c:ser>
          <c:idx val="13"/>
          <c:order val="13"/>
          <c:tx>
            <c:strRef>
              <c:f>'8.13'!$K$23</c:f>
              <c:strCache>
                <c:ptCount val="1"/>
                <c:pt idx="0">
                  <c:v>Ostatní</c:v>
                </c:pt>
              </c:strCache>
            </c:strRef>
          </c:tx>
          <c:invertIfNegative val="0"/>
          <c:cat>
            <c:strRef>
              <c:f>'8.13'!$L$9:$N$9</c:f>
              <c:strCache>
                <c:ptCount val="3"/>
                <c:pt idx="0">
                  <c:v>Říjen</c:v>
                </c:pt>
                <c:pt idx="1">
                  <c:v>Listopad</c:v>
                </c:pt>
                <c:pt idx="2">
                  <c:v>Prosinec</c:v>
                </c:pt>
              </c:strCache>
            </c:strRef>
          </c:cat>
          <c:val>
            <c:numRef>
              <c:f>'8.13'!$L$23:$N$23</c:f>
              <c:numCache>
                <c:formatCode>#,##0.0</c:formatCode>
                <c:ptCount val="3"/>
                <c:pt idx="0">
                  <c:v>0</c:v>
                </c:pt>
                <c:pt idx="1">
                  <c:v>0</c:v>
                </c:pt>
                <c:pt idx="2">
                  <c:v>0</c:v>
                </c:pt>
              </c:numCache>
            </c:numRef>
          </c:val>
        </c:ser>
        <c:ser>
          <c:idx val="14"/>
          <c:order val="14"/>
          <c:tx>
            <c:strRef>
              <c:f>'8.13'!$K$24</c:f>
              <c:strCache>
                <c:ptCount val="1"/>
                <c:pt idx="0">
                  <c:v>Topné oleje</c:v>
                </c:pt>
              </c:strCache>
            </c:strRef>
          </c:tx>
          <c:invertIfNegative val="0"/>
          <c:cat>
            <c:strRef>
              <c:f>'8.13'!$L$9:$N$9</c:f>
              <c:strCache>
                <c:ptCount val="3"/>
                <c:pt idx="0">
                  <c:v>Říjen</c:v>
                </c:pt>
                <c:pt idx="1">
                  <c:v>Listopad</c:v>
                </c:pt>
                <c:pt idx="2">
                  <c:v>Prosinec</c:v>
                </c:pt>
              </c:strCache>
            </c:strRef>
          </c:cat>
          <c:val>
            <c:numRef>
              <c:f>'8.13'!$L$24:$N$24</c:f>
              <c:numCache>
                <c:formatCode>#,##0.0</c:formatCode>
                <c:ptCount val="3"/>
                <c:pt idx="0">
                  <c:v>508.06400000000002</c:v>
                </c:pt>
                <c:pt idx="1">
                  <c:v>116.062</c:v>
                </c:pt>
                <c:pt idx="2">
                  <c:v>191.697</c:v>
                </c:pt>
              </c:numCache>
            </c:numRef>
          </c:val>
        </c:ser>
        <c:ser>
          <c:idx val="15"/>
          <c:order val="15"/>
          <c:tx>
            <c:strRef>
              <c:f>'8.13'!$K$25</c:f>
              <c:strCache>
                <c:ptCount val="1"/>
                <c:pt idx="0">
                  <c:v>Zemní plyn</c:v>
                </c:pt>
              </c:strCache>
            </c:strRef>
          </c:tx>
          <c:spPr>
            <a:solidFill>
              <a:srgbClr val="EBE600"/>
            </a:solidFill>
          </c:spPr>
          <c:invertIfNegative val="0"/>
          <c:cat>
            <c:strRef>
              <c:f>'8.13'!$L$9:$N$9</c:f>
              <c:strCache>
                <c:ptCount val="3"/>
                <c:pt idx="0">
                  <c:v>Říjen</c:v>
                </c:pt>
                <c:pt idx="1">
                  <c:v>Listopad</c:v>
                </c:pt>
                <c:pt idx="2">
                  <c:v>Prosinec</c:v>
                </c:pt>
              </c:strCache>
            </c:strRef>
          </c:cat>
          <c:val>
            <c:numRef>
              <c:f>'8.13'!$L$25:$N$25</c:f>
              <c:numCache>
                <c:formatCode>#,##0.0</c:formatCode>
                <c:ptCount val="3"/>
                <c:pt idx="0">
                  <c:v>104327.73500000002</c:v>
                </c:pt>
                <c:pt idx="1">
                  <c:v>168893.364</c:v>
                </c:pt>
                <c:pt idx="2">
                  <c:v>128397.61299999998</c:v>
                </c:pt>
              </c:numCache>
            </c:numRef>
          </c:val>
        </c:ser>
        <c:dLbls>
          <c:showLegendKey val="0"/>
          <c:showVal val="0"/>
          <c:showCatName val="0"/>
          <c:showSerName val="0"/>
          <c:showPercent val="0"/>
          <c:showBubbleSize val="0"/>
        </c:dLbls>
        <c:gapWidth val="150"/>
        <c:overlap val="100"/>
        <c:axId val="518031232"/>
        <c:axId val="518032768"/>
      </c:barChart>
      <c:catAx>
        <c:axId val="518031232"/>
        <c:scaling>
          <c:orientation val="minMax"/>
        </c:scaling>
        <c:delete val="0"/>
        <c:axPos val="b"/>
        <c:numFmt formatCode="General" sourceLinked="1"/>
        <c:majorTickMark val="none"/>
        <c:minorTickMark val="none"/>
        <c:tickLblPos val="nextTo"/>
        <c:txPr>
          <a:bodyPr/>
          <a:lstStyle/>
          <a:p>
            <a:pPr>
              <a:defRPr sz="900"/>
            </a:pPr>
            <a:endParaRPr lang="cs-CZ"/>
          </a:p>
        </c:txPr>
        <c:crossAx val="518032768"/>
        <c:crosses val="autoZero"/>
        <c:auto val="1"/>
        <c:lblAlgn val="ctr"/>
        <c:lblOffset val="100"/>
        <c:noMultiLvlLbl val="0"/>
      </c:catAx>
      <c:valAx>
        <c:axId val="518032768"/>
        <c:scaling>
          <c:orientation val="minMax"/>
          <c:max val="1500000"/>
        </c:scaling>
        <c:delete val="0"/>
        <c:axPos val="l"/>
        <c:majorGridlines/>
        <c:numFmt formatCode="#,##0" sourceLinked="0"/>
        <c:majorTickMark val="out"/>
        <c:minorTickMark val="none"/>
        <c:tickLblPos val="nextTo"/>
        <c:spPr>
          <a:ln>
            <a:noFill/>
          </a:ln>
        </c:spPr>
        <c:txPr>
          <a:bodyPr/>
          <a:lstStyle/>
          <a:p>
            <a:pPr>
              <a:defRPr sz="900"/>
            </a:pPr>
            <a:endParaRPr lang="cs-CZ"/>
          </a:p>
        </c:txPr>
        <c:crossAx val="51803123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'8.13'!$O$10:$O$25</c:f>
              <c:numCache>
                <c:formatCode>0.0%</c:formatCode>
                <c:ptCount val="16"/>
              </c:numCache>
            </c:numRef>
          </c:cat>
          <c:val>
            <c:numRef>
              <c:f>'8.13'!$J$10:$J$25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'8.13'!$O$27:$O$34</c:f>
              <c:numCache>
                <c:formatCode>#,##0.0</c:formatCode>
                <c:ptCount val="8"/>
              </c:numCache>
            </c:numRef>
          </c:cat>
          <c:val>
            <c:numRef>
              <c:f>'8.13'!$J$27:$J$34</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7889024"/>
        <c:axId val="517899008"/>
      </c:barChart>
      <c:catAx>
        <c:axId val="517889024"/>
        <c:scaling>
          <c:orientation val="minMax"/>
        </c:scaling>
        <c:delete val="1"/>
        <c:axPos val="b"/>
        <c:numFmt formatCode="General" sourceLinked="1"/>
        <c:majorTickMark val="out"/>
        <c:minorTickMark val="none"/>
        <c:tickLblPos val="nextTo"/>
        <c:crossAx val="517899008"/>
        <c:crosses val="autoZero"/>
        <c:auto val="1"/>
        <c:lblAlgn val="ctr"/>
        <c:lblOffset val="100"/>
        <c:noMultiLvlLbl val="0"/>
      </c:catAx>
      <c:valAx>
        <c:axId val="517899008"/>
        <c:scaling>
          <c:orientation val="minMax"/>
        </c:scaling>
        <c:delete val="1"/>
        <c:axPos val="l"/>
        <c:numFmt formatCode="0%" sourceLinked="1"/>
        <c:majorTickMark val="out"/>
        <c:minorTickMark val="none"/>
        <c:tickLblPos val="nextTo"/>
        <c:crossAx val="51788902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'8.14'!$K$27</c:f>
              <c:strCache>
                <c:ptCount val="1"/>
                <c:pt idx="0">
                  <c:v>Průmysl</c:v>
                </c:pt>
              </c:strCache>
            </c:strRef>
          </c:tx>
          <c:invertIfNegative val="0"/>
          <c:cat>
            <c:strRef>
              <c:f>'8.14'!$L$26:$N$26</c:f>
              <c:strCache>
                <c:ptCount val="3"/>
                <c:pt idx="0">
                  <c:v>Říjen</c:v>
                </c:pt>
                <c:pt idx="1">
                  <c:v>Listopad</c:v>
                </c:pt>
                <c:pt idx="2">
                  <c:v>Prosinec</c:v>
                </c:pt>
              </c:strCache>
            </c:strRef>
          </c:cat>
          <c:val>
            <c:numRef>
              <c:f>'8.14'!$L$27:$N$27</c:f>
              <c:numCache>
                <c:formatCode>#,##0.0</c:formatCode>
                <c:ptCount val="3"/>
                <c:pt idx="0">
                  <c:v>154129.29699999999</c:v>
                </c:pt>
                <c:pt idx="1">
                  <c:v>177142.42200000002</c:v>
                </c:pt>
                <c:pt idx="2">
                  <c:v>182590.58199999999</c:v>
                </c:pt>
              </c:numCache>
            </c:numRef>
          </c:val>
        </c:ser>
        <c:ser>
          <c:idx val="1"/>
          <c:order val="1"/>
          <c:tx>
            <c:strRef>
              <c:f>'8.14'!$K$28</c:f>
              <c:strCache>
                <c:ptCount val="1"/>
                <c:pt idx="0">
                  <c:v>Energetika</c:v>
                </c:pt>
              </c:strCache>
            </c:strRef>
          </c:tx>
          <c:invertIfNegative val="0"/>
          <c:cat>
            <c:strRef>
              <c:f>'8.14'!$L$26:$N$26</c:f>
              <c:strCache>
                <c:ptCount val="3"/>
                <c:pt idx="0">
                  <c:v>Říjen</c:v>
                </c:pt>
                <c:pt idx="1">
                  <c:v>Listopad</c:v>
                </c:pt>
                <c:pt idx="2">
                  <c:v>Prosinec</c:v>
                </c:pt>
              </c:strCache>
            </c:strRef>
          </c:cat>
          <c:val>
            <c:numRef>
              <c:f>'8.14'!$L$28:$N$28</c:f>
              <c:numCache>
                <c:formatCode>#,##0.0</c:formatCode>
                <c:ptCount val="3"/>
                <c:pt idx="0">
                  <c:v>2167.0549999999998</c:v>
                </c:pt>
                <c:pt idx="1">
                  <c:v>2032.74</c:v>
                </c:pt>
                <c:pt idx="2">
                  <c:v>2410.2069999999999</c:v>
                </c:pt>
              </c:numCache>
            </c:numRef>
          </c:val>
        </c:ser>
        <c:ser>
          <c:idx val="2"/>
          <c:order val="2"/>
          <c:tx>
            <c:strRef>
              <c:f>'8.14'!$K$29</c:f>
              <c:strCache>
                <c:ptCount val="1"/>
                <c:pt idx="0">
                  <c:v>Doprava</c:v>
                </c:pt>
              </c:strCache>
            </c:strRef>
          </c:tx>
          <c:invertIfNegative val="0"/>
          <c:cat>
            <c:strRef>
              <c:f>'8.14'!$L$26:$N$26</c:f>
              <c:strCache>
                <c:ptCount val="3"/>
                <c:pt idx="0">
                  <c:v>Říjen</c:v>
                </c:pt>
                <c:pt idx="1">
                  <c:v>Listopad</c:v>
                </c:pt>
                <c:pt idx="2">
                  <c:v>Prosinec</c:v>
                </c:pt>
              </c:strCache>
            </c:strRef>
          </c:cat>
          <c:val>
            <c:numRef>
              <c:f>'8.14'!$L$29:$N$29</c:f>
              <c:numCache>
                <c:formatCode>#,##0.0</c:formatCode>
                <c:ptCount val="3"/>
                <c:pt idx="0">
                  <c:v>998.41</c:v>
                </c:pt>
                <c:pt idx="1">
                  <c:v>1347.46</c:v>
                </c:pt>
                <c:pt idx="2">
                  <c:v>2904.01</c:v>
                </c:pt>
              </c:numCache>
            </c:numRef>
          </c:val>
        </c:ser>
        <c:ser>
          <c:idx val="3"/>
          <c:order val="3"/>
          <c:tx>
            <c:strRef>
              <c:f>'8.14'!$K$30</c:f>
              <c:strCache>
                <c:ptCount val="1"/>
                <c:pt idx="0">
                  <c:v>Stavebnictví</c:v>
                </c:pt>
              </c:strCache>
            </c:strRef>
          </c:tx>
          <c:invertIfNegative val="0"/>
          <c:cat>
            <c:strRef>
              <c:f>'8.14'!$L$26:$N$26</c:f>
              <c:strCache>
                <c:ptCount val="3"/>
                <c:pt idx="0">
                  <c:v>Říjen</c:v>
                </c:pt>
                <c:pt idx="1">
                  <c:v>Listopad</c:v>
                </c:pt>
                <c:pt idx="2">
                  <c:v>Prosinec</c:v>
                </c:pt>
              </c:strCache>
            </c:strRef>
          </c:cat>
          <c:val>
            <c:numRef>
              <c:f>'8.14'!$L$30:$N$30</c:f>
              <c:numCache>
                <c:formatCode>#,##0.0</c:formatCode>
                <c:ptCount val="3"/>
                <c:pt idx="0">
                  <c:v>815.08299999999997</c:v>
                </c:pt>
                <c:pt idx="1">
                  <c:v>1731.93</c:v>
                </c:pt>
                <c:pt idx="2">
                  <c:v>2950.1370000000002</c:v>
                </c:pt>
              </c:numCache>
            </c:numRef>
          </c:val>
        </c:ser>
        <c:ser>
          <c:idx val="4"/>
          <c:order val="4"/>
          <c:tx>
            <c:strRef>
              <c:f>'8.14'!$K$31</c:f>
              <c:strCache>
                <c:ptCount val="1"/>
                <c:pt idx="0">
                  <c:v>Zemědělství a lesnictví</c:v>
                </c:pt>
              </c:strCache>
            </c:strRef>
          </c:tx>
          <c:invertIfNegative val="0"/>
          <c:cat>
            <c:strRef>
              <c:f>'8.14'!$L$26:$N$26</c:f>
              <c:strCache>
                <c:ptCount val="3"/>
                <c:pt idx="0">
                  <c:v>Říjen</c:v>
                </c:pt>
                <c:pt idx="1">
                  <c:v>Listopad</c:v>
                </c:pt>
                <c:pt idx="2">
                  <c:v>Prosinec</c:v>
                </c:pt>
              </c:strCache>
            </c:strRef>
          </c:cat>
          <c:val>
            <c:numRef>
              <c:f>'8.14'!$L$31:$N$31</c:f>
              <c:numCache>
                <c:formatCode>#,##0.0</c:formatCode>
                <c:ptCount val="3"/>
                <c:pt idx="0">
                  <c:v>1211.9099999999999</c:v>
                </c:pt>
                <c:pt idx="1">
                  <c:v>1507.75</c:v>
                </c:pt>
                <c:pt idx="2">
                  <c:v>1621.02</c:v>
                </c:pt>
              </c:numCache>
            </c:numRef>
          </c:val>
        </c:ser>
        <c:ser>
          <c:idx val="5"/>
          <c:order val="5"/>
          <c:tx>
            <c:strRef>
              <c:f>'8.14'!$K$32</c:f>
              <c:strCache>
                <c:ptCount val="1"/>
                <c:pt idx="0">
                  <c:v>Domácnosti</c:v>
                </c:pt>
              </c:strCache>
            </c:strRef>
          </c:tx>
          <c:invertIfNegative val="0"/>
          <c:cat>
            <c:strRef>
              <c:f>'8.14'!$L$26:$N$26</c:f>
              <c:strCache>
                <c:ptCount val="3"/>
                <c:pt idx="0">
                  <c:v>Říjen</c:v>
                </c:pt>
                <c:pt idx="1">
                  <c:v>Listopad</c:v>
                </c:pt>
                <c:pt idx="2">
                  <c:v>Prosinec</c:v>
                </c:pt>
              </c:strCache>
            </c:strRef>
          </c:cat>
          <c:val>
            <c:numRef>
              <c:f>'8.14'!$L$32:$N$32</c:f>
              <c:numCache>
                <c:formatCode>#,##0.0</c:formatCode>
                <c:ptCount val="3"/>
                <c:pt idx="0">
                  <c:v>93105.010999999999</c:v>
                </c:pt>
                <c:pt idx="1">
                  <c:v>124989.18399999999</c:v>
                </c:pt>
                <c:pt idx="2">
                  <c:v>184045.712</c:v>
                </c:pt>
              </c:numCache>
            </c:numRef>
          </c:val>
        </c:ser>
        <c:ser>
          <c:idx val="6"/>
          <c:order val="6"/>
          <c:tx>
            <c:strRef>
              <c:f>'8.14'!$K$33</c:f>
              <c:strCache>
                <c:ptCount val="1"/>
                <c:pt idx="0">
                  <c:v>Obchod, služby, školství, zdravotnictví</c:v>
                </c:pt>
              </c:strCache>
            </c:strRef>
          </c:tx>
          <c:invertIfNegative val="0"/>
          <c:cat>
            <c:strRef>
              <c:f>'8.14'!$L$26:$N$26</c:f>
              <c:strCache>
                <c:ptCount val="3"/>
                <c:pt idx="0">
                  <c:v>Říjen</c:v>
                </c:pt>
                <c:pt idx="1">
                  <c:v>Listopad</c:v>
                </c:pt>
                <c:pt idx="2">
                  <c:v>Prosinec</c:v>
                </c:pt>
              </c:strCache>
            </c:strRef>
          </c:cat>
          <c:val>
            <c:numRef>
              <c:f>'8.14'!$L$33:$N$33</c:f>
              <c:numCache>
                <c:formatCode>#,##0.0</c:formatCode>
                <c:ptCount val="3"/>
                <c:pt idx="0">
                  <c:v>41475.340000000004</c:v>
                </c:pt>
                <c:pt idx="1">
                  <c:v>57272.455999999998</c:v>
                </c:pt>
                <c:pt idx="2">
                  <c:v>95678.651000000013</c:v>
                </c:pt>
              </c:numCache>
            </c:numRef>
          </c:val>
        </c:ser>
        <c:ser>
          <c:idx val="7"/>
          <c:order val="7"/>
          <c:tx>
            <c:strRef>
              <c:f>'8.14'!$K$34</c:f>
              <c:strCache>
                <c:ptCount val="1"/>
                <c:pt idx="0">
                  <c:v>Ostatní</c:v>
                </c:pt>
              </c:strCache>
            </c:strRef>
          </c:tx>
          <c:invertIfNegative val="0"/>
          <c:cat>
            <c:strRef>
              <c:f>'8.14'!$L$26:$N$26</c:f>
              <c:strCache>
                <c:ptCount val="3"/>
                <c:pt idx="0">
                  <c:v>Říjen</c:v>
                </c:pt>
                <c:pt idx="1">
                  <c:v>Listopad</c:v>
                </c:pt>
                <c:pt idx="2">
                  <c:v>Prosinec</c:v>
                </c:pt>
              </c:strCache>
            </c:strRef>
          </c:cat>
          <c:val>
            <c:numRef>
              <c:f>'8.14'!$L$34:$N$34</c:f>
              <c:numCache>
                <c:formatCode>#,##0.0</c:formatCode>
                <c:ptCount val="3"/>
                <c:pt idx="0">
                  <c:v>403.90700000000004</c:v>
                </c:pt>
                <c:pt idx="1">
                  <c:v>947.06700000000001</c:v>
                </c:pt>
                <c:pt idx="2">
                  <c:v>1244.8529999999998</c:v>
                </c:pt>
              </c:numCache>
            </c:numRef>
          </c:val>
        </c:ser>
        <c:dLbls>
          <c:showLegendKey val="0"/>
          <c:showVal val="0"/>
          <c:showCatName val="0"/>
          <c:showSerName val="0"/>
          <c:showPercent val="0"/>
          <c:showBubbleSize val="0"/>
        </c:dLbls>
        <c:gapWidth val="150"/>
        <c:overlap val="100"/>
        <c:axId val="517986560"/>
        <c:axId val="518074368"/>
      </c:barChart>
      <c:catAx>
        <c:axId val="517986560"/>
        <c:scaling>
          <c:orientation val="minMax"/>
        </c:scaling>
        <c:delete val="0"/>
        <c:axPos val="b"/>
        <c:numFmt formatCode="General" sourceLinked="1"/>
        <c:majorTickMark val="none"/>
        <c:minorTickMark val="none"/>
        <c:tickLblPos val="nextTo"/>
        <c:txPr>
          <a:bodyPr/>
          <a:lstStyle/>
          <a:p>
            <a:pPr>
              <a:defRPr sz="900"/>
            </a:pPr>
            <a:endParaRPr lang="cs-CZ"/>
          </a:p>
        </c:txPr>
        <c:crossAx val="518074368"/>
        <c:crosses val="autoZero"/>
        <c:auto val="1"/>
        <c:lblAlgn val="ctr"/>
        <c:lblOffset val="100"/>
        <c:noMultiLvlLbl val="0"/>
      </c:catAx>
      <c:valAx>
        <c:axId val="51807436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798656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'4.1'!$O$7</c:f>
              <c:strCache>
                <c:ptCount val="1"/>
              </c:strCache>
            </c:strRef>
          </c:tx>
          <c:spPr>
            <a:solidFill>
              <a:schemeClr val="accent3">
                <a:lumMod val="75000"/>
              </a:schemeClr>
            </a:solidFill>
          </c:spPr>
          <c:invertIfNegative val="0"/>
          <c:cat>
            <c:numRef>
              <c:f>'4.1'!$P$6</c:f>
              <c:numCache>
                <c:formatCode>General</c:formatCode>
                <c:ptCount val="1"/>
              </c:numCache>
            </c:numRef>
          </c:cat>
          <c:val>
            <c:numRef>
              <c:f>'4.1'!$P$7</c:f>
              <c:numCache>
                <c:formatCode>0.0%</c:formatCode>
                <c:ptCount val="1"/>
              </c:numCache>
            </c:numRef>
          </c:val>
        </c:ser>
        <c:ser>
          <c:idx val="1"/>
          <c:order val="1"/>
          <c:tx>
            <c:strRef>
              <c:f>'4.1'!$O$8</c:f>
              <c:strCache>
                <c:ptCount val="1"/>
              </c:strCache>
            </c:strRef>
          </c:tx>
          <c:spPr>
            <a:solidFill>
              <a:schemeClr val="bg2">
                <a:lumMod val="50000"/>
              </a:schemeClr>
            </a:solidFill>
          </c:spPr>
          <c:invertIfNegative val="0"/>
          <c:cat>
            <c:numRef>
              <c:f>'4.1'!$P$6</c:f>
              <c:numCache>
                <c:formatCode>General</c:formatCode>
                <c:ptCount val="1"/>
              </c:numCache>
            </c:numRef>
          </c:cat>
          <c:val>
            <c:numRef>
              <c:f>'4.1'!$P$8</c:f>
              <c:numCache>
                <c:formatCode>0.0%</c:formatCode>
                <c:ptCount val="1"/>
              </c:numCache>
            </c:numRef>
          </c:val>
        </c:ser>
        <c:ser>
          <c:idx val="2"/>
          <c:order val="2"/>
          <c:tx>
            <c:strRef>
              <c:f>'4.1'!$O$9</c:f>
              <c:strCache>
                <c:ptCount val="1"/>
              </c:strCache>
            </c:strRef>
          </c:tx>
          <c:spPr>
            <a:solidFill>
              <a:schemeClr val="tx1"/>
            </a:solidFill>
          </c:spPr>
          <c:invertIfNegative val="0"/>
          <c:cat>
            <c:numRef>
              <c:f>'4.1'!$P$6</c:f>
              <c:numCache>
                <c:formatCode>General</c:formatCode>
                <c:ptCount val="1"/>
              </c:numCache>
            </c:numRef>
          </c:cat>
          <c:val>
            <c:numRef>
              <c:f>'4.1'!$P$9</c:f>
              <c:numCache>
                <c:formatCode>0.0%</c:formatCode>
                <c:ptCount val="1"/>
              </c:numCache>
            </c:numRef>
          </c:val>
        </c:ser>
        <c:ser>
          <c:idx val="3"/>
          <c:order val="3"/>
          <c:tx>
            <c:strRef>
              <c:f>'4.1'!$O$10</c:f>
              <c:strCache>
                <c:ptCount val="1"/>
              </c:strCache>
            </c:strRef>
          </c:tx>
          <c:invertIfNegative val="0"/>
          <c:cat>
            <c:numRef>
              <c:f>'4.1'!$P$6</c:f>
              <c:numCache>
                <c:formatCode>General</c:formatCode>
                <c:ptCount val="1"/>
              </c:numCache>
            </c:numRef>
          </c:cat>
          <c:val>
            <c:numRef>
              <c:f>'4.1'!$P$10</c:f>
              <c:numCache>
                <c:formatCode>0.0%</c:formatCode>
                <c:ptCount val="1"/>
              </c:numCache>
            </c:numRef>
          </c:val>
        </c:ser>
        <c:ser>
          <c:idx val="4"/>
          <c:order val="4"/>
          <c:tx>
            <c:strRef>
              <c:f>'4.1'!$O$11</c:f>
              <c:strCache>
                <c:ptCount val="1"/>
              </c:strCache>
            </c:strRef>
          </c:tx>
          <c:invertIfNegative val="0"/>
          <c:cat>
            <c:numRef>
              <c:f>'4.1'!$P$6</c:f>
              <c:numCache>
                <c:formatCode>General</c:formatCode>
                <c:ptCount val="1"/>
              </c:numCache>
            </c:numRef>
          </c:cat>
          <c:val>
            <c:numRef>
              <c:f>'4.1'!$P$11</c:f>
              <c:numCache>
                <c:formatCode>0.0%</c:formatCode>
                <c:ptCount val="1"/>
              </c:numCache>
            </c:numRef>
          </c:val>
        </c:ser>
        <c:ser>
          <c:idx val="5"/>
          <c:order val="5"/>
          <c:tx>
            <c:strRef>
              <c:f>'4.1'!$O$12</c:f>
              <c:strCache>
                <c:ptCount val="1"/>
              </c:strCache>
            </c:strRef>
          </c:tx>
          <c:invertIfNegative val="0"/>
          <c:cat>
            <c:numRef>
              <c:f>'4.1'!$P$6</c:f>
              <c:numCache>
                <c:formatCode>General</c:formatCode>
                <c:ptCount val="1"/>
              </c:numCache>
            </c:numRef>
          </c:cat>
          <c:val>
            <c:numRef>
              <c:f>'4.1'!$P$12</c:f>
              <c:numCache>
                <c:formatCode>0.0%</c:formatCode>
                <c:ptCount val="1"/>
              </c:numCache>
            </c:numRef>
          </c:val>
        </c:ser>
        <c:ser>
          <c:idx val="6"/>
          <c:order val="6"/>
          <c:tx>
            <c:strRef>
              <c:f>'4.1'!$O$13</c:f>
              <c:strCache>
                <c:ptCount val="1"/>
              </c:strCache>
            </c:strRef>
          </c:tx>
          <c:spPr>
            <a:solidFill>
              <a:srgbClr val="6E4932"/>
            </a:solidFill>
          </c:spPr>
          <c:invertIfNegative val="0"/>
          <c:cat>
            <c:numRef>
              <c:f>'4.1'!$P$6</c:f>
              <c:numCache>
                <c:formatCode>General</c:formatCode>
                <c:ptCount val="1"/>
              </c:numCache>
            </c:numRef>
          </c:cat>
          <c:val>
            <c:numRef>
              <c:f>'4.1'!$P$13</c:f>
              <c:numCache>
                <c:formatCode>0.0%</c:formatCode>
                <c:ptCount val="1"/>
              </c:numCache>
            </c:numRef>
          </c:val>
        </c:ser>
        <c:ser>
          <c:idx val="7"/>
          <c:order val="7"/>
          <c:tx>
            <c:strRef>
              <c:f>'4.1'!$O$14</c:f>
              <c:strCache>
                <c:ptCount val="1"/>
              </c:strCache>
            </c:strRef>
          </c:tx>
          <c:invertIfNegative val="0"/>
          <c:cat>
            <c:numRef>
              <c:f>'4.1'!$P$6</c:f>
              <c:numCache>
                <c:formatCode>General</c:formatCode>
                <c:ptCount val="1"/>
              </c:numCache>
            </c:numRef>
          </c:cat>
          <c:val>
            <c:numRef>
              <c:f>'4.1'!$P$14</c:f>
              <c:numCache>
                <c:formatCode>0.0%</c:formatCode>
                <c:ptCount val="1"/>
              </c:numCache>
            </c:numRef>
          </c:val>
        </c:ser>
        <c:ser>
          <c:idx val="8"/>
          <c:order val="8"/>
          <c:tx>
            <c:strRef>
              <c:f>'4.1'!$O$15</c:f>
              <c:strCache>
                <c:ptCount val="1"/>
              </c:strCache>
            </c:strRef>
          </c:tx>
          <c:invertIfNegative val="0"/>
          <c:cat>
            <c:numRef>
              <c:f>'4.1'!$P$6</c:f>
              <c:numCache>
                <c:formatCode>General</c:formatCode>
                <c:ptCount val="1"/>
              </c:numCache>
            </c:numRef>
          </c:cat>
          <c:val>
            <c:numRef>
              <c:f>'4.1'!$P$15</c:f>
              <c:numCache>
                <c:formatCode>0.0%</c:formatCode>
                <c:ptCount val="1"/>
              </c:numCache>
            </c:numRef>
          </c:val>
        </c:ser>
        <c:ser>
          <c:idx val="9"/>
          <c:order val="9"/>
          <c:tx>
            <c:strRef>
              <c:f>'4.1'!$O$16</c:f>
              <c:strCache>
                <c:ptCount val="1"/>
              </c:strCache>
            </c:strRef>
          </c:tx>
          <c:invertIfNegative val="0"/>
          <c:cat>
            <c:numRef>
              <c:f>'4.1'!$P$6</c:f>
              <c:numCache>
                <c:formatCode>General</c:formatCode>
                <c:ptCount val="1"/>
              </c:numCache>
            </c:numRef>
          </c:cat>
          <c:val>
            <c:numRef>
              <c:f>'4.1'!$P$16</c:f>
              <c:numCache>
                <c:formatCode>0.0%</c:formatCode>
                <c:ptCount val="1"/>
              </c:numCache>
            </c:numRef>
          </c:val>
        </c:ser>
        <c:ser>
          <c:idx val="10"/>
          <c:order val="10"/>
          <c:tx>
            <c:strRef>
              <c:f>'4.1'!$O$17</c:f>
              <c:strCache>
                <c:ptCount val="1"/>
              </c:strCache>
            </c:strRef>
          </c:tx>
          <c:invertIfNegative val="0"/>
          <c:cat>
            <c:numRef>
              <c:f>'4.1'!$P$6</c:f>
              <c:numCache>
                <c:formatCode>General</c:formatCode>
                <c:ptCount val="1"/>
              </c:numCache>
            </c:numRef>
          </c:cat>
          <c:val>
            <c:numRef>
              <c:f>'4.1'!$P$17</c:f>
              <c:numCache>
                <c:formatCode>0.0%</c:formatCode>
                <c:ptCount val="1"/>
              </c:numCache>
            </c:numRef>
          </c:val>
        </c:ser>
        <c:ser>
          <c:idx val="11"/>
          <c:order val="11"/>
          <c:tx>
            <c:strRef>
              <c:f>'4.1'!$O$18</c:f>
              <c:strCache>
                <c:ptCount val="1"/>
              </c:strCache>
            </c:strRef>
          </c:tx>
          <c:invertIfNegative val="0"/>
          <c:cat>
            <c:numRef>
              <c:f>'4.1'!$P$6</c:f>
              <c:numCache>
                <c:formatCode>General</c:formatCode>
                <c:ptCount val="1"/>
              </c:numCache>
            </c:numRef>
          </c:cat>
          <c:val>
            <c:numRef>
              <c:f>'4.1'!$P$18</c:f>
              <c:numCache>
                <c:formatCode>0.0%</c:formatCode>
                <c:ptCount val="1"/>
              </c:numCache>
            </c:numRef>
          </c:val>
        </c:ser>
        <c:ser>
          <c:idx val="12"/>
          <c:order val="12"/>
          <c:tx>
            <c:strRef>
              <c:f>'4.1'!$O$19</c:f>
              <c:strCache>
                <c:ptCount val="1"/>
              </c:strCache>
            </c:strRef>
          </c:tx>
          <c:invertIfNegative val="0"/>
          <c:cat>
            <c:numRef>
              <c:f>'4.1'!$P$6</c:f>
              <c:numCache>
                <c:formatCode>General</c:formatCode>
                <c:ptCount val="1"/>
              </c:numCache>
            </c:numRef>
          </c:cat>
          <c:val>
            <c:numRef>
              <c:f>'4.1'!$P$19</c:f>
              <c:numCache>
                <c:formatCode>0.0%</c:formatCode>
                <c:ptCount val="1"/>
              </c:numCache>
            </c:numRef>
          </c:val>
        </c:ser>
        <c:ser>
          <c:idx val="13"/>
          <c:order val="13"/>
          <c:tx>
            <c:strRef>
              <c:f>'4.1'!$O$20</c:f>
              <c:strCache>
                <c:ptCount val="1"/>
              </c:strCache>
            </c:strRef>
          </c:tx>
          <c:invertIfNegative val="0"/>
          <c:cat>
            <c:numRef>
              <c:f>'4.1'!$P$6</c:f>
              <c:numCache>
                <c:formatCode>General</c:formatCode>
                <c:ptCount val="1"/>
              </c:numCache>
            </c:numRef>
          </c:cat>
          <c:val>
            <c:numRef>
              <c:f>'4.1'!$P$20</c:f>
              <c:numCache>
                <c:formatCode>0.0%</c:formatCode>
                <c:ptCount val="1"/>
              </c:numCache>
            </c:numRef>
          </c:val>
        </c:ser>
        <c:ser>
          <c:idx val="14"/>
          <c:order val="14"/>
          <c:tx>
            <c:strRef>
              <c:f>'4.1'!$O$21</c:f>
              <c:strCache>
                <c:ptCount val="1"/>
              </c:strCache>
            </c:strRef>
          </c:tx>
          <c:invertIfNegative val="0"/>
          <c:cat>
            <c:numRef>
              <c:f>'4.1'!$P$6</c:f>
              <c:numCache>
                <c:formatCode>General</c:formatCode>
                <c:ptCount val="1"/>
              </c:numCache>
            </c:numRef>
          </c:cat>
          <c:val>
            <c:numRef>
              <c:f>'4.1'!$P$21</c:f>
              <c:numCache>
                <c:formatCode>0.0%</c:formatCode>
                <c:ptCount val="1"/>
              </c:numCache>
            </c:numRef>
          </c:val>
        </c:ser>
        <c:ser>
          <c:idx val="15"/>
          <c:order val="15"/>
          <c:tx>
            <c:strRef>
              <c:f>'4.1'!$O$22</c:f>
              <c:strCache>
                <c:ptCount val="1"/>
              </c:strCache>
            </c:strRef>
          </c:tx>
          <c:spPr>
            <a:solidFill>
              <a:srgbClr val="EBE600"/>
            </a:solidFill>
          </c:spPr>
          <c:invertIfNegative val="0"/>
          <c:cat>
            <c:numRef>
              <c:f>'4.1'!$P$6</c:f>
              <c:numCache>
                <c:formatCode>General</c:formatCode>
                <c:ptCount val="1"/>
              </c:numCache>
            </c:numRef>
          </c:cat>
          <c:val>
            <c:numRef>
              <c:f>'4.1'!$P$22</c:f>
              <c:numCache>
                <c:formatCode>0.0%</c:formatCode>
                <c:ptCount val="1"/>
              </c:numCache>
            </c:numRef>
          </c:val>
        </c:ser>
        <c:dLbls>
          <c:showLegendKey val="0"/>
          <c:showVal val="0"/>
          <c:showCatName val="0"/>
          <c:showSerName val="0"/>
          <c:showPercent val="0"/>
          <c:showBubbleSize val="0"/>
        </c:dLbls>
        <c:gapWidth val="150"/>
        <c:axId val="483511296"/>
        <c:axId val="483517184"/>
      </c:barChart>
      <c:catAx>
        <c:axId val="483511296"/>
        <c:scaling>
          <c:orientation val="minMax"/>
        </c:scaling>
        <c:delete val="1"/>
        <c:axPos val="b"/>
        <c:numFmt formatCode="General" sourceLinked="1"/>
        <c:majorTickMark val="out"/>
        <c:minorTickMark val="none"/>
        <c:tickLblPos val="nextTo"/>
        <c:crossAx val="483517184"/>
        <c:crosses val="autoZero"/>
        <c:auto val="1"/>
        <c:lblAlgn val="ctr"/>
        <c:lblOffset val="100"/>
        <c:noMultiLvlLbl val="0"/>
      </c:catAx>
      <c:valAx>
        <c:axId val="483517184"/>
        <c:scaling>
          <c:orientation val="minMax"/>
        </c:scaling>
        <c:delete val="1"/>
        <c:axPos val="l"/>
        <c:numFmt formatCode="0.0%" sourceLinked="1"/>
        <c:majorTickMark val="out"/>
        <c:minorTickMark val="none"/>
        <c:tickLblPos val="nextTo"/>
        <c:crossAx val="48351129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'8.14'!$L$39</c:f>
              <c:strCache>
                <c:ptCount val="1"/>
                <c:pt idx="0">
                  <c:v>Instalovaný výkon</c:v>
                </c:pt>
              </c:strCache>
            </c:strRef>
          </c:tx>
          <c:invertIfNegative val="0"/>
          <c:val>
            <c:numRef>
              <c:f>'8.14'!$M$39</c:f>
              <c:numCache>
                <c:formatCode>0.0%</c:formatCode>
                <c:ptCount val="1"/>
                <c:pt idx="0">
                  <c:v>3.4689952201163082E-2</c:v>
                </c:pt>
              </c:numCache>
            </c:numRef>
          </c:val>
        </c:ser>
        <c:ser>
          <c:idx val="1"/>
          <c:order val="1"/>
          <c:tx>
            <c:strRef>
              <c:f>'8.14'!$L$40</c:f>
              <c:strCache>
                <c:ptCount val="1"/>
                <c:pt idx="0">
                  <c:v>Výroba tepla brutto</c:v>
                </c:pt>
              </c:strCache>
            </c:strRef>
          </c:tx>
          <c:invertIfNegative val="0"/>
          <c:val>
            <c:numRef>
              <c:f>'8.14'!$M$40</c:f>
              <c:numCache>
                <c:formatCode>0.0%</c:formatCode>
                <c:ptCount val="1"/>
                <c:pt idx="0">
                  <c:v>4.5719970776759856E-2</c:v>
                </c:pt>
              </c:numCache>
            </c:numRef>
          </c:val>
        </c:ser>
        <c:ser>
          <c:idx val="2"/>
          <c:order val="2"/>
          <c:tx>
            <c:strRef>
              <c:f>'8.14'!$L$41</c:f>
              <c:strCache>
                <c:ptCount val="1"/>
                <c:pt idx="0">
                  <c:v>Dodávky tepla</c:v>
                </c:pt>
              </c:strCache>
            </c:strRef>
          </c:tx>
          <c:invertIfNegative val="0"/>
          <c:val>
            <c:numRef>
              <c:f>'8.14'!$M$41</c:f>
              <c:numCache>
                <c:formatCode>0.0%</c:formatCode>
                <c:ptCount val="1"/>
                <c:pt idx="0">
                  <c:v>4.3392688208731066E-2</c:v>
                </c:pt>
              </c:numCache>
            </c:numRef>
          </c:val>
        </c:ser>
        <c:dLbls>
          <c:showLegendKey val="0"/>
          <c:showVal val="0"/>
          <c:showCatName val="0"/>
          <c:showSerName val="0"/>
          <c:showPercent val="0"/>
          <c:showBubbleSize val="0"/>
        </c:dLbls>
        <c:gapWidth val="150"/>
        <c:axId val="518104192"/>
        <c:axId val="518105728"/>
      </c:barChart>
      <c:catAx>
        <c:axId val="518104192"/>
        <c:scaling>
          <c:orientation val="maxMin"/>
        </c:scaling>
        <c:delete val="0"/>
        <c:axPos val="l"/>
        <c:numFmt formatCode="General" sourceLinked="1"/>
        <c:majorTickMark val="none"/>
        <c:minorTickMark val="none"/>
        <c:tickLblPos val="none"/>
        <c:crossAx val="518105728"/>
        <c:crosses val="autoZero"/>
        <c:auto val="1"/>
        <c:lblAlgn val="ctr"/>
        <c:lblOffset val="100"/>
        <c:noMultiLvlLbl val="0"/>
      </c:catAx>
      <c:valAx>
        <c:axId val="518105728"/>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518104192"/>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'8.14'!$K$10</c:f>
              <c:strCache>
                <c:ptCount val="1"/>
                <c:pt idx="0">
                  <c:v>Biomasa</c:v>
                </c:pt>
              </c:strCache>
            </c:strRef>
          </c:tx>
          <c:spPr>
            <a:solidFill>
              <a:schemeClr val="accent3">
                <a:lumMod val="75000"/>
              </a:schemeClr>
            </a:solidFill>
          </c:spPr>
          <c:invertIfNegative val="0"/>
          <c:cat>
            <c:strRef>
              <c:f>'8.14'!$L$9:$N$9</c:f>
              <c:strCache>
                <c:ptCount val="3"/>
                <c:pt idx="0">
                  <c:v>Říjen</c:v>
                </c:pt>
                <c:pt idx="1">
                  <c:v>Listopad</c:v>
                </c:pt>
                <c:pt idx="2">
                  <c:v>Prosinec</c:v>
                </c:pt>
              </c:strCache>
            </c:strRef>
          </c:cat>
          <c:val>
            <c:numRef>
              <c:f>'8.14'!$L$10:$N$10</c:f>
              <c:numCache>
                <c:formatCode>#,##0.0</c:formatCode>
                <c:ptCount val="3"/>
                <c:pt idx="0">
                  <c:v>17227.04</c:v>
                </c:pt>
                <c:pt idx="1">
                  <c:v>33037.648999999998</c:v>
                </c:pt>
                <c:pt idx="2">
                  <c:v>35778.853000000003</c:v>
                </c:pt>
              </c:numCache>
            </c:numRef>
          </c:val>
        </c:ser>
        <c:ser>
          <c:idx val="1"/>
          <c:order val="1"/>
          <c:tx>
            <c:strRef>
              <c:f>'8.14'!$K$11</c:f>
              <c:strCache>
                <c:ptCount val="1"/>
                <c:pt idx="0">
                  <c:v>Bioplyn</c:v>
                </c:pt>
              </c:strCache>
            </c:strRef>
          </c:tx>
          <c:spPr>
            <a:solidFill>
              <a:schemeClr val="bg2">
                <a:lumMod val="50000"/>
              </a:schemeClr>
            </a:solidFill>
          </c:spPr>
          <c:invertIfNegative val="0"/>
          <c:cat>
            <c:strRef>
              <c:f>'8.14'!$L$9:$N$9</c:f>
              <c:strCache>
                <c:ptCount val="3"/>
                <c:pt idx="0">
                  <c:v>Říjen</c:v>
                </c:pt>
                <c:pt idx="1">
                  <c:v>Listopad</c:v>
                </c:pt>
                <c:pt idx="2">
                  <c:v>Prosinec</c:v>
                </c:pt>
              </c:strCache>
            </c:strRef>
          </c:cat>
          <c:val>
            <c:numRef>
              <c:f>'8.14'!$L$11:$N$11</c:f>
              <c:numCache>
                <c:formatCode>#,##0.0</c:formatCode>
                <c:ptCount val="3"/>
                <c:pt idx="0">
                  <c:v>1162.55</c:v>
                </c:pt>
                <c:pt idx="1">
                  <c:v>1357.16</c:v>
                </c:pt>
                <c:pt idx="2">
                  <c:v>1554.67</c:v>
                </c:pt>
              </c:numCache>
            </c:numRef>
          </c:val>
        </c:ser>
        <c:ser>
          <c:idx val="2"/>
          <c:order val="2"/>
          <c:tx>
            <c:strRef>
              <c:f>'8.14'!$K$12</c:f>
              <c:strCache>
                <c:ptCount val="1"/>
                <c:pt idx="0">
                  <c:v>Černé uhlí</c:v>
                </c:pt>
              </c:strCache>
            </c:strRef>
          </c:tx>
          <c:spPr>
            <a:solidFill>
              <a:schemeClr val="tx1"/>
            </a:solidFill>
          </c:spPr>
          <c:invertIfNegative val="0"/>
          <c:cat>
            <c:strRef>
              <c:f>'8.14'!$L$9:$N$9</c:f>
              <c:strCache>
                <c:ptCount val="3"/>
                <c:pt idx="0">
                  <c:v>Říjen</c:v>
                </c:pt>
                <c:pt idx="1">
                  <c:v>Listopad</c:v>
                </c:pt>
                <c:pt idx="2">
                  <c:v>Prosinec</c:v>
                </c:pt>
              </c:strCache>
            </c:strRef>
          </c:cat>
          <c:val>
            <c:numRef>
              <c:f>'8.14'!$L$12:$N$12</c:f>
              <c:numCache>
                <c:formatCode>#,##0.0</c:formatCode>
                <c:ptCount val="3"/>
                <c:pt idx="0">
                  <c:v>21551</c:v>
                </c:pt>
                <c:pt idx="1">
                  <c:v>25883</c:v>
                </c:pt>
                <c:pt idx="2">
                  <c:v>17195</c:v>
                </c:pt>
              </c:numCache>
            </c:numRef>
          </c:val>
        </c:ser>
        <c:ser>
          <c:idx val="3"/>
          <c:order val="3"/>
          <c:tx>
            <c:strRef>
              <c:f>'8.14'!$K$13</c:f>
              <c:strCache>
                <c:ptCount val="1"/>
                <c:pt idx="0">
                  <c:v>Elektrická energie</c:v>
                </c:pt>
              </c:strCache>
            </c:strRef>
          </c:tx>
          <c:invertIfNegative val="0"/>
          <c:cat>
            <c:strRef>
              <c:f>'8.14'!$L$9:$N$9</c:f>
              <c:strCache>
                <c:ptCount val="3"/>
                <c:pt idx="0">
                  <c:v>Říjen</c:v>
                </c:pt>
                <c:pt idx="1">
                  <c:v>Listopad</c:v>
                </c:pt>
                <c:pt idx="2">
                  <c:v>Prosinec</c:v>
                </c:pt>
              </c:strCache>
            </c:strRef>
          </c:cat>
          <c:val>
            <c:numRef>
              <c:f>'8.14'!$L$13:$N$13</c:f>
              <c:numCache>
                <c:formatCode>#,##0.0</c:formatCode>
                <c:ptCount val="3"/>
                <c:pt idx="0">
                  <c:v>17.600000000000001</c:v>
                </c:pt>
                <c:pt idx="1">
                  <c:v>0</c:v>
                </c:pt>
                <c:pt idx="2">
                  <c:v>0</c:v>
                </c:pt>
              </c:numCache>
            </c:numRef>
          </c:val>
        </c:ser>
        <c:ser>
          <c:idx val="4"/>
          <c:order val="4"/>
          <c:tx>
            <c:strRef>
              <c:f>'8.14'!$K$14</c:f>
              <c:strCache>
                <c:ptCount val="1"/>
                <c:pt idx="0">
                  <c:v>Energie prostředí (tepelné čerpadlo)</c:v>
                </c:pt>
              </c:strCache>
            </c:strRef>
          </c:tx>
          <c:invertIfNegative val="0"/>
          <c:cat>
            <c:strRef>
              <c:f>'8.14'!$L$9:$N$9</c:f>
              <c:strCache>
                <c:ptCount val="3"/>
                <c:pt idx="0">
                  <c:v>Říjen</c:v>
                </c:pt>
                <c:pt idx="1">
                  <c:v>Listopad</c:v>
                </c:pt>
                <c:pt idx="2">
                  <c:v>Prosinec</c:v>
                </c:pt>
              </c:strCache>
            </c:strRef>
          </c:cat>
          <c:val>
            <c:numRef>
              <c:f>'8.14'!$L$14:$N$14</c:f>
              <c:numCache>
                <c:formatCode>#,##0.0</c:formatCode>
                <c:ptCount val="3"/>
                <c:pt idx="0">
                  <c:v>0</c:v>
                </c:pt>
                <c:pt idx="1">
                  <c:v>0</c:v>
                </c:pt>
                <c:pt idx="2">
                  <c:v>0</c:v>
                </c:pt>
              </c:numCache>
            </c:numRef>
          </c:val>
        </c:ser>
        <c:ser>
          <c:idx val="5"/>
          <c:order val="5"/>
          <c:tx>
            <c:strRef>
              <c:f>'8.14'!$K$15</c:f>
              <c:strCache>
                <c:ptCount val="1"/>
                <c:pt idx="0">
                  <c:v>Energie Slunce (solární kolektor)</c:v>
                </c:pt>
              </c:strCache>
            </c:strRef>
          </c:tx>
          <c:invertIfNegative val="0"/>
          <c:cat>
            <c:strRef>
              <c:f>'8.14'!$L$9:$N$9</c:f>
              <c:strCache>
                <c:ptCount val="3"/>
                <c:pt idx="0">
                  <c:v>Říjen</c:v>
                </c:pt>
                <c:pt idx="1">
                  <c:v>Listopad</c:v>
                </c:pt>
                <c:pt idx="2">
                  <c:v>Prosinec</c:v>
                </c:pt>
              </c:strCache>
            </c:strRef>
          </c:cat>
          <c:val>
            <c:numRef>
              <c:f>'8.14'!$L$15:$N$15</c:f>
              <c:numCache>
                <c:formatCode>#,##0.0</c:formatCode>
                <c:ptCount val="3"/>
                <c:pt idx="0">
                  <c:v>0</c:v>
                </c:pt>
                <c:pt idx="1">
                  <c:v>0</c:v>
                </c:pt>
                <c:pt idx="2">
                  <c:v>0</c:v>
                </c:pt>
              </c:numCache>
            </c:numRef>
          </c:val>
        </c:ser>
        <c:ser>
          <c:idx val="6"/>
          <c:order val="6"/>
          <c:tx>
            <c:strRef>
              <c:f>'8.14'!$K$16</c:f>
              <c:strCache>
                <c:ptCount val="1"/>
                <c:pt idx="0">
                  <c:v>Hnědé uhlí</c:v>
                </c:pt>
              </c:strCache>
            </c:strRef>
          </c:tx>
          <c:spPr>
            <a:solidFill>
              <a:srgbClr val="6E4932"/>
            </a:solidFill>
          </c:spPr>
          <c:invertIfNegative val="0"/>
          <c:cat>
            <c:strRef>
              <c:f>'8.14'!$L$9:$N$9</c:f>
              <c:strCache>
                <c:ptCount val="3"/>
                <c:pt idx="0">
                  <c:v>Říjen</c:v>
                </c:pt>
                <c:pt idx="1">
                  <c:v>Listopad</c:v>
                </c:pt>
                <c:pt idx="2">
                  <c:v>Prosinec</c:v>
                </c:pt>
              </c:strCache>
            </c:strRef>
          </c:cat>
          <c:val>
            <c:numRef>
              <c:f>'8.14'!$L$16:$N$16</c:f>
              <c:numCache>
                <c:formatCode>#,##0.0</c:formatCode>
                <c:ptCount val="3"/>
                <c:pt idx="0">
                  <c:v>193949.35200000001</c:v>
                </c:pt>
                <c:pt idx="1">
                  <c:v>225189.62</c:v>
                </c:pt>
                <c:pt idx="2">
                  <c:v>298427.04399999999</c:v>
                </c:pt>
              </c:numCache>
            </c:numRef>
          </c:val>
        </c:ser>
        <c:ser>
          <c:idx val="7"/>
          <c:order val="7"/>
          <c:tx>
            <c:strRef>
              <c:f>'8.14'!$K$17</c:f>
              <c:strCache>
                <c:ptCount val="1"/>
                <c:pt idx="0">
                  <c:v>Jaderné palivo</c:v>
                </c:pt>
              </c:strCache>
            </c:strRef>
          </c:tx>
          <c:invertIfNegative val="0"/>
          <c:cat>
            <c:strRef>
              <c:f>'8.14'!$L$9:$N$9</c:f>
              <c:strCache>
                <c:ptCount val="3"/>
                <c:pt idx="0">
                  <c:v>Říjen</c:v>
                </c:pt>
                <c:pt idx="1">
                  <c:v>Listopad</c:v>
                </c:pt>
                <c:pt idx="2">
                  <c:v>Prosinec</c:v>
                </c:pt>
              </c:strCache>
            </c:strRef>
          </c:cat>
          <c:val>
            <c:numRef>
              <c:f>'8.14'!$L$17:$N$17</c:f>
              <c:numCache>
                <c:formatCode>#,##0.0</c:formatCode>
                <c:ptCount val="3"/>
                <c:pt idx="0">
                  <c:v>0</c:v>
                </c:pt>
                <c:pt idx="1">
                  <c:v>0</c:v>
                </c:pt>
                <c:pt idx="2">
                  <c:v>0</c:v>
                </c:pt>
              </c:numCache>
            </c:numRef>
          </c:val>
        </c:ser>
        <c:ser>
          <c:idx val="8"/>
          <c:order val="8"/>
          <c:tx>
            <c:strRef>
              <c:f>'8.14'!$K$18</c:f>
              <c:strCache>
                <c:ptCount val="1"/>
                <c:pt idx="0">
                  <c:v>Koks</c:v>
                </c:pt>
              </c:strCache>
            </c:strRef>
          </c:tx>
          <c:invertIfNegative val="0"/>
          <c:cat>
            <c:strRef>
              <c:f>'8.14'!$L$9:$N$9</c:f>
              <c:strCache>
                <c:ptCount val="3"/>
                <c:pt idx="0">
                  <c:v>Říjen</c:v>
                </c:pt>
                <c:pt idx="1">
                  <c:v>Listopad</c:v>
                </c:pt>
                <c:pt idx="2">
                  <c:v>Prosinec</c:v>
                </c:pt>
              </c:strCache>
            </c:strRef>
          </c:cat>
          <c:val>
            <c:numRef>
              <c:f>'8.14'!$L$18:$N$18</c:f>
              <c:numCache>
                <c:formatCode>#,##0.0</c:formatCode>
                <c:ptCount val="3"/>
                <c:pt idx="0">
                  <c:v>0</c:v>
                </c:pt>
                <c:pt idx="1">
                  <c:v>0</c:v>
                </c:pt>
                <c:pt idx="2">
                  <c:v>0</c:v>
                </c:pt>
              </c:numCache>
            </c:numRef>
          </c:val>
        </c:ser>
        <c:ser>
          <c:idx val="9"/>
          <c:order val="9"/>
          <c:tx>
            <c:strRef>
              <c:f>'8.14'!$K$19</c:f>
              <c:strCache>
                <c:ptCount val="1"/>
                <c:pt idx="0">
                  <c:v>Odpadní teplo</c:v>
                </c:pt>
              </c:strCache>
            </c:strRef>
          </c:tx>
          <c:invertIfNegative val="0"/>
          <c:cat>
            <c:strRef>
              <c:f>'8.14'!$L$9:$N$9</c:f>
              <c:strCache>
                <c:ptCount val="3"/>
                <c:pt idx="0">
                  <c:v>Říjen</c:v>
                </c:pt>
                <c:pt idx="1">
                  <c:v>Listopad</c:v>
                </c:pt>
                <c:pt idx="2">
                  <c:v>Prosinec</c:v>
                </c:pt>
              </c:strCache>
            </c:strRef>
          </c:cat>
          <c:val>
            <c:numRef>
              <c:f>'8.14'!$L$19:$N$19</c:f>
              <c:numCache>
                <c:formatCode>#,##0.0</c:formatCode>
                <c:ptCount val="3"/>
                <c:pt idx="0">
                  <c:v>0</c:v>
                </c:pt>
                <c:pt idx="1">
                  <c:v>1316</c:v>
                </c:pt>
                <c:pt idx="2">
                  <c:v>2120</c:v>
                </c:pt>
              </c:numCache>
            </c:numRef>
          </c:val>
        </c:ser>
        <c:ser>
          <c:idx val="10"/>
          <c:order val="10"/>
          <c:tx>
            <c:strRef>
              <c:f>'8.14'!$K$20</c:f>
              <c:strCache>
                <c:ptCount val="1"/>
                <c:pt idx="0">
                  <c:v>Ostatní kapalná paliva</c:v>
                </c:pt>
              </c:strCache>
            </c:strRef>
          </c:tx>
          <c:invertIfNegative val="0"/>
          <c:cat>
            <c:strRef>
              <c:f>'8.14'!$L$9:$N$9</c:f>
              <c:strCache>
                <c:ptCount val="3"/>
                <c:pt idx="0">
                  <c:v>Říjen</c:v>
                </c:pt>
                <c:pt idx="1">
                  <c:v>Listopad</c:v>
                </c:pt>
                <c:pt idx="2">
                  <c:v>Prosinec</c:v>
                </c:pt>
              </c:strCache>
            </c:strRef>
          </c:cat>
          <c:val>
            <c:numRef>
              <c:f>'8.14'!$L$20:$N$20</c:f>
              <c:numCache>
                <c:formatCode>#,##0.0</c:formatCode>
                <c:ptCount val="3"/>
                <c:pt idx="0">
                  <c:v>4610</c:v>
                </c:pt>
                <c:pt idx="1">
                  <c:v>7256</c:v>
                </c:pt>
                <c:pt idx="2">
                  <c:v>9322</c:v>
                </c:pt>
              </c:numCache>
            </c:numRef>
          </c:val>
        </c:ser>
        <c:ser>
          <c:idx val="11"/>
          <c:order val="11"/>
          <c:tx>
            <c:strRef>
              <c:f>'8.14'!$K$21</c:f>
              <c:strCache>
                <c:ptCount val="1"/>
                <c:pt idx="0">
                  <c:v>Ostatní pevná paliva</c:v>
                </c:pt>
              </c:strCache>
            </c:strRef>
          </c:tx>
          <c:invertIfNegative val="0"/>
          <c:cat>
            <c:strRef>
              <c:f>'8.14'!$L$9:$N$9</c:f>
              <c:strCache>
                <c:ptCount val="3"/>
                <c:pt idx="0">
                  <c:v>Říjen</c:v>
                </c:pt>
                <c:pt idx="1">
                  <c:v>Listopad</c:v>
                </c:pt>
                <c:pt idx="2">
                  <c:v>Prosinec</c:v>
                </c:pt>
              </c:strCache>
            </c:strRef>
          </c:cat>
          <c:val>
            <c:numRef>
              <c:f>'8.14'!$L$21:$N$21</c:f>
              <c:numCache>
                <c:formatCode>#,##0.0</c:formatCode>
                <c:ptCount val="3"/>
                <c:pt idx="0">
                  <c:v>2303.6</c:v>
                </c:pt>
                <c:pt idx="1">
                  <c:v>1995.2</c:v>
                </c:pt>
                <c:pt idx="2">
                  <c:v>2593.6</c:v>
                </c:pt>
              </c:numCache>
            </c:numRef>
          </c:val>
        </c:ser>
        <c:ser>
          <c:idx val="12"/>
          <c:order val="12"/>
          <c:tx>
            <c:strRef>
              <c:f>'8.14'!$K$22</c:f>
              <c:strCache>
                <c:ptCount val="1"/>
                <c:pt idx="0">
                  <c:v>Ostatní plyny</c:v>
                </c:pt>
              </c:strCache>
            </c:strRef>
          </c:tx>
          <c:invertIfNegative val="0"/>
          <c:cat>
            <c:strRef>
              <c:f>'8.14'!$L$9:$N$9</c:f>
              <c:strCache>
                <c:ptCount val="3"/>
                <c:pt idx="0">
                  <c:v>Říjen</c:v>
                </c:pt>
                <c:pt idx="1">
                  <c:v>Listopad</c:v>
                </c:pt>
                <c:pt idx="2">
                  <c:v>Prosinec</c:v>
                </c:pt>
              </c:strCache>
            </c:strRef>
          </c:cat>
          <c:val>
            <c:numRef>
              <c:f>'8.14'!$L$22:$N$22</c:f>
              <c:numCache>
                <c:formatCode>#,##0.0</c:formatCode>
                <c:ptCount val="3"/>
                <c:pt idx="0">
                  <c:v>7083</c:v>
                </c:pt>
                <c:pt idx="1">
                  <c:v>7546</c:v>
                </c:pt>
                <c:pt idx="2">
                  <c:v>9301</c:v>
                </c:pt>
              </c:numCache>
            </c:numRef>
          </c:val>
        </c:ser>
        <c:ser>
          <c:idx val="13"/>
          <c:order val="13"/>
          <c:tx>
            <c:strRef>
              <c:f>'8.14'!$K$23</c:f>
              <c:strCache>
                <c:ptCount val="1"/>
                <c:pt idx="0">
                  <c:v>Ostatní</c:v>
                </c:pt>
              </c:strCache>
            </c:strRef>
          </c:tx>
          <c:invertIfNegative val="0"/>
          <c:cat>
            <c:strRef>
              <c:f>'8.14'!$L$9:$N$9</c:f>
              <c:strCache>
                <c:ptCount val="3"/>
                <c:pt idx="0">
                  <c:v>Říjen</c:v>
                </c:pt>
                <c:pt idx="1">
                  <c:v>Listopad</c:v>
                </c:pt>
                <c:pt idx="2">
                  <c:v>Prosinec</c:v>
                </c:pt>
              </c:strCache>
            </c:strRef>
          </c:cat>
          <c:val>
            <c:numRef>
              <c:f>'8.14'!$L$23:$N$23</c:f>
              <c:numCache>
                <c:formatCode>#,##0.0</c:formatCode>
                <c:ptCount val="3"/>
                <c:pt idx="0">
                  <c:v>0</c:v>
                </c:pt>
                <c:pt idx="1">
                  <c:v>0</c:v>
                </c:pt>
                <c:pt idx="2">
                  <c:v>0</c:v>
                </c:pt>
              </c:numCache>
            </c:numRef>
          </c:val>
        </c:ser>
        <c:ser>
          <c:idx val="14"/>
          <c:order val="14"/>
          <c:tx>
            <c:strRef>
              <c:f>'8.14'!$K$24</c:f>
              <c:strCache>
                <c:ptCount val="1"/>
                <c:pt idx="0">
                  <c:v>Topné oleje</c:v>
                </c:pt>
              </c:strCache>
            </c:strRef>
          </c:tx>
          <c:invertIfNegative val="0"/>
          <c:cat>
            <c:strRef>
              <c:f>'8.14'!$L$9:$N$9</c:f>
              <c:strCache>
                <c:ptCount val="3"/>
                <c:pt idx="0">
                  <c:v>Říjen</c:v>
                </c:pt>
                <c:pt idx="1">
                  <c:v>Listopad</c:v>
                </c:pt>
                <c:pt idx="2">
                  <c:v>Prosinec</c:v>
                </c:pt>
              </c:strCache>
            </c:strRef>
          </c:cat>
          <c:val>
            <c:numRef>
              <c:f>'8.14'!$L$24:$N$24</c:f>
              <c:numCache>
                <c:formatCode>#,##0.0</c:formatCode>
                <c:ptCount val="3"/>
                <c:pt idx="0">
                  <c:v>73.77</c:v>
                </c:pt>
                <c:pt idx="1">
                  <c:v>106.78</c:v>
                </c:pt>
                <c:pt idx="2">
                  <c:v>24.2</c:v>
                </c:pt>
              </c:numCache>
            </c:numRef>
          </c:val>
        </c:ser>
        <c:ser>
          <c:idx val="15"/>
          <c:order val="15"/>
          <c:tx>
            <c:strRef>
              <c:f>'8.14'!$K$25</c:f>
              <c:strCache>
                <c:ptCount val="1"/>
                <c:pt idx="0">
                  <c:v>Zemní plyn</c:v>
                </c:pt>
              </c:strCache>
            </c:strRef>
          </c:tx>
          <c:spPr>
            <a:solidFill>
              <a:srgbClr val="EBE600"/>
            </a:solidFill>
          </c:spPr>
          <c:invertIfNegative val="0"/>
          <c:cat>
            <c:strRef>
              <c:f>'8.14'!$L$9:$N$9</c:f>
              <c:strCache>
                <c:ptCount val="3"/>
                <c:pt idx="0">
                  <c:v>Říjen</c:v>
                </c:pt>
                <c:pt idx="1">
                  <c:v>Listopad</c:v>
                </c:pt>
                <c:pt idx="2">
                  <c:v>Prosinec</c:v>
                </c:pt>
              </c:strCache>
            </c:strRef>
          </c:cat>
          <c:val>
            <c:numRef>
              <c:f>'8.14'!$L$25:$N$25</c:f>
              <c:numCache>
                <c:formatCode>#,##0.0</c:formatCode>
                <c:ptCount val="3"/>
                <c:pt idx="0">
                  <c:v>59857.834940212779</c:v>
                </c:pt>
                <c:pt idx="1">
                  <c:v>79450.750857666237</c:v>
                </c:pt>
                <c:pt idx="2">
                  <c:v>111429.75174314115</c:v>
                </c:pt>
              </c:numCache>
            </c:numRef>
          </c:val>
        </c:ser>
        <c:dLbls>
          <c:showLegendKey val="0"/>
          <c:showVal val="0"/>
          <c:showCatName val="0"/>
          <c:showSerName val="0"/>
          <c:showPercent val="0"/>
          <c:showBubbleSize val="0"/>
        </c:dLbls>
        <c:gapWidth val="150"/>
        <c:overlap val="100"/>
        <c:axId val="518515328"/>
        <c:axId val="518197632"/>
      </c:barChart>
      <c:catAx>
        <c:axId val="518515328"/>
        <c:scaling>
          <c:orientation val="minMax"/>
        </c:scaling>
        <c:delete val="0"/>
        <c:axPos val="b"/>
        <c:numFmt formatCode="General" sourceLinked="1"/>
        <c:majorTickMark val="none"/>
        <c:minorTickMark val="none"/>
        <c:tickLblPos val="nextTo"/>
        <c:txPr>
          <a:bodyPr/>
          <a:lstStyle/>
          <a:p>
            <a:pPr>
              <a:defRPr sz="900"/>
            </a:pPr>
            <a:endParaRPr lang="cs-CZ"/>
          </a:p>
        </c:txPr>
        <c:crossAx val="518197632"/>
        <c:crosses val="autoZero"/>
        <c:auto val="1"/>
        <c:lblAlgn val="ctr"/>
        <c:lblOffset val="100"/>
        <c:noMultiLvlLbl val="0"/>
      </c:catAx>
      <c:valAx>
        <c:axId val="518197632"/>
        <c:scaling>
          <c:orientation val="minMax"/>
          <c:max val="500000"/>
        </c:scaling>
        <c:delete val="0"/>
        <c:axPos val="l"/>
        <c:majorGridlines/>
        <c:numFmt formatCode="#,##0" sourceLinked="0"/>
        <c:majorTickMark val="out"/>
        <c:minorTickMark val="none"/>
        <c:tickLblPos val="nextTo"/>
        <c:spPr>
          <a:ln>
            <a:noFill/>
          </a:ln>
        </c:spPr>
        <c:txPr>
          <a:bodyPr/>
          <a:lstStyle/>
          <a:p>
            <a:pPr>
              <a:defRPr sz="900"/>
            </a:pPr>
            <a:endParaRPr lang="cs-CZ"/>
          </a:p>
        </c:txPr>
        <c:crossAx val="5185153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'8.14'!$O$10:$O$25</c:f>
              <c:numCache>
                <c:formatCode>0.0%</c:formatCode>
                <c:ptCount val="16"/>
              </c:numCache>
            </c:numRef>
          </c:cat>
          <c:val>
            <c:numRef>
              <c:f>'8.14'!$J$10:$J$25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'8.14'!$O$27:$O$34</c:f>
              <c:numCache>
                <c:formatCode>#,##0.0</c:formatCode>
                <c:ptCount val="8"/>
              </c:numCache>
            </c:numRef>
          </c:cat>
          <c:val>
            <c:numRef>
              <c:f>'8.14'!$J$27:$J$34</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518287360"/>
        <c:axId val="518288896"/>
      </c:barChart>
      <c:catAx>
        <c:axId val="518287360"/>
        <c:scaling>
          <c:orientation val="minMax"/>
        </c:scaling>
        <c:delete val="1"/>
        <c:axPos val="b"/>
        <c:numFmt formatCode="General" sourceLinked="1"/>
        <c:majorTickMark val="out"/>
        <c:minorTickMark val="none"/>
        <c:tickLblPos val="nextTo"/>
        <c:crossAx val="518288896"/>
        <c:crosses val="autoZero"/>
        <c:auto val="1"/>
        <c:lblAlgn val="ctr"/>
        <c:lblOffset val="100"/>
        <c:noMultiLvlLbl val="0"/>
      </c:catAx>
      <c:valAx>
        <c:axId val="518288896"/>
        <c:scaling>
          <c:orientation val="minMax"/>
        </c:scaling>
        <c:delete val="1"/>
        <c:axPos val="l"/>
        <c:numFmt formatCode="0%" sourceLinked="1"/>
        <c:majorTickMark val="out"/>
        <c:minorTickMark val="none"/>
        <c:tickLblPos val="nextTo"/>
        <c:crossAx val="51828736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'4.1'!$O$7</c:f>
              <c:strCache>
                <c:ptCount val="1"/>
              </c:strCache>
            </c:strRef>
          </c:tx>
          <c:spPr>
            <a:solidFill>
              <a:schemeClr val="accent3">
                <a:lumMod val="75000"/>
              </a:schemeClr>
            </a:solidFill>
          </c:spPr>
          <c:invertIfNegative val="0"/>
          <c:cat>
            <c:numRef>
              <c:f>'4.1'!$P$6</c:f>
              <c:numCache>
                <c:formatCode>General</c:formatCode>
                <c:ptCount val="1"/>
              </c:numCache>
            </c:numRef>
          </c:cat>
          <c:val>
            <c:numRef>
              <c:f>'4.1'!$P$7</c:f>
              <c:numCache>
                <c:formatCode>0.0%</c:formatCode>
                <c:ptCount val="1"/>
              </c:numCache>
            </c:numRef>
          </c:val>
        </c:ser>
        <c:ser>
          <c:idx val="1"/>
          <c:order val="1"/>
          <c:tx>
            <c:strRef>
              <c:f>'4.1'!$O$8</c:f>
              <c:strCache>
                <c:ptCount val="1"/>
              </c:strCache>
            </c:strRef>
          </c:tx>
          <c:spPr>
            <a:solidFill>
              <a:schemeClr val="bg2">
                <a:lumMod val="50000"/>
              </a:schemeClr>
            </a:solidFill>
          </c:spPr>
          <c:invertIfNegative val="0"/>
          <c:cat>
            <c:numRef>
              <c:f>'4.1'!$P$6</c:f>
              <c:numCache>
                <c:formatCode>General</c:formatCode>
                <c:ptCount val="1"/>
              </c:numCache>
            </c:numRef>
          </c:cat>
          <c:val>
            <c:numRef>
              <c:f>'4.1'!$P$8</c:f>
              <c:numCache>
                <c:formatCode>0.0%</c:formatCode>
                <c:ptCount val="1"/>
              </c:numCache>
            </c:numRef>
          </c:val>
        </c:ser>
        <c:ser>
          <c:idx val="2"/>
          <c:order val="2"/>
          <c:tx>
            <c:strRef>
              <c:f>'4.1'!$O$9</c:f>
              <c:strCache>
                <c:ptCount val="1"/>
              </c:strCache>
            </c:strRef>
          </c:tx>
          <c:spPr>
            <a:solidFill>
              <a:schemeClr val="tx1"/>
            </a:solidFill>
          </c:spPr>
          <c:invertIfNegative val="0"/>
          <c:cat>
            <c:numRef>
              <c:f>'4.1'!$P$6</c:f>
              <c:numCache>
                <c:formatCode>General</c:formatCode>
                <c:ptCount val="1"/>
              </c:numCache>
            </c:numRef>
          </c:cat>
          <c:val>
            <c:numRef>
              <c:f>'4.1'!$P$9</c:f>
              <c:numCache>
                <c:formatCode>0.0%</c:formatCode>
                <c:ptCount val="1"/>
              </c:numCache>
            </c:numRef>
          </c:val>
        </c:ser>
        <c:ser>
          <c:idx val="3"/>
          <c:order val="3"/>
          <c:tx>
            <c:strRef>
              <c:f>'4.1'!$O$10</c:f>
              <c:strCache>
                <c:ptCount val="1"/>
              </c:strCache>
            </c:strRef>
          </c:tx>
          <c:invertIfNegative val="0"/>
          <c:cat>
            <c:numRef>
              <c:f>'4.1'!$P$6</c:f>
              <c:numCache>
                <c:formatCode>General</c:formatCode>
                <c:ptCount val="1"/>
              </c:numCache>
            </c:numRef>
          </c:cat>
          <c:val>
            <c:numRef>
              <c:f>'4.1'!$P$10</c:f>
              <c:numCache>
                <c:formatCode>0.0%</c:formatCode>
                <c:ptCount val="1"/>
              </c:numCache>
            </c:numRef>
          </c:val>
        </c:ser>
        <c:ser>
          <c:idx val="4"/>
          <c:order val="4"/>
          <c:tx>
            <c:strRef>
              <c:f>'4.1'!$O$11</c:f>
              <c:strCache>
                <c:ptCount val="1"/>
              </c:strCache>
            </c:strRef>
          </c:tx>
          <c:invertIfNegative val="0"/>
          <c:cat>
            <c:numRef>
              <c:f>'4.1'!$P$6</c:f>
              <c:numCache>
                <c:formatCode>General</c:formatCode>
                <c:ptCount val="1"/>
              </c:numCache>
            </c:numRef>
          </c:cat>
          <c:val>
            <c:numRef>
              <c:f>'4.1'!$P$11</c:f>
              <c:numCache>
                <c:formatCode>0.0%</c:formatCode>
                <c:ptCount val="1"/>
              </c:numCache>
            </c:numRef>
          </c:val>
        </c:ser>
        <c:ser>
          <c:idx val="5"/>
          <c:order val="5"/>
          <c:tx>
            <c:strRef>
              <c:f>'4.1'!$O$12</c:f>
              <c:strCache>
                <c:ptCount val="1"/>
              </c:strCache>
            </c:strRef>
          </c:tx>
          <c:invertIfNegative val="0"/>
          <c:cat>
            <c:numRef>
              <c:f>'4.1'!$P$6</c:f>
              <c:numCache>
                <c:formatCode>General</c:formatCode>
                <c:ptCount val="1"/>
              </c:numCache>
            </c:numRef>
          </c:cat>
          <c:val>
            <c:numRef>
              <c:f>'4.1'!$P$12</c:f>
              <c:numCache>
                <c:formatCode>0.0%</c:formatCode>
                <c:ptCount val="1"/>
              </c:numCache>
            </c:numRef>
          </c:val>
        </c:ser>
        <c:ser>
          <c:idx val="6"/>
          <c:order val="6"/>
          <c:tx>
            <c:strRef>
              <c:f>'4.1'!$O$13</c:f>
              <c:strCache>
                <c:ptCount val="1"/>
              </c:strCache>
            </c:strRef>
          </c:tx>
          <c:spPr>
            <a:solidFill>
              <a:srgbClr val="6E4932"/>
            </a:solidFill>
          </c:spPr>
          <c:invertIfNegative val="0"/>
          <c:cat>
            <c:numRef>
              <c:f>'4.1'!$P$6</c:f>
              <c:numCache>
                <c:formatCode>General</c:formatCode>
                <c:ptCount val="1"/>
              </c:numCache>
            </c:numRef>
          </c:cat>
          <c:val>
            <c:numRef>
              <c:f>'4.1'!$P$13</c:f>
              <c:numCache>
                <c:formatCode>0.0%</c:formatCode>
                <c:ptCount val="1"/>
              </c:numCache>
            </c:numRef>
          </c:val>
        </c:ser>
        <c:ser>
          <c:idx val="7"/>
          <c:order val="7"/>
          <c:tx>
            <c:strRef>
              <c:f>'4.1'!$O$14</c:f>
              <c:strCache>
                <c:ptCount val="1"/>
              </c:strCache>
            </c:strRef>
          </c:tx>
          <c:invertIfNegative val="0"/>
          <c:cat>
            <c:numRef>
              <c:f>'4.1'!$P$6</c:f>
              <c:numCache>
                <c:formatCode>General</c:formatCode>
                <c:ptCount val="1"/>
              </c:numCache>
            </c:numRef>
          </c:cat>
          <c:val>
            <c:numRef>
              <c:f>'4.1'!$P$14</c:f>
              <c:numCache>
                <c:formatCode>0.0%</c:formatCode>
                <c:ptCount val="1"/>
              </c:numCache>
            </c:numRef>
          </c:val>
        </c:ser>
        <c:ser>
          <c:idx val="8"/>
          <c:order val="8"/>
          <c:tx>
            <c:strRef>
              <c:f>'4.1'!$O$15</c:f>
              <c:strCache>
                <c:ptCount val="1"/>
              </c:strCache>
            </c:strRef>
          </c:tx>
          <c:invertIfNegative val="0"/>
          <c:cat>
            <c:numRef>
              <c:f>'4.1'!$P$6</c:f>
              <c:numCache>
                <c:formatCode>General</c:formatCode>
                <c:ptCount val="1"/>
              </c:numCache>
            </c:numRef>
          </c:cat>
          <c:val>
            <c:numRef>
              <c:f>'4.1'!$P$15</c:f>
              <c:numCache>
                <c:formatCode>0.0%</c:formatCode>
                <c:ptCount val="1"/>
              </c:numCache>
            </c:numRef>
          </c:val>
        </c:ser>
        <c:ser>
          <c:idx val="9"/>
          <c:order val="9"/>
          <c:tx>
            <c:strRef>
              <c:f>'4.1'!$O$16</c:f>
              <c:strCache>
                <c:ptCount val="1"/>
              </c:strCache>
            </c:strRef>
          </c:tx>
          <c:invertIfNegative val="0"/>
          <c:cat>
            <c:numRef>
              <c:f>'4.1'!$P$6</c:f>
              <c:numCache>
                <c:formatCode>General</c:formatCode>
                <c:ptCount val="1"/>
              </c:numCache>
            </c:numRef>
          </c:cat>
          <c:val>
            <c:numRef>
              <c:f>'4.1'!$P$16</c:f>
              <c:numCache>
                <c:formatCode>0.0%</c:formatCode>
                <c:ptCount val="1"/>
              </c:numCache>
            </c:numRef>
          </c:val>
        </c:ser>
        <c:ser>
          <c:idx val="10"/>
          <c:order val="10"/>
          <c:tx>
            <c:strRef>
              <c:f>'4.1'!$O$17</c:f>
              <c:strCache>
                <c:ptCount val="1"/>
              </c:strCache>
            </c:strRef>
          </c:tx>
          <c:invertIfNegative val="0"/>
          <c:cat>
            <c:numRef>
              <c:f>'4.1'!$P$6</c:f>
              <c:numCache>
                <c:formatCode>General</c:formatCode>
                <c:ptCount val="1"/>
              </c:numCache>
            </c:numRef>
          </c:cat>
          <c:val>
            <c:numRef>
              <c:f>'4.1'!$P$17</c:f>
              <c:numCache>
                <c:formatCode>0.0%</c:formatCode>
                <c:ptCount val="1"/>
              </c:numCache>
            </c:numRef>
          </c:val>
        </c:ser>
        <c:ser>
          <c:idx val="11"/>
          <c:order val="11"/>
          <c:tx>
            <c:strRef>
              <c:f>'4.1'!$O$18</c:f>
              <c:strCache>
                <c:ptCount val="1"/>
              </c:strCache>
            </c:strRef>
          </c:tx>
          <c:invertIfNegative val="0"/>
          <c:cat>
            <c:numRef>
              <c:f>'4.1'!$P$6</c:f>
              <c:numCache>
                <c:formatCode>General</c:formatCode>
                <c:ptCount val="1"/>
              </c:numCache>
            </c:numRef>
          </c:cat>
          <c:val>
            <c:numRef>
              <c:f>'4.1'!$P$18</c:f>
              <c:numCache>
                <c:formatCode>0.0%</c:formatCode>
                <c:ptCount val="1"/>
              </c:numCache>
            </c:numRef>
          </c:val>
        </c:ser>
        <c:ser>
          <c:idx val="12"/>
          <c:order val="12"/>
          <c:tx>
            <c:strRef>
              <c:f>'4.1'!$O$19</c:f>
              <c:strCache>
                <c:ptCount val="1"/>
              </c:strCache>
            </c:strRef>
          </c:tx>
          <c:invertIfNegative val="0"/>
          <c:cat>
            <c:numRef>
              <c:f>'4.1'!$P$6</c:f>
              <c:numCache>
                <c:formatCode>General</c:formatCode>
                <c:ptCount val="1"/>
              </c:numCache>
            </c:numRef>
          </c:cat>
          <c:val>
            <c:numRef>
              <c:f>'4.1'!$P$19</c:f>
              <c:numCache>
                <c:formatCode>0.0%</c:formatCode>
                <c:ptCount val="1"/>
              </c:numCache>
            </c:numRef>
          </c:val>
        </c:ser>
        <c:ser>
          <c:idx val="13"/>
          <c:order val="13"/>
          <c:tx>
            <c:strRef>
              <c:f>'4.1'!$O$20</c:f>
              <c:strCache>
                <c:ptCount val="1"/>
              </c:strCache>
            </c:strRef>
          </c:tx>
          <c:invertIfNegative val="0"/>
          <c:cat>
            <c:numRef>
              <c:f>'4.1'!$P$6</c:f>
              <c:numCache>
                <c:formatCode>General</c:formatCode>
                <c:ptCount val="1"/>
              </c:numCache>
            </c:numRef>
          </c:cat>
          <c:val>
            <c:numRef>
              <c:f>'4.1'!$P$20</c:f>
              <c:numCache>
                <c:formatCode>0.0%</c:formatCode>
                <c:ptCount val="1"/>
              </c:numCache>
            </c:numRef>
          </c:val>
        </c:ser>
        <c:ser>
          <c:idx val="14"/>
          <c:order val="14"/>
          <c:tx>
            <c:strRef>
              <c:f>'4.1'!$O$21</c:f>
              <c:strCache>
                <c:ptCount val="1"/>
              </c:strCache>
            </c:strRef>
          </c:tx>
          <c:invertIfNegative val="0"/>
          <c:cat>
            <c:numRef>
              <c:f>'4.1'!$P$6</c:f>
              <c:numCache>
                <c:formatCode>General</c:formatCode>
                <c:ptCount val="1"/>
              </c:numCache>
            </c:numRef>
          </c:cat>
          <c:val>
            <c:numRef>
              <c:f>'4.1'!$P$21</c:f>
              <c:numCache>
                <c:formatCode>0.0%</c:formatCode>
                <c:ptCount val="1"/>
              </c:numCache>
            </c:numRef>
          </c:val>
        </c:ser>
        <c:ser>
          <c:idx val="15"/>
          <c:order val="15"/>
          <c:tx>
            <c:strRef>
              <c:f>'4.1'!$O$22</c:f>
              <c:strCache>
                <c:ptCount val="1"/>
              </c:strCache>
            </c:strRef>
          </c:tx>
          <c:spPr>
            <a:solidFill>
              <a:srgbClr val="EBE600"/>
            </a:solidFill>
          </c:spPr>
          <c:invertIfNegative val="0"/>
          <c:cat>
            <c:numRef>
              <c:f>'4.1'!$P$6</c:f>
              <c:numCache>
                <c:formatCode>General</c:formatCode>
                <c:ptCount val="1"/>
              </c:numCache>
            </c:numRef>
          </c:cat>
          <c:val>
            <c:numRef>
              <c:f>'4.1'!$P$22</c:f>
              <c:numCache>
                <c:formatCode>0.0%</c:formatCode>
                <c:ptCount val="1"/>
              </c:numCache>
            </c:numRef>
          </c:val>
        </c:ser>
        <c:dLbls>
          <c:showLegendKey val="0"/>
          <c:showVal val="0"/>
          <c:showCatName val="0"/>
          <c:showSerName val="0"/>
          <c:showPercent val="0"/>
          <c:showBubbleSize val="0"/>
        </c:dLbls>
        <c:gapWidth val="150"/>
        <c:axId val="517944832"/>
        <c:axId val="517946368"/>
      </c:barChart>
      <c:catAx>
        <c:axId val="517944832"/>
        <c:scaling>
          <c:orientation val="minMax"/>
        </c:scaling>
        <c:delete val="1"/>
        <c:axPos val="b"/>
        <c:numFmt formatCode="General" sourceLinked="1"/>
        <c:majorTickMark val="out"/>
        <c:minorTickMark val="none"/>
        <c:tickLblPos val="nextTo"/>
        <c:crossAx val="517946368"/>
        <c:crosses val="autoZero"/>
        <c:auto val="1"/>
        <c:lblAlgn val="ctr"/>
        <c:lblOffset val="100"/>
        <c:noMultiLvlLbl val="0"/>
      </c:catAx>
      <c:valAx>
        <c:axId val="517946368"/>
        <c:scaling>
          <c:orientation val="minMax"/>
        </c:scaling>
        <c:delete val="1"/>
        <c:axPos val="l"/>
        <c:numFmt formatCode="0.0%" sourceLinked="1"/>
        <c:majorTickMark val="out"/>
        <c:minorTickMark val="none"/>
        <c:tickLblPos val="nextTo"/>
        <c:crossAx val="5179448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orientation="landscape"/>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tepla netto a výroba tepla z KVET podle paliv (TJ)</a:t>
            </a:r>
          </a:p>
        </c:rich>
      </c:tx>
      <c:layout/>
      <c:overlay val="0"/>
    </c:title>
    <c:autoTitleDeleted val="0"/>
    <c:plotArea>
      <c:layout/>
      <c:barChart>
        <c:barDir val="col"/>
        <c:grouping val="stacked"/>
        <c:varyColors val="0"/>
        <c:ser>
          <c:idx val="0"/>
          <c:order val="0"/>
          <c:tx>
            <c:strRef>
              <c:f>'9'!$A$6</c:f>
              <c:strCache>
                <c:ptCount val="1"/>
                <c:pt idx="0">
                  <c:v>Biomasa</c:v>
                </c:pt>
              </c:strCache>
            </c:strRef>
          </c:tx>
          <c:spPr>
            <a:solidFill>
              <a:schemeClr val="accent3">
                <a:lumMod val="75000"/>
              </a:schemeClr>
            </a:solidFill>
          </c:spPr>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('9'!$B$6:$C$6,'9'!$E$6:$F$6,'9'!$H$6:$I$6)</c:f>
              <c:numCache>
                <c:formatCode>#,##0.0</c:formatCode>
                <c:ptCount val="6"/>
                <c:pt idx="0">
                  <c:v>1533.835382</c:v>
                </c:pt>
                <c:pt idx="1">
                  <c:v>1104.0702319999998</c:v>
                </c:pt>
                <c:pt idx="2">
                  <c:v>1820.3697530000002</c:v>
                </c:pt>
                <c:pt idx="3">
                  <c:v>1303.2412260000001</c:v>
                </c:pt>
                <c:pt idx="4">
                  <c:v>2074.5905459999999</c:v>
                </c:pt>
                <c:pt idx="5">
                  <c:v>1428.0235630000002</c:v>
                </c:pt>
              </c:numCache>
            </c:numRef>
          </c:val>
        </c:ser>
        <c:ser>
          <c:idx val="1"/>
          <c:order val="1"/>
          <c:tx>
            <c:strRef>
              <c:f>'9'!$A$7</c:f>
              <c:strCache>
                <c:ptCount val="1"/>
                <c:pt idx="0">
                  <c:v>Bioplyn</c:v>
                </c:pt>
              </c:strCache>
            </c:strRef>
          </c:tx>
          <c:spPr>
            <a:solidFill>
              <a:schemeClr val="bg2">
                <a:lumMod val="50000"/>
              </a:schemeClr>
            </a:solidFill>
          </c:spPr>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('9'!$B$7:$C$7,'9'!$E$7:$F$7,'9'!$H$7:$I$7)</c:f>
              <c:numCache>
                <c:formatCode>#,##0.0</c:formatCode>
                <c:ptCount val="6"/>
                <c:pt idx="0">
                  <c:v>183.77860999999999</c:v>
                </c:pt>
                <c:pt idx="1">
                  <c:v>177.24882300000002</c:v>
                </c:pt>
                <c:pt idx="2">
                  <c:v>197.61240700000005</c:v>
                </c:pt>
                <c:pt idx="3">
                  <c:v>189.79974000000001</c:v>
                </c:pt>
                <c:pt idx="4">
                  <c:v>215.96428399999988</c:v>
                </c:pt>
                <c:pt idx="5">
                  <c:v>208.70369900000003</c:v>
                </c:pt>
              </c:numCache>
            </c:numRef>
          </c:val>
        </c:ser>
        <c:ser>
          <c:idx val="2"/>
          <c:order val="2"/>
          <c:tx>
            <c:strRef>
              <c:f>'9'!$A$8</c:f>
              <c:strCache>
                <c:ptCount val="1"/>
                <c:pt idx="0">
                  <c:v>Černé uhlí</c:v>
                </c:pt>
              </c:strCache>
            </c:strRef>
          </c:tx>
          <c:spPr>
            <a:solidFill>
              <a:schemeClr val="tx1"/>
            </a:solidFill>
          </c:spPr>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('9'!$B$8:$C$8,'9'!$E$8:$F$8,'9'!$H$8:$I$8)</c:f>
              <c:numCache>
                <c:formatCode>#,##0.0</c:formatCode>
                <c:ptCount val="6"/>
                <c:pt idx="0">
                  <c:v>1060.378148</c:v>
                </c:pt>
                <c:pt idx="1">
                  <c:v>913.49849900000004</c:v>
                </c:pt>
                <c:pt idx="2">
                  <c:v>1356.1885600000001</c:v>
                </c:pt>
                <c:pt idx="3">
                  <c:v>1198.109054</c:v>
                </c:pt>
                <c:pt idx="4">
                  <c:v>1815.1514040000002</c:v>
                </c:pt>
                <c:pt idx="5">
                  <c:v>1581.24584</c:v>
                </c:pt>
              </c:numCache>
            </c:numRef>
          </c:val>
        </c:ser>
        <c:ser>
          <c:idx val="3"/>
          <c:order val="3"/>
          <c:tx>
            <c:strRef>
              <c:f>'9'!$A$9</c:f>
              <c:strCache>
                <c:ptCount val="1"/>
                <c:pt idx="0">
                  <c:v>Elektrická energie</c:v>
                </c:pt>
              </c:strCache>
            </c:strRef>
          </c:tx>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('9'!$B$9:$C$9,'9'!$E$9:$F$9,'9'!$H$9:$I$9)</c:f>
              <c:numCache>
                <c:formatCode>#,##0.0</c:formatCode>
                <c:ptCount val="6"/>
                <c:pt idx="0">
                  <c:v>1.9613669999999999</c:v>
                </c:pt>
                <c:pt idx="1">
                  <c:v>0</c:v>
                </c:pt>
                <c:pt idx="2">
                  <c:v>1.5733840000000001</c:v>
                </c:pt>
                <c:pt idx="3">
                  <c:v>0</c:v>
                </c:pt>
                <c:pt idx="4">
                  <c:v>1.2126780000000001</c:v>
                </c:pt>
                <c:pt idx="5">
                  <c:v>0</c:v>
                </c:pt>
              </c:numCache>
            </c:numRef>
          </c:val>
        </c:ser>
        <c:ser>
          <c:idx val="4"/>
          <c:order val="4"/>
          <c:tx>
            <c:strRef>
              <c:f>'9'!$A$10</c:f>
              <c:strCache>
                <c:ptCount val="1"/>
                <c:pt idx="0">
                  <c:v>Energie prostředí (tepelné čerpadlo)</c:v>
                </c:pt>
              </c:strCache>
            </c:strRef>
          </c:tx>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('9'!$B$10:$C$10,'9'!$E$10:$F$10,'9'!$H$10:$I$10)</c:f>
              <c:numCache>
                <c:formatCode>#,##0.0</c:formatCode>
                <c:ptCount val="6"/>
                <c:pt idx="0">
                  <c:v>1.53366</c:v>
                </c:pt>
                <c:pt idx="1">
                  <c:v>0</c:v>
                </c:pt>
                <c:pt idx="2">
                  <c:v>1.1663400000000002</c:v>
                </c:pt>
                <c:pt idx="3">
                  <c:v>0</c:v>
                </c:pt>
                <c:pt idx="4">
                  <c:v>0.89976999999999996</c:v>
                </c:pt>
                <c:pt idx="5">
                  <c:v>0</c:v>
                </c:pt>
              </c:numCache>
            </c:numRef>
          </c:val>
        </c:ser>
        <c:ser>
          <c:idx val="5"/>
          <c:order val="5"/>
          <c:tx>
            <c:strRef>
              <c:f>'9'!$A$11</c:f>
              <c:strCache>
                <c:ptCount val="1"/>
                <c:pt idx="0">
                  <c:v>Energie Slunce (solární kolektor)</c:v>
                </c:pt>
              </c:strCache>
            </c:strRef>
          </c:tx>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('9'!$B$11:$C$11,'9'!$E$11:$F$11,'9'!$H$11:$I$11)</c:f>
              <c:numCache>
                <c:formatCode>#,##0.0</c:formatCode>
                <c:ptCount val="6"/>
                <c:pt idx="0">
                  <c:v>3.1350999999999997E-2</c:v>
                </c:pt>
                <c:pt idx="1">
                  <c:v>0</c:v>
                </c:pt>
                <c:pt idx="2">
                  <c:v>9.0320000000000001E-3</c:v>
                </c:pt>
                <c:pt idx="3">
                  <c:v>0</c:v>
                </c:pt>
                <c:pt idx="4">
                  <c:v>9.5950000000000011E-3</c:v>
                </c:pt>
                <c:pt idx="5">
                  <c:v>0</c:v>
                </c:pt>
              </c:numCache>
            </c:numRef>
          </c:val>
        </c:ser>
        <c:ser>
          <c:idx val="6"/>
          <c:order val="6"/>
          <c:tx>
            <c:strRef>
              <c:f>'9'!$A$12</c:f>
              <c:strCache>
                <c:ptCount val="1"/>
                <c:pt idx="0">
                  <c:v>Hnědé uhlí</c:v>
                </c:pt>
              </c:strCache>
            </c:strRef>
          </c:tx>
          <c:spPr>
            <a:solidFill>
              <a:srgbClr val="6E4932"/>
            </a:solidFill>
          </c:spPr>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('9'!$B$12:$C$12,'9'!$E$12:$F$12,'9'!$H$12:$I$12)</c:f>
              <c:numCache>
                <c:formatCode>#,##0.0</c:formatCode>
                <c:ptCount val="6"/>
                <c:pt idx="0">
                  <c:v>5369.1476120000016</c:v>
                </c:pt>
                <c:pt idx="1">
                  <c:v>4394.3014440000006</c:v>
                </c:pt>
                <c:pt idx="2">
                  <c:v>6722.6841469999999</c:v>
                </c:pt>
                <c:pt idx="3">
                  <c:v>5635.1551209999998</c:v>
                </c:pt>
                <c:pt idx="4">
                  <c:v>8009.2266790000003</c:v>
                </c:pt>
                <c:pt idx="5">
                  <c:v>6716.1324169999998</c:v>
                </c:pt>
              </c:numCache>
            </c:numRef>
          </c:val>
        </c:ser>
        <c:ser>
          <c:idx val="7"/>
          <c:order val="7"/>
          <c:tx>
            <c:strRef>
              <c:f>'9'!$A$13</c:f>
              <c:strCache>
                <c:ptCount val="1"/>
                <c:pt idx="0">
                  <c:v>Jaderné palivo</c:v>
                </c:pt>
              </c:strCache>
            </c:strRef>
          </c:tx>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('9'!$B$13:$C$13,'9'!$E$13:$F$13,'9'!$H$13:$I$13)</c:f>
              <c:numCache>
                <c:formatCode>#,##0.0</c:formatCode>
                <c:ptCount val="6"/>
                <c:pt idx="0">
                  <c:v>67.564999999999998</c:v>
                </c:pt>
                <c:pt idx="1">
                  <c:v>0</c:v>
                </c:pt>
                <c:pt idx="2">
                  <c:v>92.427999999999997</c:v>
                </c:pt>
                <c:pt idx="3">
                  <c:v>0</c:v>
                </c:pt>
                <c:pt idx="4">
                  <c:v>101.846</c:v>
                </c:pt>
                <c:pt idx="5">
                  <c:v>0</c:v>
                </c:pt>
              </c:numCache>
            </c:numRef>
          </c:val>
        </c:ser>
        <c:ser>
          <c:idx val="8"/>
          <c:order val="8"/>
          <c:tx>
            <c:strRef>
              <c:f>'9'!$A$14</c:f>
              <c:strCache>
                <c:ptCount val="1"/>
                <c:pt idx="0">
                  <c:v>Koks</c:v>
                </c:pt>
              </c:strCache>
            </c:strRef>
          </c:tx>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('9'!$B$14:$C$14,'9'!$E$14:$F$14,'9'!$H$14:$I$14)</c:f>
              <c:numCache>
                <c:formatCode>#,##0.0</c:formatCode>
                <c:ptCount val="6"/>
                <c:pt idx="0">
                  <c:v>1.098E-2</c:v>
                </c:pt>
                <c:pt idx="1">
                  <c:v>0</c:v>
                </c:pt>
                <c:pt idx="2">
                  <c:v>2.1989999999999999E-2</c:v>
                </c:pt>
                <c:pt idx="3">
                  <c:v>0</c:v>
                </c:pt>
                <c:pt idx="4">
                  <c:v>2.8570000000000002E-2</c:v>
                </c:pt>
                <c:pt idx="5">
                  <c:v>0</c:v>
                </c:pt>
              </c:numCache>
            </c:numRef>
          </c:val>
        </c:ser>
        <c:ser>
          <c:idx val="9"/>
          <c:order val="9"/>
          <c:tx>
            <c:strRef>
              <c:f>'9'!$A$15</c:f>
              <c:strCache>
                <c:ptCount val="1"/>
                <c:pt idx="0">
                  <c:v>Odpadní teplo</c:v>
                </c:pt>
              </c:strCache>
            </c:strRef>
          </c:tx>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('9'!$B$15:$C$15,'9'!$E$15:$F$15,'9'!$H$15:$I$15)</c:f>
              <c:numCache>
                <c:formatCode>#,##0.0</c:formatCode>
                <c:ptCount val="6"/>
                <c:pt idx="0">
                  <c:v>540.58004099999994</c:v>
                </c:pt>
                <c:pt idx="1">
                  <c:v>40.449417000000004</c:v>
                </c:pt>
                <c:pt idx="2">
                  <c:v>564.13330499999995</c:v>
                </c:pt>
                <c:pt idx="3">
                  <c:v>74.901229999999998</c:v>
                </c:pt>
                <c:pt idx="4">
                  <c:v>609.19736400000011</c:v>
                </c:pt>
                <c:pt idx="5">
                  <c:v>58.508591000000003</c:v>
                </c:pt>
              </c:numCache>
            </c:numRef>
          </c:val>
        </c:ser>
        <c:ser>
          <c:idx val="10"/>
          <c:order val="10"/>
          <c:tx>
            <c:strRef>
              <c:f>'9'!$A$16</c:f>
              <c:strCache>
                <c:ptCount val="1"/>
                <c:pt idx="0">
                  <c:v>Ostatní kapalná paliva</c:v>
                </c:pt>
              </c:strCache>
            </c:strRef>
          </c:tx>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('9'!$B$16:$C$16,'9'!$E$16:$F$16,'9'!$H$16:$I$16)</c:f>
              <c:numCache>
                <c:formatCode>#,##0.0</c:formatCode>
                <c:ptCount val="6"/>
                <c:pt idx="0">
                  <c:v>37.576637999999996</c:v>
                </c:pt>
                <c:pt idx="1">
                  <c:v>35.383081000000004</c:v>
                </c:pt>
                <c:pt idx="2">
                  <c:v>58.600389999999997</c:v>
                </c:pt>
                <c:pt idx="3">
                  <c:v>30.797000000000001</c:v>
                </c:pt>
                <c:pt idx="4">
                  <c:v>60.172711</c:v>
                </c:pt>
                <c:pt idx="5">
                  <c:v>32.740513</c:v>
                </c:pt>
              </c:numCache>
            </c:numRef>
          </c:val>
        </c:ser>
        <c:ser>
          <c:idx val="11"/>
          <c:order val="11"/>
          <c:tx>
            <c:strRef>
              <c:f>'9'!$A$17</c:f>
              <c:strCache>
                <c:ptCount val="1"/>
                <c:pt idx="0">
                  <c:v>Ostatní pevná paliva</c:v>
                </c:pt>
              </c:strCache>
            </c:strRef>
          </c:tx>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('9'!$B$17:$C$17,'9'!$E$17:$F$17,'9'!$H$17:$I$17)</c:f>
              <c:numCache>
                <c:formatCode>#,##0.0</c:formatCode>
                <c:ptCount val="6"/>
                <c:pt idx="0">
                  <c:v>225.84531621164189</c:v>
                </c:pt>
                <c:pt idx="1">
                  <c:v>158.04880700000001</c:v>
                </c:pt>
                <c:pt idx="2">
                  <c:v>327.13915237781811</c:v>
                </c:pt>
                <c:pt idx="3">
                  <c:v>185.56935700000002</c:v>
                </c:pt>
                <c:pt idx="4">
                  <c:v>292.0146365782773</c:v>
                </c:pt>
                <c:pt idx="5">
                  <c:v>218.06696400000001</c:v>
                </c:pt>
              </c:numCache>
            </c:numRef>
          </c:val>
        </c:ser>
        <c:ser>
          <c:idx val="12"/>
          <c:order val="12"/>
          <c:tx>
            <c:strRef>
              <c:f>'9'!$A$18</c:f>
              <c:strCache>
                <c:ptCount val="1"/>
                <c:pt idx="0">
                  <c:v>Ostatní plyny</c:v>
                </c:pt>
              </c:strCache>
            </c:strRef>
          </c:tx>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('9'!$B$18:$C$18,'9'!$E$18:$F$18,'9'!$H$18:$I$18)</c:f>
              <c:numCache>
                <c:formatCode>#,##0.0</c:formatCode>
                <c:ptCount val="6"/>
                <c:pt idx="0">
                  <c:v>722.92329500000017</c:v>
                </c:pt>
                <c:pt idx="1">
                  <c:v>342.50498899999997</c:v>
                </c:pt>
                <c:pt idx="2">
                  <c:v>801.26993200000015</c:v>
                </c:pt>
                <c:pt idx="3">
                  <c:v>379.59886399999999</c:v>
                </c:pt>
                <c:pt idx="4">
                  <c:v>884.085375</c:v>
                </c:pt>
                <c:pt idx="5">
                  <c:v>420.22974399999998</c:v>
                </c:pt>
              </c:numCache>
            </c:numRef>
          </c:val>
        </c:ser>
        <c:ser>
          <c:idx val="13"/>
          <c:order val="13"/>
          <c:tx>
            <c:strRef>
              <c:f>'9'!$A$19</c:f>
              <c:strCache>
                <c:ptCount val="1"/>
                <c:pt idx="0">
                  <c:v>Ostatní</c:v>
                </c:pt>
              </c:strCache>
            </c:strRef>
          </c:tx>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('9'!$B$19:$C$19,'9'!$E$19:$F$19,'9'!$H$19:$I$19)</c:f>
              <c:numCache>
                <c:formatCode>#,##0.0</c:formatCode>
                <c:ptCount val="6"/>
                <c:pt idx="0">
                  <c:v>0</c:v>
                </c:pt>
                <c:pt idx="1">
                  <c:v>0</c:v>
                </c:pt>
                <c:pt idx="2">
                  <c:v>0</c:v>
                </c:pt>
                <c:pt idx="3">
                  <c:v>0</c:v>
                </c:pt>
                <c:pt idx="4">
                  <c:v>0</c:v>
                </c:pt>
                <c:pt idx="5">
                  <c:v>0</c:v>
                </c:pt>
              </c:numCache>
            </c:numRef>
          </c:val>
        </c:ser>
        <c:ser>
          <c:idx val="14"/>
          <c:order val="14"/>
          <c:tx>
            <c:strRef>
              <c:f>'9'!$A$20</c:f>
              <c:strCache>
                <c:ptCount val="1"/>
                <c:pt idx="0">
                  <c:v>Topné oleje</c:v>
                </c:pt>
              </c:strCache>
            </c:strRef>
          </c:tx>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('9'!$B$20:$C$20,'9'!$E$20:$F$20,'9'!$H$20:$I$20)</c:f>
              <c:numCache>
                <c:formatCode>#,##0.0</c:formatCode>
                <c:ptCount val="6"/>
                <c:pt idx="0">
                  <c:v>9.3713909999999991</c:v>
                </c:pt>
                <c:pt idx="1">
                  <c:v>0.69544099999999998</c:v>
                </c:pt>
                <c:pt idx="2">
                  <c:v>15.325548999999993</c:v>
                </c:pt>
                <c:pt idx="3">
                  <c:v>1.543266</c:v>
                </c:pt>
                <c:pt idx="4">
                  <c:v>6.1314129999999984</c:v>
                </c:pt>
                <c:pt idx="5">
                  <c:v>0.84724299999999997</c:v>
                </c:pt>
              </c:numCache>
            </c:numRef>
          </c:val>
        </c:ser>
        <c:ser>
          <c:idx val="15"/>
          <c:order val="15"/>
          <c:tx>
            <c:strRef>
              <c:f>'9'!$A$21</c:f>
              <c:strCache>
                <c:ptCount val="1"/>
                <c:pt idx="0">
                  <c:v>Zemní plyn</c:v>
                </c:pt>
              </c:strCache>
            </c:strRef>
          </c:tx>
          <c:spPr>
            <a:solidFill>
              <a:srgbClr val="EBE600"/>
            </a:solidFill>
          </c:spPr>
          <c:invertIfNegative val="0"/>
          <c:cat>
            <c:multiLvlStrRef>
              <c:f>'9'!$O$3:$T$4</c:f>
              <c:multiLvlStrCache>
                <c:ptCount val="6"/>
                <c:lvl>
                  <c:pt idx="0">
                    <c:v>Qnetto</c:v>
                  </c:pt>
                  <c:pt idx="1">
                    <c:v>QKVET</c:v>
                  </c:pt>
                  <c:pt idx="2">
                    <c:v>Qnetto</c:v>
                  </c:pt>
                  <c:pt idx="3">
                    <c:v>QKVET</c:v>
                  </c:pt>
                  <c:pt idx="4">
                    <c:v>Qnetto</c:v>
                  </c:pt>
                  <c:pt idx="5">
                    <c:v>QKVET</c:v>
                  </c:pt>
                </c:lvl>
                <c:lvl>
                  <c:pt idx="0">
                    <c:v>Říjen</c:v>
                  </c:pt>
                  <c:pt idx="2">
                    <c:v>Listopad</c:v>
                  </c:pt>
                  <c:pt idx="4">
                    <c:v>Prosinec</c:v>
                  </c:pt>
                </c:lvl>
              </c:multiLvlStrCache>
            </c:multiLvlStrRef>
          </c:cat>
          <c:val>
            <c:numRef>
              <c:f>('9'!$B$21:$C$21,'9'!$E$21:$F$21,'9'!$H$21:$I$21)</c:f>
              <c:numCache>
                <c:formatCode>#,##0.0</c:formatCode>
                <c:ptCount val="6"/>
                <c:pt idx="0">
                  <c:v>2631.4172943883582</c:v>
                </c:pt>
                <c:pt idx="1">
                  <c:v>1152.7016349999999</c:v>
                </c:pt>
                <c:pt idx="2">
                  <c:v>3265.7997936221859</c:v>
                </c:pt>
                <c:pt idx="3">
                  <c:v>1381.6572509999999</c:v>
                </c:pt>
                <c:pt idx="4">
                  <c:v>3879.3317554217238</c:v>
                </c:pt>
                <c:pt idx="5">
                  <c:v>1499.517748</c:v>
                </c:pt>
              </c:numCache>
            </c:numRef>
          </c:val>
        </c:ser>
        <c:dLbls>
          <c:showLegendKey val="0"/>
          <c:showVal val="0"/>
          <c:showCatName val="0"/>
          <c:showSerName val="0"/>
          <c:showPercent val="0"/>
          <c:showBubbleSize val="0"/>
        </c:dLbls>
        <c:gapWidth val="104"/>
        <c:overlap val="100"/>
        <c:axId val="516004480"/>
        <c:axId val="516026752"/>
      </c:barChart>
      <c:catAx>
        <c:axId val="516004480"/>
        <c:scaling>
          <c:orientation val="minMax"/>
        </c:scaling>
        <c:delete val="0"/>
        <c:axPos val="b"/>
        <c:majorTickMark val="none"/>
        <c:minorTickMark val="none"/>
        <c:tickLblPos val="nextTo"/>
        <c:txPr>
          <a:bodyPr/>
          <a:lstStyle/>
          <a:p>
            <a:pPr>
              <a:defRPr sz="900"/>
            </a:pPr>
            <a:endParaRPr lang="cs-CZ"/>
          </a:p>
        </c:txPr>
        <c:crossAx val="516026752"/>
        <c:crosses val="autoZero"/>
        <c:auto val="1"/>
        <c:lblAlgn val="ctr"/>
        <c:lblOffset val="100"/>
        <c:noMultiLvlLbl val="0"/>
      </c:catAx>
      <c:valAx>
        <c:axId val="5160267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160044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paliv na výrobě tepla z KVET</a:t>
            </a:r>
          </a:p>
        </c:rich>
      </c:tx>
      <c:layout/>
      <c:overlay val="0"/>
    </c:title>
    <c:autoTitleDeleted val="0"/>
    <c:plotArea>
      <c:layout>
        <c:manualLayout>
          <c:layoutTarget val="inner"/>
          <c:xMode val="edge"/>
          <c:yMode val="edge"/>
          <c:x val="0.23950992125984252"/>
          <c:y val="0.12881318413030871"/>
          <c:w val="0.55564682414698163"/>
          <c:h val="0.77280492769486231"/>
        </c:manualLayout>
      </c:layout>
      <c:doughnutChart>
        <c:varyColors val="1"/>
        <c:ser>
          <c:idx val="0"/>
          <c:order val="0"/>
          <c:dPt>
            <c:idx val="0"/>
            <c:bubble3D val="0"/>
            <c:spPr>
              <a:solidFill>
                <a:schemeClr val="accent3">
                  <a:lumMod val="75000"/>
                </a:schemeClr>
              </a:solidFill>
            </c:spPr>
          </c:dPt>
          <c:dPt>
            <c:idx val="1"/>
            <c:bubble3D val="0"/>
            <c:spPr>
              <a:solidFill>
                <a:schemeClr val="bg2">
                  <a:lumMod val="50000"/>
                </a:schemeClr>
              </a:solidFill>
            </c:spPr>
          </c:dPt>
          <c:dPt>
            <c:idx val="2"/>
            <c:bubble3D val="0"/>
            <c:spPr>
              <a:solidFill>
                <a:schemeClr val="tx1"/>
              </a:solidFill>
            </c:spPr>
          </c:dPt>
          <c:dPt>
            <c:idx val="6"/>
            <c:bubble3D val="0"/>
            <c:spPr>
              <a:solidFill>
                <a:srgbClr val="6E4932"/>
              </a:solidFill>
            </c:spPr>
          </c:dPt>
          <c:dPt>
            <c:idx val="15"/>
            <c:bubble3D val="0"/>
            <c:spPr>
              <a:solidFill>
                <a:srgbClr val="EBE600"/>
              </a:solidFill>
            </c:spPr>
          </c:dPt>
          <c:dLbls>
            <c:dLbl>
              <c:idx val="0"/>
              <c:layout>
                <c:manualLayout>
                  <c:x val="8.0563947633434038E-3"/>
                  <c:y val="3.3997438795707195E-17"/>
                </c:manualLayout>
              </c:layout>
              <c:numFmt formatCode="0%" sourceLinked="0"/>
              <c:spPr/>
              <c:txPr>
                <a:bodyPr/>
                <a:lstStyle/>
                <a:p>
                  <a:pPr>
                    <a:defRPr sz="900"/>
                  </a:pPr>
                  <a:endParaRPr lang="cs-CZ"/>
                </a:p>
              </c:txPr>
              <c:showLegendKey val="0"/>
              <c:showVal val="0"/>
              <c:showCatName val="0"/>
              <c:showSerName val="0"/>
              <c:showPercent val="1"/>
              <c:showBubbleSize val="0"/>
            </c:dLbl>
            <c:dLbl>
              <c:idx val="1"/>
              <c:layout>
                <c:manualLayout>
                  <c:x val="0.11278952668680765"/>
                  <c:y val="-7.0468232640371373E-2"/>
                </c:manualLayout>
              </c:layout>
              <c:numFmt formatCode="0%" sourceLinked="0"/>
              <c:spPr/>
              <c:txPr>
                <a:bodyPr/>
                <a:lstStyle/>
                <a:p>
                  <a:pPr>
                    <a:defRPr sz="900"/>
                  </a:pPr>
                  <a:endParaRPr lang="cs-CZ"/>
                </a:p>
              </c:txPr>
              <c:showLegendKey val="0"/>
              <c:showVal val="0"/>
              <c:showCatName val="0"/>
              <c:showSerName val="0"/>
              <c:showPercent val="1"/>
              <c:showBubbleSize val="0"/>
            </c:dLbl>
            <c:dLbl>
              <c:idx val="2"/>
              <c:layout>
                <c:manualLayout>
                  <c:x val="1.2084592145015106E-2"/>
                  <c:y val="0"/>
                </c:manualLayout>
              </c:layout>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dLbl>
            <c:dLbl>
              <c:idx val="3"/>
              <c:delete val="1"/>
            </c:dLbl>
            <c:dLbl>
              <c:idx val="4"/>
              <c:delete val="1"/>
            </c:dLbl>
            <c:dLbl>
              <c:idx val="5"/>
              <c:delete val="1"/>
            </c:dLbl>
            <c:dLbl>
              <c:idx val="6"/>
              <c:layout>
                <c:manualLayout>
                  <c:x val="6.8479355488418936E-2"/>
                  <c:y val="-1.1126563048479692E-2"/>
                </c:manualLayout>
              </c:layout>
              <c:numFmt formatCode="0%" sourceLinked="0"/>
              <c:spPr/>
              <c:txPr>
                <a:bodyPr/>
                <a:lstStyle/>
                <a:p>
                  <a:pPr>
                    <a:defRPr sz="900"/>
                  </a:pPr>
                  <a:endParaRPr lang="cs-CZ"/>
                </a:p>
              </c:txPr>
              <c:showLegendKey val="0"/>
              <c:showVal val="0"/>
              <c:showCatName val="0"/>
              <c:showSerName val="0"/>
              <c:showPercent val="1"/>
              <c:showBubbleSize val="0"/>
            </c:dLbl>
            <c:dLbl>
              <c:idx val="7"/>
              <c:delete val="1"/>
            </c:dLbl>
            <c:dLbl>
              <c:idx val="8"/>
              <c:delete val="1"/>
            </c:dLbl>
            <c:dLbl>
              <c:idx val="9"/>
              <c:layout>
                <c:manualLayout>
                  <c:x val="-0.11681804124937555"/>
                  <c:y val="-2.5961980446452614E-2"/>
                </c:manualLayout>
              </c:layout>
              <c:showLegendKey val="0"/>
              <c:showVal val="0"/>
              <c:showCatName val="0"/>
              <c:showSerName val="0"/>
              <c:showPercent val="1"/>
              <c:showBubbleSize val="0"/>
            </c:dLbl>
            <c:dLbl>
              <c:idx val="10"/>
              <c:layout>
                <c:manualLayout>
                  <c:x val="-0.13293051359516617"/>
                  <c:y val="2.5961980446452614E-2"/>
                </c:manualLayout>
              </c:layout>
              <c:showLegendKey val="0"/>
              <c:showVal val="0"/>
              <c:showCatName val="0"/>
              <c:showSerName val="0"/>
              <c:showPercent val="1"/>
              <c:showBubbleSize val="0"/>
            </c:dLbl>
            <c:dLbl>
              <c:idx val="11"/>
              <c:layout>
                <c:manualLayout>
                  <c:x val="-0.10876132930513595"/>
                  <c:y val="-4.8215106543411997E-2"/>
                </c:manualLayout>
              </c:layout>
              <c:numFmt formatCode="0%" sourceLinked="0"/>
              <c:spPr/>
              <c:txPr>
                <a:bodyPr/>
                <a:lstStyle/>
                <a:p>
                  <a:pPr>
                    <a:defRPr sz="900"/>
                  </a:pPr>
                  <a:endParaRPr lang="cs-CZ"/>
                </a:p>
              </c:txPr>
              <c:showLegendKey val="0"/>
              <c:showVal val="0"/>
              <c:showCatName val="0"/>
              <c:showSerName val="0"/>
              <c:showPercent val="1"/>
              <c:showBubbleSize val="0"/>
            </c:dLbl>
            <c:dLbl>
              <c:idx val="12"/>
              <c:layout>
                <c:manualLayout>
                  <c:x val="-1.2084592145015106E-2"/>
                  <c:y val="-1.1126563048479692E-2"/>
                </c:manualLayout>
              </c:layout>
              <c:numFmt formatCode="0%" sourceLinked="0"/>
              <c:spPr/>
              <c:txPr>
                <a:bodyPr/>
                <a:lstStyle/>
                <a:p>
                  <a:pPr>
                    <a:defRPr sz="900"/>
                  </a:pPr>
                  <a:endParaRPr lang="cs-CZ"/>
                </a:p>
              </c:txPr>
              <c:showLegendKey val="0"/>
              <c:showVal val="0"/>
              <c:showCatName val="0"/>
              <c:showSerName val="0"/>
              <c:showPercent val="1"/>
              <c:showBubbleSize val="0"/>
            </c:dLbl>
            <c:dLbl>
              <c:idx val="13"/>
              <c:delete val="1"/>
            </c:dLbl>
            <c:dLbl>
              <c:idx val="14"/>
              <c:delete val="1"/>
            </c:dLbl>
            <c:dLbl>
              <c:idx val="15"/>
              <c:layout>
                <c:manualLayout>
                  <c:x val="0"/>
                  <c:y val="-3.7088543494932305E-3"/>
                </c:manualLayout>
              </c:layout>
              <c:numFmt formatCode="0%" sourceLinked="0"/>
              <c:spPr/>
              <c:txPr>
                <a:bodyPr/>
                <a:lstStyle/>
                <a:p>
                  <a:pPr>
                    <a:defRPr sz="900"/>
                  </a:pPr>
                  <a:endParaRPr lang="cs-CZ"/>
                </a:p>
              </c:txPr>
              <c:showLegendKey val="0"/>
              <c:showVal val="0"/>
              <c:showCatName val="0"/>
              <c:showSerName val="0"/>
              <c:showPercent val="1"/>
              <c:showBubbleSize val="0"/>
            </c:dLbl>
            <c:numFmt formatCode="0.0%" sourceLinked="0"/>
            <c:txPr>
              <a:bodyPr/>
              <a:lstStyle/>
              <a:p>
                <a:pPr>
                  <a:defRPr sz="900"/>
                </a:pPr>
                <a:endParaRPr lang="cs-CZ"/>
              </a:p>
            </c:txPr>
            <c:showLegendKey val="0"/>
            <c:showVal val="0"/>
            <c:showCatName val="0"/>
            <c:showSerName val="0"/>
            <c:showPercent val="1"/>
            <c:showBubbleSize val="0"/>
            <c:showLeaderLines val="1"/>
          </c:dLbls>
          <c:cat>
            <c:strRef>
              <c:f>'9'!$A$6:$A$21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'9'!$L$6:$L$21</c:f>
              <c:numCache>
                <c:formatCode>#,##0.0</c:formatCode>
                <c:ptCount val="16"/>
                <c:pt idx="0">
                  <c:v>3835.3350210000003</c:v>
                </c:pt>
                <c:pt idx="1">
                  <c:v>575.75226200000009</c:v>
                </c:pt>
                <c:pt idx="2">
                  <c:v>3692.8533929999999</c:v>
                </c:pt>
                <c:pt idx="3">
                  <c:v>0</c:v>
                </c:pt>
                <c:pt idx="4">
                  <c:v>0</c:v>
                </c:pt>
                <c:pt idx="5">
                  <c:v>0</c:v>
                </c:pt>
                <c:pt idx="6">
                  <c:v>16745.588982000001</c:v>
                </c:pt>
                <c:pt idx="7">
                  <c:v>0</c:v>
                </c:pt>
                <c:pt idx="8">
                  <c:v>0</c:v>
                </c:pt>
                <c:pt idx="9">
                  <c:v>173.859238</c:v>
                </c:pt>
                <c:pt idx="10">
                  <c:v>98.920593999999994</c:v>
                </c:pt>
                <c:pt idx="11">
                  <c:v>561.68512800000008</c:v>
                </c:pt>
                <c:pt idx="12">
                  <c:v>1142.3335969999998</c:v>
                </c:pt>
                <c:pt idx="13">
                  <c:v>0</c:v>
                </c:pt>
                <c:pt idx="14">
                  <c:v>3.0859499999999995</c:v>
                </c:pt>
                <c:pt idx="15">
                  <c:v>4033.8766340000002</c:v>
                </c:pt>
              </c:numCache>
            </c:numRef>
          </c:val>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Brutto výroba tepla </a:t>
            </a:r>
            <a:r>
              <a:rPr lang="en-US" sz="1000"/>
              <a:t>[</a:t>
            </a:r>
            <a:r>
              <a:rPr lang="cs-CZ" sz="1000"/>
              <a:t>TJ</a:t>
            </a:r>
            <a:r>
              <a:rPr lang="en-US" sz="1000"/>
              <a:t>]</a:t>
            </a:r>
            <a:endParaRPr lang="cs-CZ" sz="1000"/>
          </a:p>
        </c:rich>
      </c:tx>
      <c:layout/>
      <c:overlay val="0"/>
    </c:title>
    <c:autoTitleDeleted val="0"/>
    <c:plotArea>
      <c:layout/>
      <c:barChart>
        <c:barDir val="col"/>
        <c:grouping val="clustered"/>
        <c:varyColors val="0"/>
        <c:ser>
          <c:idx val="0"/>
          <c:order val="0"/>
          <c:tx>
            <c:strRef>
              <c:f>'10.1'!$B$3:$D$3</c:f>
              <c:strCache>
                <c:ptCount val="1"/>
                <c:pt idx="0">
                  <c:v>I. čtvrtletí 2019</c:v>
                </c:pt>
              </c:strCache>
            </c:strRef>
          </c:tx>
          <c:invertIfNegative val="0"/>
          <c:cat>
            <c:strRef>
              <c:f>'10.1'!$B$4:$D$4</c:f>
              <c:strCache>
                <c:ptCount val="3"/>
                <c:pt idx="0">
                  <c:v>Leden</c:v>
                </c:pt>
                <c:pt idx="1">
                  <c:v>Únor</c:v>
                </c:pt>
                <c:pt idx="2">
                  <c:v>Březen</c:v>
                </c:pt>
              </c:strCache>
            </c:strRef>
          </c:cat>
          <c:val>
            <c:numRef>
              <c:f>'10.1'!$B$6:$D$6</c:f>
              <c:numCache>
                <c:formatCode>#,##0.0</c:formatCode>
                <c:ptCount val="3"/>
                <c:pt idx="0">
                  <c:v>21949.679419156106</c:v>
                </c:pt>
                <c:pt idx="1">
                  <c:v>17509.18158335533</c:v>
                </c:pt>
                <c:pt idx="2">
                  <c:v>16047.132786962515</c:v>
                </c:pt>
              </c:numCache>
            </c:numRef>
          </c:val>
        </c:ser>
        <c:ser>
          <c:idx val="1"/>
          <c:order val="1"/>
          <c:tx>
            <c:strRef>
              <c:f>'10.1'!$E$3:$G$3</c:f>
              <c:strCache>
                <c:ptCount val="1"/>
                <c:pt idx="0">
                  <c:v>I. čtvrtletí 2018</c:v>
                </c:pt>
              </c:strCache>
            </c:strRef>
          </c:tx>
          <c:invertIfNegative val="0"/>
          <c:cat>
            <c:strRef>
              <c:f>'10.1'!$B$4:$D$4</c:f>
              <c:strCache>
                <c:ptCount val="3"/>
                <c:pt idx="0">
                  <c:v>Leden</c:v>
                </c:pt>
                <c:pt idx="1">
                  <c:v>Únor</c:v>
                </c:pt>
                <c:pt idx="2">
                  <c:v>Březen</c:v>
                </c:pt>
              </c:strCache>
            </c:strRef>
          </c:cat>
          <c:val>
            <c:numRef>
              <c:f>'10.1'!$E$6:$G$6</c:f>
              <c:numCache>
                <c:formatCode>#,##0.0</c:formatCode>
                <c:ptCount val="3"/>
                <c:pt idx="0">
                  <c:v>20172</c:v>
                </c:pt>
                <c:pt idx="1">
                  <c:v>19846.8</c:v>
                </c:pt>
                <c:pt idx="2">
                  <c:v>19608.900000000001</c:v>
                </c:pt>
              </c:numCache>
            </c:numRef>
          </c:val>
        </c:ser>
        <c:ser>
          <c:idx val="2"/>
          <c:order val="2"/>
          <c:tx>
            <c:strRef>
              <c:f>'10.1'!$H$3:$J$3</c:f>
              <c:strCache>
                <c:ptCount val="1"/>
                <c:pt idx="0">
                  <c:v>Rozdíl (2019 - 2018)</c:v>
                </c:pt>
              </c:strCache>
            </c:strRef>
          </c:tx>
          <c:invertIfNegative val="0"/>
          <c:cat>
            <c:strRef>
              <c:f>'10.1'!$B$4:$D$4</c:f>
              <c:strCache>
                <c:ptCount val="3"/>
                <c:pt idx="0">
                  <c:v>Leden</c:v>
                </c:pt>
                <c:pt idx="1">
                  <c:v>Únor</c:v>
                </c:pt>
                <c:pt idx="2">
                  <c:v>Březen</c:v>
                </c:pt>
              </c:strCache>
            </c:strRef>
          </c:cat>
          <c:val>
            <c:numRef>
              <c:f>'10.1'!$H$6:$J$6</c:f>
              <c:numCache>
                <c:formatCode>#,##0.0</c:formatCode>
                <c:ptCount val="3"/>
                <c:pt idx="0">
                  <c:v>1777.6794191561057</c:v>
                </c:pt>
                <c:pt idx="1">
                  <c:v>-2337.6184166446692</c:v>
                </c:pt>
                <c:pt idx="2">
                  <c:v>-3561.7672130374867</c:v>
                </c:pt>
              </c:numCache>
            </c:numRef>
          </c:val>
        </c:ser>
        <c:dLbls>
          <c:showLegendKey val="0"/>
          <c:showVal val="0"/>
          <c:showCatName val="0"/>
          <c:showSerName val="0"/>
          <c:showPercent val="0"/>
          <c:showBubbleSize val="0"/>
        </c:dLbls>
        <c:gapWidth val="100"/>
        <c:overlap val="-10"/>
        <c:axId val="518886912"/>
        <c:axId val="518888448"/>
      </c:barChart>
      <c:catAx>
        <c:axId val="518886912"/>
        <c:scaling>
          <c:orientation val="minMax"/>
        </c:scaling>
        <c:delete val="0"/>
        <c:axPos val="b"/>
        <c:numFmt formatCode="General" sourceLinked="1"/>
        <c:majorTickMark val="none"/>
        <c:minorTickMark val="none"/>
        <c:tickLblPos val="low"/>
        <c:txPr>
          <a:bodyPr/>
          <a:lstStyle/>
          <a:p>
            <a:pPr>
              <a:defRPr sz="900"/>
            </a:pPr>
            <a:endParaRPr lang="cs-CZ"/>
          </a:p>
        </c:txPr>
        <c:crossAx val="518888448"/>
        <c:crosses val="autoZero"/>
        <c:auto val="1"/>
        <c:lblAlgn val="ctr"/>
        <c:lblOffset val="100"/>
        <c:noMultiLvlLbl val="0"/>
      </c:catAx>
      <c:valAx>
        <c:axId val="518888448"/>
        <c:scaling>
          <c:orientation val="minMax"/>
          <c:max val="30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518886912"/>
        <c:crosses val="autoZero"/>
        <c:crossBetween val="between"/>
        <c:majorUnit val="5000"/>
      </c:valAx>
    </c:plotArea>
    <c:legend>
      <c:legendPos val="b"/>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a:t>
            </a:r>
            <a:r>
              <a:rPr lang="en-US" sz="1000"/>
              <a:t>[</a:t>
            </a:r>
            <a:r>
              <a:rPr lang="cs-CZ" sz="1000"/>
              <a:t>TJ</a:t>
            </a:r>
            <a:r>
              <a:rPr lang="en-US" sz="1000"/>
              <a:t>]</a:t>
            </a:r>
            <a:endParaRPr lang="cs-CZ" sz="1000"/>
          </a:p>
        </c:rich>
      </c:tx>
      <c:layout/>
      <c:overlay val="0"/>
    </c:title>
    <c:autoTitleDeleted val="0"/>
    <c:plotArea>
      <c:layout/>
      <c:barChart>
        <c:barDir val="col"/>
        <c:grouping val="clustered"/>
        <c:varyColors val="0"/>
        <c:ser>
          <c:idx val="0"/>
          <c:order val="0"/>
          <c:tx>
            <c:strRef>
              <c:f>'10.1'!$B$3:$D$3</c:f>
              <c:strCache>
                <c:ptCount val="1"/>
                <c:pt idx="0">
                  <c:v>I. čtvrtletí 2019</c:v>
                </c:pt>
              </c:strCache>
            </c:strRef>
          </c:tx>
          <c:invertIfNegative val="0"/>
          <c:cat>
            <c:strRef>
              <c:f>'10.1'!$B$4:$D$4</c:f>
              <c:strCache>
                <c:ptCount val="3"/>
                <c:pt idx="0">
                  <c:v>Leden</c:v>
                </c:pt>
                <c:pt idx="1">
                  <c:v>Únor</c:v>
                </c:pt>
                <c:pt idx="2">
                  <c:v>Březen</c:v>
                </c:pt>
              </c:strCache>
            </c:strRef>
          </c:cat>
          <c:val>
            <c:numRef>
              <c:f>'10.1'!$B$8:$D$8</c:f>
              <c:numCache>
                <c:formatCode>#,##0.0</c:formatCode>
                <c:ptCount val="3"/>
                <c:pt idx="0">
                  <c:v>13951.59134553317</c:v>
                </c:pt>
                <c:pt idx="1">
                  <c:v>10859.132982433035</c:v>
                </c:pt>
                <c:pt idx="2">
                  <c:v>9319.9977406295966</c:v>
                </c:pt>
              </c:numCache>
            </c:numRef>
          </c:val>
        </c:ser>
        <c:ser>
          <c:idx val="1"/>
          <c:order val="1"/>
          <c:tx>
            <c:strRef>
              <c:f>'10.1'!$E$3:$G$3</c:f>
              <c:strCache>
                <c:ptCount val="1"/>
                <c:pt idx="0">
                  <c:v>I. čtvrtletí 2018</c:v>
                </c:pt>
              </c:strCache>
            </c:strRef>
          </c:tx>
          <c:invertIfNegative val="0"/>
          <c:cat>
            <c:strRef>
              <c:f>'10.1'!$B$4:$D$4</c:f>
              <c:strCache>
                <c:ptCount val="3"/>
                <c:pt idx="0">
                  <c:v>Leden</c:v>
                </c:pt>
                <c:pt idx="1">
                  <c:v>Únor</c:v>
                </c:pt>
                <c:pt idx="2">
                  <c:v>Březen</c:v>
                </c:pt>
              </c:strCache>
            </c:strRef>
          </c:cat>
          <c:val>
            <c:numRef>
              <c:f>'10.1'!$E$8:$G$8</c:f>
              <c:numCache>
                <c:formatCode>#,##0.0</c:formatCode>
                <c:ptCount val="3"/>
                <c:pt idx="0">
                  <c:v>12367.6</c:v>
                </c:pt>
                <c:pt idx="1">
                  <c:v>13045.5</c:v>
                </c:pt>
                <c:pt idx="2">
                  <c:v>12527.7</c:v>
                </c:pt>
              </c:numCache>
            </c:numRef>
          </c:val>
        </c:ser>
        <c:ser>
          <c:idx val="2"/>
          <c:order val="2"/>
          <c:tx>
            <c:strRef>
              <c:f>'10.1'!$H$3:$J$3</c:f>
              <c:strCache>
                <c:ptCount val="1"/>
                <c:pt idx="0">
                  <c:v>Rozdíl (2019 - 2018)</c:v>
                </c:pt>
              </c:strCache>
            </c:strRef>
          </c:tx>
          <c:invertIfNegative val="0"/>
          <c:cat>
            <c:strRef>
              <c:f>'10.1'!$B$4:$D$4</c:f>
              <c:strCache>
                <c:ptCount val="3"/>
                <c:pt idx="0">
                  <c:v>Leden</c:v>
                </c:pt>
                <c:pt idx="1">
                  <c:v>Únor</c:v>
                </c:pt>
                <c:pt idx="2">
                  <c:v>Březen</c:v>
                </c:pt>
              </c:strCache>
            </c:strRef>
          </c:cat>
          <c:val>
            <c:numRef>
              <c:f>'10.1'!$H$8:$J$8</c:f>
              <c:numCache>
                <c:formatCode>#,##0.0</c:formatCode>
                <c:ptCount val="3"/>
                <c:pt idx="0">
                  <c:v>1583.9913455331698</c:v>
                </c:pt>
                <c:pt idx="1">
                  <c:v>-2186.3670175669649</c:v>
                </c:pt>
                <c:pt idx="2">
                  <c:v>-3207.7022593704041</c:v>
                </c:pt>
              </c:numCache>
            </c:numRef>
          </c:val>
        </c:ser>
        <c:dLbls>
          <c:showLegendKey val="0"/>
          <c:showVal val="0"/>
          <c:showCatName val="0"/>
          <c:showSerName val="0"/>
          <c:showPercent val="0"/>
          <c:showBubbleSize val="0"/>
        </c:dLbls>
        <c:gapWidth val="100"/>
        <c:overlap val="-10"/>
        <c:axId val="513295104"/>
        <c:axId val="513296640"/>
      </c:barChart>
      <c:catAx>
        <c:axId val="513295104"/>
        <c:scaling>
          <c:orientation val="minMax"/>
        </c:scaling>
        <c:delete val="0"/>
        <c:axPos val="b"/>
        <c:numFmt formatCode="General" sourceLinked="1"/>
        <c:majorTickMark val="none"/>
        <c:minorTickMark val="none"/>
        <c:tickLblPos val="low"/>
        <c:txPr>
          <a:bodyPr/>
          <a:lstStyle/>
          <a:p>
            <a:pPr>
              <a:defRPr sz="900"/>
            </a:pPr>
            <a:endParaRPr lang="cs-CZ"/>
          </a:p>
        </c:txPr>
        <c:crossAx val="513296640"/>
        <c:crosses val="autoZero"/>
        <c:auto val="1"/>
        <c:lblAlgn val="ctr"/>
        <c:lblOffset val="100"/>
        <c:noMultiLvlLbl val="0"/>
      </c:catAx>
      <c:valAx>
        <c:axId val="513296640"/>
        <c:scaling>
          <c:orientation val="minMax"/>
          <c:max val="30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513295104"/>
        <c:crosses val="autoZero"/>
        <c:crossBetween val="between"/>
        <c:majorUnit val="5000"/>
      </c:valAx>
    </c:plotArea>
    <c:legend>
      <c:legendPos val="b"/>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a:t>
            </a:r>
            <a:r>
              <a:rPr lang="cs-CZ" sz="1000" baseline="0"/>
              <a:t>uhlí</a:t>
            </a:r>
            <a:r>
              <a:rPr lang="en-US" sz="1000"/>
              <a:t> na </a:t>
            </a:r>
            <a:r>
              <a:rPr lang="cs-CZ" sz="1000"/>
              <a:t>dodávkách tepla</a:t>
            </a:r>
            <a:endParaRPr lang="en-US" sz="1000"/>
          </a:p>
        </c:rich>
      </c:tx>
      <c:layout>
        <c:manualLayout>
          <c:xMode val="edge"/>
          <c:yMode val="edge"/>
          <c:x val="0.17386428607252119"/>
          <c:y val="7.5125519287045136E-3"/>
        </c:manualLayout>
      </c:layout>
      <c:overlay val="1"/>
    </c:title>
    <c:autoTitleDeleted val="0"/>
    <c:plotArea>
      <c:layout>
        <c:manualLayout>
          <c:layoutTarget val="inner"/>
          <c:xMode val="edge"/>
          <c:yMode val="edge"/>
          <c:x val="0.32611464968152865"/>
          <c:y val="0.29716447675542856"/>
          <c:w val="0.42897069108711805"/>
          <c:h val="0.53671169543468455"/>
        </c:manualLayout>
      </c:layout>
      <c:doughnutChart>
        <c:varyColors val="1"/>
        <c:ser>
          <c:idx val="0"/>
          <c:order val="0"/>
          <c:dPt>
            <c:idx val="1"/>
            <c:bubble3D val="0"/>
            <c:spPr>
              <a:solidFill>
                <a:schemeClr val="tx1"/>
              </a:solidFill>
            </c:spPr>
          </c:dPt>
          <c:dPt>
            <c:idx val="4"/>
            <c:bubble3D val="0"/>
            <c:spPr>
              <a:solidFill>
                <a:srgbClr val="6E4932"/>
              </a:solidFill>
            </c:spPr>
          </c:dPt>
          <c:dLbls>
            <c:dLbl>
              <c:idx val="0"/>
              <c:layout>
                <c:manualLayout>
                  <c:x val="1.6129194041827576E-2"/>
                  <c:y val="-0.12944633302944689"/>
                </c:manualLayout>
              </c:layout>
              <c:numFmt formatCode="0.0%" sourceLinked="0"/>
              <c:spPr/>
              <c:txPr>
                <a:bodyPr/>
                <a:lstStyle/>
                <a:p>
                  <a:pPr>
                    <a:defRPr sz="900"/>
                  </a:pPr>
                  <a:endParaRPr lang="cs-CZ"/>
                </a:p>
              </c:txPr>
              <c:showLegendKey val="0"/>
              <c:showVal val="0"/>
              <c:showCatName val="0"/>
              <c:showSerName val="0"/>
              <c:showPercent val="1"/>
              <c:showBubbleSize val="0"/>
            </c:dLbl>
            <c:dLbl>
              <c:idx val="1"/>
              <c:spPr/>
              <c:txPr>
                <a:bodyPr/>
                <a:lstStyle/>
                <a:p>
                  <a:pPr>
                    <a:defRPr sz="900">
                      <a:solidFill>
                        <a:schemeClr val="bg1"/>
                      </a:solidFill>
                    </a:defRPr>
                  </a:pPr>
                  <a:endParaRPr lang="cs-CZ"/>
                </a:p>
              </c:txPr>
              <c:showLegendKey val="0"/>
              <c:showVal val="0"/>
              <c:showCatName val="0"/>
              <c:showSerName val="0"/>
              <c:showPercent val="1"/>
              <c:showBubbleSize val="0"/>
            </c:dLbl>
            <c:dLbl>
              <c:idx val="2"/>
              <c:layout>
                <c:manualLayout>
                  <c:x val="0.10904589138186201"/>
                  <c:y val="-3.7209284155876626E-2"/>
                </c:manualLayout>
              </c:layout>
              <c:numFmt formatCode="0.0%" sourceLinked="0"/>
              <c:spPr/>
              <c:txPr>
                <a:bodyPr/>
                <a:lstStyle/>
                <a:p>
                  <a:pPr>
                    <a:defRPr sz="900"/>
                  </a:pPr>
                  <a:endParaRPr lang="cs-CZ"/>
                </a:p>
              </c:txPr>
              <c:showLegendKey val="0"/>
              <c:showVal val="1"/>
              <c:showCatName val="0"/>
              <c:showSerName val="0"/>
              <c:showPercent val="0"/>
              <c:showBubbleSize val="0"/>
            </c:dLbl>
            <c:dLbl>
              <c:idx val="4"/>
              <c:spPr/>
              <c:txPr>
                <a:bodyPr/>
                <a:lstStyle/>
                <a:p>
                  <a:pPr>
                    <a:defRPr sz="900">
                      <a:solidFill>
                        <a:schemeClr val="bg1"/>
                      </a:solidFill>
                    </a:defRPr>
                  </a:pPr>
                  <a:endParaRPr lang="cs-CZ"/>
                </a:p>
              </c:txPr>
              <c:showLegendKey val="0"/>
              <c:showVal val="0"/>
              <c:showCatName val="0"/>
              <c:showSerName val="0"/>
              <c:showPercent val="1"/>
              <c:showBubbleSize val="0"/>
            </c:dLbl>
            <c:dLbl>
              <c:idx val="5"/>
              <c:delete val="1"/>
            </c:dLbl>
            <c:dLbl>
              <c:idx val="6"/>
              <c:delete val="1"/>
            </c:dLbl>
            <c:dLbl>
              <c:idx val="7"/>
              <c:delete val="1"/>
            </c:dLbl>
            <c:txPr>
              <a:bodyPr/>
              <a:lstStyle/>
              <a:p>
                <a:pPr>
                  <a:defRPr sz="900"/>
                </a:pPr>
                <a:endParaRPr lang="cs-CZ"/>
              </a:p>
            </c:txPr>
            <c:showLegendKey val="0"/>
            <c:showVal val="0"/>
            <c:showCatName val="0"/>
            <c:showSerName val="0"/>
            <c:showPercent val="1"/>
            <c:showBubbleSize val="0"/>
            <c:showLeaderLines val="1"/>
          </c:dLbls>
          <c:cat>
            <c:strRef>
              <c:f>'5.4'!$A$7:$A$14</c:f>
              <c:strCache>
                <c:ptCount val="8"/>
                <c:pt idx="0">
                  <c:v>Černé uhlí tříděné</c:v>
                </c:pt>
                <c:pt idx="1">
                  <c:v>Černé uhlí průmyslové</c:v>
                </c:pt>
                <c:pt idx="2">
                  <c:v>Černouhelné kaly a granulát</c:v>
                </c:pt>
                <c:pt idx="3">
                  <c:v>Hnědé uhlí tříděné</c:v>
                </c:pt>
                <c:pt idx="4">
                  <c:v>Hnědé uhlí průmyslové</c:v>
                </c:pt>
                <c:pt idx="5">
                  <c:v>Hnědé uhlí - Brikety</c:v>
                </c:pt>
                <c:pt idx="6">
                  <c:v>Hnědé uhlí - Lignit</c:v>
                </c:pt>
                <c:pt idx="7">
                  <c:v>Hnědé uhlí - Mourové kaly</c:v>
                </c:pt>
              </c:strCache>
            </c:strRef>
          </c:cat>
          <c:val>
            <c:numRef>
              <c:f>'5.4'!$E$7:$E$14</c:f>
              <c:numCache>
                <c:formatCode>0%</c:formatCode>
                <c:ptCount val="8"/>
                <c:pt idx="0">
                  <c:v>1.0703764871981348E-2</c:v>
                </c:pt>
                <c:pt idx="1">
                  <c:v>0.18293559346533747</c:v>
                </c:pt>
                <c:pt idx="2">
                  <c:v>6.4148917728477986E-3</c:v>
                </c:pt>
                <c:pt idx="3">
                  <c:v>7.7439309129631095E-2</c:v>
                </c:pt>
                <c:pt idx="4">
                  <c:v>0.72248081304642253</c:v>
                </c:pt>
                <c:pt idx="5">
                  <c:v>2.5627713779702729E-5</c:v>
                </c:pt>
                <c:pt idx="6">
                  <c:v>0</c:v>
                </c:pt>
                <c:pt idx="7">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Brutto výroba tepla </a:t>
            </a:r>
            <a:r>
              <a:rPr lang="en-US" sz="1000"/>
              <a:t>[</a:t>
            </a:r>
            <a:r>
              <a:rPr lang="cs-CZ" sz="1000"/>
              <a:t>TJ</a:t>
            </a:r>
            <a:r>
              <a:rPr lang="en-US" sz="1000"/>
              <a:t>]</a:t>
            </a:r>
            <a:endParaRPr lang="cs-CZ" sz="1000"/>
          </a:p>
        </c:rich>
      </c:tx>
      <c:layout/>
      <c:overlay val="0"/>
    </c:title>
    <c:autoTitleDeleted val="0"/>
    <c:plotArea>
      <c:layout/>
      <c:barChart>
        <c:barDir val="col"/>
        <c:grouping val="clustered"/>
        <c:varyColors val="0"/>
        <c:ser>
          <c:idx val="0"/>
          <c:order val="0"/>
          <c:tx>
            <c:strRef>
              <c:f>'10.1'!$B$12:$D$12</c:f>
              <c:strCache>
                <c:ptCount val="1"/>
                <c:pt idx="0">
                  <c:v>II. čtvrtletí 2019</c:v>
                </c:pt>
              </c:strCache>
            </c:strRef>
          </c:tx>
          <c:invertIfNegative val="0"/>
          <c:cat>
            <c:strRef>
              <c:f>'10.1'!$B$13:$D$13</c:f>
              <c:strCache>
                <c:ptCount val="3"/>
                <c:pt idx="0">
                  <c:v>Duben</c:v>
                </c:pt>
                <c:pt idx="1">
                  <c:v>Květen</c:v>
                </c:pt>
                <c:pt idx="2">
                  <c:v>Červen</c:v>
                </c:pt>
              </c:strCache>
            </c:strRef>
          </c:cat>
          <c:val>
            <c:numRef>
              <c:f>'10.1'!$B$15:$D$15</c:f>
              <c:numCache>
                <c:formatCode>#,##0.0</c:formatCode>
                <c:ptCount val="3"/>
                <c:pt idx="0">
                  <c:v>12607.44777091799</c:v>
                </c:pt>
                <c:pt idx="1">
                  <c:v>11860.337437199998</c:v>
                </c:pt>
                <c:pt idx="2">
                  <c:v>8034.0072653999996</c:v>
                </c:pt>
              </c:numCache>
            </c:numRef>
          </c:val>
        </c:ser>
        <c:ser>
          <c:idx val="1"/>
          <c:order val="1"/>
          <c:tx>
            <c:strRef>
              <c:f>'10.1'!$E$12:$G$12</c:f>
              <c:strCache>
                <c:ptCount val="1"/>
                <c:pt idx="0">
                  <c:v>II. čtvrtletí 2018</c:v>
                </c:pt>
              </c:strCache>
            </c:strRef>
          </c:tx>
          <c:invertIfNegative val="0"/>
          <c:cat>
            <c:strRef>
              <c:f>'10.1'!$B$13:$D$13</c:f>
              <c:strCache>
                <c:ptCount val="3"/>
                <c:pt idx="0">
                  <c:v>Duben</c:v>
                </c:pt>
                <c:pt idx="1">
                  <c:v>Květen</c:v>
                </c:pt>
                <c:pt idx="2">
                  <c:v>Červen</c:v>
                </c:pt>
              </c:strCache>
            </c:strRef>
          </c:cat>
          <c:val>
            <c:numRef>
              <c:f>'10.1'!$E$15:$G$15</c:f>
              <c:numCache>
                <c:formatCode>#,##0.0</c:formatCode>
                <c:ptCount val="3"/>
                <c:pt idx="0">
                  <c:v>11111.928433999998</c:v>
                </c:pt>
                <c:pt idx="1">
                  <c:v>9131.788365999997</c:v>
                </c:pt>
                <c:pt idx="2">
                  <c:v>8324.5587040000009</c:v>
                </c:pt>
              </c:numCache>
            </c:numRef>
          </c:val>
        </c:ser>
        <c:ser>
          <c:idx val="2"/>
          <c:order val="2"/>
          <c:tx>
            <c:strRef>
              <c:f>'10.1'!$H$12:$J$12</c:f>
              <c:strCache>
                <c:ptCount val="1"/>
                <c:pt idx="0">
                  <c:v>Rozdíl (2019 - 2018)</c:v>
                </c:pt>
              </c:strCache>
            </c:strRef>
          </c:tx>
          <c:invertIfNegative val="0"/>
          <c:cat>
            <c:strRef>
              <c:f>'10.1'!$B$13:$D$13</c:f>
              <c:strCache>
                <c:ptCount val="3"/>
                <c:pt idx="0">
                  <c:v>Duben</c:v>
                </c:pt>
                <c:pt idx="1">
                  <c:v>Květen</c:v>
                </c:pt>
                <c:pt idx="2">
                  <c:v>Červen</c:v>
                </c:pt>
              </c:strCache>
            </c:strRef>
          </c:cat>
          <c:val>
            <c:numRef>
              <c:f>'10.1'!$H$15:$J$15</c:f>
              <c:numCache>
                <c:formatCode>#,##0.0</c:formatCode>
                <c:ptCount val="3"/>
                <c:pt idx="0">
                  <c:v>1495.5193369179924</c:v>
                </c:pt>
                <c:pt idx="1">
                  <c:v>2728.549071200001</c:v>
                </c:pt>
                <c:pt idx="2">
                  <c:v>-290.55143860000135</c:v>
                </c:pt>
              </c:numCache>
            </c:numRef>
          </c:val>
        </c:ser>
        <c:dLbls>
          <c:showLegendKey val="0"/>
          <c:showVal val="0"/>
          <c:showCatName val="0"/>
          <c:showSerName val="0"/>
          <c:showPercent val="0"/>
          <c:showBubbleSize val="0"/>
        </c:dLbls>
        <c:gapWidth val="100"/>
        <c:overlap val="-10"/>
        <c:axId val="514031616"/>
        <c:axId val="514033152"/>
      </c:barChart>
      <c:catAx>
        <c:axId val="514031616"/>
        <c:scaling>
          <c:orientation val="minMax"/>
        </c:scaling>
        <c:delete val="0"/>
        <c:axPos val="b"/>
        <c:numFmt formatCode="General" sourceLinked="1"/>
        <c:majorTickMark val="none"/>
        <c:minorTickMark val="none"/>
        <c:tickLblPos val="low"/>
        <c:txPr>
          <a:bodyPr/>
          <a:lstStyle/>
          <a:p>
            <a:pPr>
              <a:defRPr sz="900"/>
            </a:pPr>
            <a:endParaRPr lang="cs-CZ"/>
          </a:p>
        </c:txPr>
        <c:crossAx val="514033152"/>
        <c:crosses val="autoZero"/>
        <c:auto val="1"/>
        <c:lblAlgn val="ctr"/>
        <c:lblOffset val="100"/>
        <c:noMultiLvlLbl val="0"/>
      </c:catAx>
      <c:valAx>
        <c:axId val="514033152"/>
        <c:scaling>
          <c:orientation val="minMax"/>
          <c:max val="15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514031616"/>
        <c:crosses val="autoZero"/>
        <c:crossBetween val="between"/>
        <c:majorUnit val="5000"/>
      </c:valAx>
    </c:plotArea>
    <c:legend>
      <c:legendPos val="b"/>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a:t>
            </a:r>
            <a:r>
              <a:rPr lang="en-US" sz="1000"/>
              <a:t>[</a:t>
            </a:r>
            <a:r>
              <a:rPr lang="cs-CZ" sz="1000"/>
              <a:t>TJ</a:t>
            </a:r>
            <a:r>
              <a:rPr lang="en-US" sz="1000"/>
              <a:t>]</a:t>
            </a:r>
            <a:endParaRPr lang="cs-CZ" sz="1000"/>
          </a:p>
        </c:rich>
      </c:tx>
      <c:layout/>
      <c:overlay val="0"/>
    </c:title>
    <c:autoTitleDeleted val="0"/>
    <c:plotArea>
      <c:layout/>
      <c:barChart>
        <c:barDir val="col"/>
        <c:grouping val="clustered"/>
        <c:varyColors val="0"/>
        <c:ser>
          <c:idx val="0"/>
          <c:order val="0"/>
          <c:tx>
            <c:strRef>
              <c:f>'10.1'!$B$12:$D$12</c:f>
              <c:strCache>
                <c:ptCount val="1"/>
                <c:pt idx="0">
                  <c:v>II. čtvrtletí 2019</c:v>
                </c:pt>
              </c:strCache>
            </c:strRef>
          </c:tx>
          <c:invertIfNegative val="0"/>
          <c:cat>
            <c:strRef>
              <c:f>'10.1'!$B$13:$D$13</c:f>
              <c:strCache>
                <c:ptCount val="3"/>
                <c:pt idx="0">
                  <c:v>Duben</c:v>
                </c:pt>
                <c:pt idx="1">
                  <c:v>Květen</c:v>
                </c:pt>
                <c:pt idx="2">
                  <c:v>Červen</c:v>
                </c:pt>
              </c:strCache>
            </c:strRef>
          </c:cat>
          <c:val>
            <c:numRef>
              <c:f>'10.1'!$B$17:$D$17</c:f>
              <c:numCache>
                <c:formatCode>#,##0.0</c:formatCode>
                <c:ptCount val="3"/>
                <c:pt idx="0">
                  <c:v>6592.7769350827857</c:v>
                </c:pt>
                <c:pt idx="1">
                  <c:v>5958.9783780946327</c:v>
                </c:pt>
                <c:pt idx="2">
                  <c:v>3036.954578097625</c:v>
                </c:pt>
              </c:numCache>
            </c:numRef>
          </c:val>
        </c:ser>
        <c:ser>
          <c:idx val="1"/>
          <c:order val="1"/>
          <c:tx>
            <c:strRef>
              <c:f>'10.1'!$E$12:$G$12</c:f>
              <c:strCache>
                <c:ptCount val="1"/>
                <c:pt idx="0">
                  <c:v>II. čtvrtletí 2018</c:v>
                </c:pt>
              </c:strCache>
            </c:strRef>
          </c:tx>
          <c:invertIfNegative val="0"/>
          <c:cat>
            <c:strRef>
              <c:f>'10.1'!$B$13:$D$13</c:f>
              <c:strCache>
                <c:ptCount val="3"/>
                <c:pt idx="0">
                  <c:v>Duben</c:v>
                </c:pt>
                <c:pt idx="1">
                  <c:v>Květen</c:v>
                </c:pt>
                <c:pt idx="2">
                  <c:v>Červen</c:v>
                </c:pt>
              </c:strCache>
            </c:strRef>
          </c:cat>
          <c:val>
            <c:numRef>
              <c:f>'10.1'!$E$17:$G$17</c:f>
              <c:numCache>
                <c:formatCode>#,##0.0</c:formatCode>
                <c:ptCount val="3"/>
                <c:pt idx="0">
                  <c:v>5430.340733</c:v>
                </c:pt>
                <c:pt idx="1">
                  <c:v>3708.7197700000002</c:v>
                </c:pt>
                <c:pt idx="2">
                  <c:v>3121.3687340000001</c:v>
                </c:pt>
              </c:numCache>
            </c:numRef>
          </c:val>
        </c:ser>
        <c:ser>
          <c:idx val="2"/>
          <c:order val="2"/>
          <c:tx>
            <c:strRef>
              <c:f>'10.1'!$H$12:$J$12</c:f>
              <c:strCache>
                <c:ptCount val="1"/>
                <c:pt idx="0">
                  <c:v>Rozdíl (2019 - 2018)</c:v>
                </c:pt>
              </c:strCache>
            </c:strRef>
          </c:tx>
          <c:invertIfNegative val="0"/>
          <c:cat>
            <c:strRef>
              <c:f>'10.1'!$B$13:$D$13</c:f>
              <c:strCache>
                <c:ptCount val="3"/>
                <c:pt idx="0">
                  <c:v>Duben</c:v>
                </c:pt>
                <c:pt idx="1">
                  <c:v>Květen</c:v>
                </c:pt>
                <c:pt idx="2">
                  <c:v>Červen</c:v>
                </c:pt>
              </c:strCache>
            </c:strRef>
          </c:cat>
          <c:val>
            <c:numRef>
              <c:f>'10.1'!$H$17:$J$17</c:f>
              <c:numCache>
                <c:formatCode>#,##0.0</c:formatCode>
                <c:ptCount val="3"/>
                <c:pt idx="0">
                  <c:v>1162.4362020827857</c:v>
                </c:pt>
                <c:pt idx="1">
                  <c:v>2250.2586080946326</c:v>
                </c:pt>
                <c:pt idx="2">
                  <c:v>-84.414155902375114</c:v>
                </c:pt>
              </c:numCache>
            </c:numRef>
          </c:val>
        </c:ser>
        <c:dLbls>
          <c:showLegendKey val="0"/>
          <c:showVal val="0"/>
          <c:showCatName val="0"/>
          <c:showSerName val="0"/>
          <c:showPercent val="0"/>
          <c:showBubbleSize val="0"/>
        </c:dLbls>
        <c:gapWidth val="100"/>
        <c:overlap val="-10"/>
        <c:axId val="518851584"/>
        <c:axId val="518853376"/>
      </c:barChart>
      <c:catAx>
        <c:axId val="518851584"/>
        <c:scaling>
          <c:orientation val="minMax"/>
        </c:scaling>
        <c:delete val="0"/>
        <c:axPos val="b"/>
        <c:numFmt formatCode="General" sourceLinked="1"/>
        <c:majorTickMark val="none"/>
        <c:minorTickMark val="none"/>
        <c:tickLblPos val="low"/>
        <c:txPr>
          <a:bodyPr/>
          <a:lstStyle/>
          <a:p>
            <a:pPr>
              <a:defRPr sz="900"/>
            </a:pPr>
            <a:endParaRPr lang="cs-CZ"/>
          </a:p>
        </c:txPr>
        <c:crossAx val="518853376"/>
        <c:crosses val="autoZero"/>
        <c:auto val="1"/>
        <c:lblAlgn val="ctr"/>
        <c:lblOffset val="100"/>
        <c:noMultiLvlLbl val="0"/>
      </c:catAx>
      <c:valAx>
        <c:axId val="518853376"/>
        <c:scaling>
          <c:orientation val="minMax"/>
          <c:max val="15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518851584"/>
        <c:crosses val="autoZero"/>
        <c:crossBetween val="between"/>
        <c:majorUnit val="5000"/>
      </c:valAx>
    </c:plotArea>
    <c:legend>
      <c:legendPos val="b"/>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Brutto výroba tepla </a:t>
            </a:r>
            <a:r>
              <a:rPr lang="en-US" sz="1000"/>
              <a:t>[</a:t>
            </a:r>
            <a:r>
              <a:rPr lang="cs-CZ" sz="1000"/>
              <a:t>TJ</a:t>
            </a:r>
            <a:r>
              <a:rPr lang="en-US" sz="1000"/>
              <a:t>]</a:t>
            </a:r>
            <a:endParaRPr lang="cs-CZ" sz="1000"/>
          </a:p>
        </c:rich>
      </c:tx>
      <c:layout/>
      <c:overlay val="0"/>
    </c:title>
    <c:autoTitleDeleted val="0"/>
    <c:plotArea>
      <c:layout/>
      <c:barChart>
        <c:barDir val="col"/>
        <c:grouping val="clustered"/>
        <c:varyColors val="0"/>
        <c:ser>
          <c:idx val="0"/>
          <c:order val="0"/>
          <c:tx>
            <c:strRef>
              <c:f>'10.2'!$B$3:$D$3</c:f>
              <c:strCache>
                <c:ptCount val="1"/>
                <c:pt idx="0">
                  <c:v>III. čtvrtletí 2019</c:v>
                </c:pt>
              </c:strCache>
            </c:strRef>
          </c:tx>
          <c:invertIfNegative val="0"/>
          <c:cat>
            <c:strRef>
              <c:f>'10.2'!$B$4:$D$4</c:f>
              <c:strCache>
                <c:ptCount val="3"/>
                <c:pt idx="0">
                  <c:v>Červenec</c:v>
                </c:pt>
                <c:pt idx="1">
                  <c:v>Srpen</c:v>
                </c:pt>
                <c:pt idx="2">
                  <c:v>Září</c:v>
                </c:pt>
              </c:strCache>
            </c:strRef>
          </c:cat>
          <c:val>
            <c:numRef>
              <c:f>'10.2'!$B$6:$D$6</c:f>
              <c:numCache>
                <c:formatCode>#,##0.0</c:formatCode>
                <c:ptCount val="3"/>
                <c:pt idx="0">
                  <c:v>7481.8339440000018</c:v>
                </c:pt>
                <c:pt idx="1">
                  <c:v>7840.4696024000013</c:v>
                </c:pt>
                <c:pt idx="2">
                  <c:v>9429.0302528000011</c:v>
                </c:pt>
              </c:numCache>
            </c:numRef>
          </c:val>
        </c:ser>
        <c:ser>
          <c:idx val="1"/>
          <c:order val="1"/>
          <c:tx>
            <c:strRef>
              <c:f>'10.2'!$E$3:$G$3</c:f>
              <c:strCache>
                <c:ptCount val="1"/>
                <c:pt idx="0">
                  <c:v>III. čtvrtletí 2018</c:v>
                </c:pt>
              </c:strCache>
            </c:strRef>
          </c:tx>
          <c:invertIfNegative val="0"/>
          <c:cat>
            <c:strRef>
              <c:f>'10.2'!$B$4:$D$4</c:f>
              <c:strCache>
                <c:ptCount val="3"/>
                <c:pt idx="0">
                  <c:v>Červenec</c:v>
                </c:pt>
                <c:pt idx="1">
                  <c:v>Srpen</c:v>
                </c:pt>
                <c:pt idx="2">
                  <c:v>Září</c:v>
                </c:pt>
              </c:strCache>
            </c:strRef>
          </c:cat>
          <c:val>
            <c:numRef>
              <c:f>'10.2'!$E$6:$G$6</c:f>
              <c:numCache>
                <c:formatCode>#,##0.0</c:formatCode>
                <c:ptCount val="3"/>
                <c:pt idx="0">
                  <c:v>7913.9083516828505</c:v>
                </c:pt>
                <c:pt idx="1">
                  <c:v>7735.919451232855</c:v>
                </c:pt>
                <c:pt idx="2">
                  <c:v>8670.9822321411521</c:v>
                </c:pt>
              </c:numCache>
            </c:numRef>
          </c:val>
        </c:ser>
        <c:ser>
          <c:idx val="2"/>
          <c:order val="2"/>
          <c:tx>
            <c:strRef>
              <c:f>'10.2'!$H$3:$J$3</c:f>
              <c:strCache>
                <c:ptCount val="1"/>
                <c:pt idx="0">
                  <c:v>Rozdíl (2019 - 2018)</c:v>
                </c:pt>
              </c:strCache>
            </c:strRef>
          </c:tx>
          <c:invertIfNegative val="0"/>
          <c:cat>
            <c:strRef>
              <c:f>'10.2'!$B$4:$D$4</c:f>
              <c:strCache>
                <c:ptCount val="3"/>
                <c:pt idx="0">
                  <c:v>Červenec</c:v>
                </c:pt>
                <c:pt idx="1">
                  <c:v>Srpen</c:v>
                </c:pt>
                <c:pt idx="2">
                  <c:v>Září</c:v>
                </c:pt>
              </c:strCache>
            </c:strRef>
          </c:cat>
          <c:val>
            <c:numRef>
              <c:f>'10.2'!$H$6:$J$6</c:f>
              <c:numCache>
                <c:formatCode>#,##0.0</c:formatCode>
                <c:ptCount val="3"/>
                <c:pt idx="0">
                  <c:v>-432.07440768284869</c:v>
                </c:pt>
                <c:pt idx="1">
                  <c:v>104.5501511671464</c:v>
                </c:pt>
                <c:pt idx="2">
                  <c:v>758.04802065884905</c:v>
                </c:pt>
              </c:numCache>
            </c:numRef>
          </c:val>
        </c:ser>
        <c:dLbls>
          <c:showLegendKey val="0"/>
          <c:showVal val="0"/>
          <c:showCatName val="0"/>
          <c:showSerName val="0"/>
          <c:showPercent val="0"/>
          <c:showBubbleSize val="0"/>
        </c:dLbls>
        <c:gapWidth val="100"/>
        <c:overlap val="-10"/>
        <c:axId val="519322240"/>
        <c:axId val="519328128"/>
      </c:barChart>
      <c:catAx>
        <c:axId val="519322240"/>
        <c:scaling>
          <c:orientation val="minMax"/>
        </c:scaling>
        <c:delete val="0"/>
        <c:axPos val="b"/>
        <c:numFmt formatCode="General" sourceLinked="1"/>
        <c:majorTickMark val="none"/>
        <c:minorTickMark val="none"/>
        <c:tickLblPos val="low"/>
        <c:txPr>
          <a:bodyPr/>
          <a:lstStyle/>
          <a:p>
            <a:pPr>
              <a:defRPr sz="900"/>
            </a:pPr>
            <a:endParaRPr lang="cs-CZ"/>
          </a:p>
        </c:txPr>
        <c:crossAx val="519328128"/>
        <c:crosses val="autoZero"/>
        <c:auto val="1"/>
        <c:lblAlgn val="ctr"/>
        <c:lblOffset val="100"/>
        <c:noMultiLvlLbl val="0"/>
      </c:catAx>
      <c:valAx>
        <c:axId val="519328128"/>
        <c:scaling>
          <c:orientation val="minMax"/>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519322240"/>
        <c:crosses val="autoZero"/>
        <c:crossBetween val="between"/>
        <c:majorUnit val="5000"/>
      </c:valAx>
    </c:plotArea>
    <c:legend>
      <c:legendPos val="b"/>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a:t>
            </a:r>
            <a:r>
              <a:rPr lang="en-US" sz="1000"/>
              <a:t>[</a:t>
            </a:r>
            <a:r>
              <a:rPr lang="cs-CZ" sz="1000"/>
              <a:t>TJ</a:t>
            </a:r>
            <a:r>
              <a:rPr lang="en-US" sz="1000"/>
              <a:t>]</a:t>
            </a:r>
            <a:endParaRPr lang="cs-CZ" sz="1000"/>
          </a:p>
        </c:rich>
      </c:tx>
      <c:layout/>
      <c:overlay val="0"/>
    </c:title>
    <c:autoTitleDeleted val="0"/>
    <c:plotArea>
      <c:layout/>
      <c:barChart>
        <c:barDir val="col"/>
        <c:grouping val="clustered"/>
        <c:varyColors val="0"/>
        <c:ser>
          <c:idx val="0"/>
          <c:order val="0"/>
          <c:tx>
            <c:strRef>
              <c:f>'10.2'!$B$3:$D$3</c:f>
              <c:strCache>
                <c:ptCount val="1"/>
                <c:pt idx="0">
                  <c:v>III. čtvrtletí 2019</c:v>
                </c:pt>
              </c:strCache>
            </c:strRef>
          </c:tx>
          <c:invertIfNegative val="0"/>
          <c:cat>
            <c:strRef>
              <c:f>'10.2'!$B$4:$D$4</c:f>
              <c:strCache>
                <c:ptCount val="3"/>
                <c:pt idx="0">
                  <c:v>Červenec</c:v>
                </c:pt>
                <c:pt idx="1">
                  <c:v>Srpen</c:v>
                </c:pt>
                <c:pt idx="2">
                  <c:v>Září</c:v>
                </c:pt>
              </c:strCache>
            </c:strRef>
          </c:cat>
          <c:val>
            <c:numRef>
              <c:f>'10.2'!$B$8:$D$8</c:f>
              <c:numCache>
                <c:formatCode>#,##0.0</c:formatCode>
                <c:ptCount val="3"/>
                <c:pt idx="0">
                  <c:v>2934.7981334559699</c:v>
                </c:pt>
                <c:pt idx="1">
                  <c:v>2936.7660077274136</c:v>
                </c:pt>
                <c:pt idx="2">
                  <c:v>3981.2020338517323</c:v>
                </c:pt>
              </c:numCache>
            </c:numRef>
          </c:val>
        </c:ser>
        <c:ser>
          <c:idx val="1"/>
          <c:order val="1"/>
          <c:tx>
            <c:strRef>
              <c:f>'10.2'!$E$3:$G$3</c:f>
              <c:strCache>
                <c:ptCount val="1"/>
                <c:pt idx="0">
                  <c:v>III. čtvrtletí 2018</c:v>
                </c:pt>
              </c:strCache>
            </c:strRef>
          </c:tx>
          <c:invertIfNegative val="0"/>
          <c:cat>
            <c:strRef>
              <c:f>'10.2'!$B$4:$D$4</c:f>
              <c:strCache>
                <c:ptCount val="3"/>
                <c:pt idx="0">
                  <c:v>Červenec</c:v>
                </c:pt>
                <c:pt idx="1">
                  <c:v>Srpen</c:v>
                </c:pt>
                <c:pt idx="2">
                  <c:v>Září</c:v>
                </c:pt>
              </c:strCache>
            </c:strRef>
          </c:cat>
          <c:val>
            <c:numRef>
              <c:f>'10.2'!$E$8:$G$8</c:f>
              <c:numCache>
                <c:formatCode>#,##0.0</c:formatCode>
                <c:ptCount val="3"/>
                <c:pt idx="0">
                  <c:v>2997.4683472031024</c:v>
                </c:pt>
                <c:pt idx="1">
                  <c:v>2952.8642868816933</c:v>
                </c:pt>
                <c:pt idx="2">
                  <c:v>3630.089875834828</c:v>
                </c:pt>
              </c:numCache>
            </c:numRef>
          </c:val>
        </c:ser>
        <c:ser>
          <c:idx val="2"/>
          <c:order val="2"/>
          <c:tx>
            <c:strRef>
              <c:f>'10.2'!$H$3:$J$3</c:f>
              <c:strCache>
                <c:ptCount val="1"/>
                <c:pt idx="0">
                  <c:v>Rozdíl (2019 - 2018)</c:v>
                </c:pt>
              </c:strCache>
            </c:strRef>
          </c:tx>
          <c:invertIfNegative val="0"/>
          <c:cat>
            <c:strRef>
              <c:f>'10.2'!$B$4:$D$4</c:f>
              <c:strCache>
                <c:ptCount val="3"/>
                <c:pt idx="0">
                  <c:v>Červenec</c:v>
                </c:pt>
                <c:pt idx="1">
                  <c:v>Srpen</c:v>
                </c:pt>
                <c:pt idx="2">
                  <c:v>Září</c:v>
                </c:pt>
              </c:strCache>
            </c:strRef>
          </c:cat>
          <c:val>
            <c:numRef>
              <c:f>'10.2'!$H$8:$J$8</c:f>
              <c:numCache>
                <c:formatCode>#,##0.0</c:formatCode>
                <c:ptCount val="3"/>
                <c:pt idx="0">
                  <c:v>-62.670213747132493</c:v>
                </c:pt>
                <c:pt idx="1">
                  <c:v>-16.09827915427968</c:v>
                </c:pt>
                <c:pt idx="2">
                  <c:v>351.11215801690423</c:v>
                </c:pt>
              </c:numCache>
            </c:numRef>
          </c:val>
        </c:ser>
        <c:dLbls>
          <c:showLegendKey val="0"/>
          <c:showVal val="0"/>
          <c:showCatName val="0"/>
          <c:showSerName val="0"/>
          <c:showPercent val="0"/>
          <c:showBubbleSize val="0"/>
        </c:dLbls>
        <c:gapWidth val="100"/>
        <c:overlap val="-10"/>
        <c:axId val="519366528"/>
        <c:axId val="519368064"/>
      </c:barChart>
      <c:catAx>
        <c:axId val="519366528"/>
        <c:scaling>
          <c:orientation val="minMax"/>
        </c:scaling>
        <c:delete val="0"/>
        <c:axPos val="b"/>
        <c:numFmt formatCode="General" sourceLinked="1"/>
        <c:majorTickMark val="none"/>
        <c:minorTickMark val="none"/>
        <c:tickLblPos val="low"/>
        <c:txPr>
          <a:bodyPr/>
          <a:lstStyle/>
          <a:p>
            <a:pPr>
              <a:defRPr sz="900"/>
            </a:pPr>
            <a:endParaRPr lang="cs-CZ"/>
          </a:p>
        </c:txPr>
        <c:crossAx val="519368064"/>
        <c:crosses val="autoZero"/>
        <c:auto val="1"/>
        <c:lblAlgn val="ctr"/>
        <c:lblOffset val="100"/>
        <c:noMultiLvlLbl val="0"/>
      </c:catAx>
      <c:valAx>
        <c:axId val="519368064"/>
        <c:scaling>
          <c:orientation val="minMax"/>
          <c:max val="15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519366528"/>
        <c:crosses val="autoZero"/>
        <c:crossBetween val="between"/>
        <c:majorUnit val="5000"/>
      </c:valAx>
    </c:plotArea>
    <c:legend>
      <c:legendPos val="b"/>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Brutto výroba tepla </a:t>
            </a:r>
            <a:r>
              <a:rPr lang="en-US" sz="1000"/>
              <a:t>[</a:t>
            </a:r>
            <a:r>
              <a:rPr lang="cs-CZ" sz="1000"/>
              <a:t>TJ</a:t>
            </a:r>
            <a:r>
              <a:rPr lang="en-US" sz="1000"/>
              <a:t>]</a:t>
            </a:r>
            <a:endParaRPr lang="cs-CZ" sz="1000"/>
          </a:p>
        </c:rich>
      </c:tx>
      <c:layout/>
      <c:overlay val="0"/>
    </c:title>
    <c:autoTitleDeleted val="0"/>
    <c:plotArea>
      <c:layout/>
      <c:barChart>
        <c:barDir val="col"/>
        <c:grouping val="clustered"/>
        <c:varyColors val="0"/>
        <c:ser>
          <c:idx val="0"/>
          <c:order val="0"/>
          <c:tx>
            <c:strRef>
              <c:f>'10.2'!$B$12:$D$12</c:f>
              <c:strCache>
                <c:ptCount val="1"/>
                <c:pt idx="0">
                  <c:v>IV. čtvrtletí 2019</c:v>
                </c:pt>
              </c:strCache>
            </c:strRef>
          </c:tx>
          <c:invertIfNegative val="0"/>
          <c:cat>
            <c:strRef>
              <c:f>'10.2'!$B$13:$D$13</c:f>
              <c:strCache>
                <c:ptCount val="3"/>
                <c:pt idx="0">
                  <c:v>Říjen</c:v>
                </c:pt>
                <c:pt idx="1">
                  <c:v>Listopad</c:v>
                </c:pt>
                <c:pt idx="2">
                  <c:v>Prosinec</c:v>
                </c:pt>
              </c:strCache>
            </c:strRef>
          </c:cat>
          <c:val>
            <c:numRef>
              <c:f>'10.2'!$B$15:$D$15</c:f>
              <c:numCache>
                <c:formatCode>#,##0.0</c:formatCode>
                <c:ptCount val="3"/>
                <c:pt idx="0">
                  <c:v>13137.7622646</c:v>
                </c:pt>
                <c:pt idx="1">
                  <c:v>16010.596284000005</c:v>
                </c:pt>
                <c:pt idx="2">
                  <c:v>18800.926509000001</c:v>
                </c:pt>
              </c:numCache>
            </c:numRef>
          </c:val>
        </c:ser>
        <c:ser>
          <c:idx val="1"/>
          <c:order val="1"/>
          <c:tx>
            <c:strRef>
              <c:f>'10.2'!$E$12:$G$12</c:f>
              <c:strCache>
                <c:ptCount val="1"/>
                <c:pt idx="0">
                  <c:v>IV. čtvrtletí 2018</c:v>
                </c:pt>
              </c:strCache>
            </c:strRef>
          </c:tx>
          <c:invertIfNegative val="0"/>
          <c:cat>
            <c:strRef>
              <c:f>'10.2'!$B$13:$D$13</c:f>
              <c:strCache>
                <c:ptCount val="3"/>
                <c:pt idx="0">
                  <c:v>Říjen</c:v>
                </c:pt>
                <c:pt idx="1">
                  <c:v>Listopad</c:v>
                </c:pt>
                <c:pt idx="2">
                  <c:v>Prosinec</c:v>
                </c:pt>
              </c:strCache>
            </c:strRef>
          </c:cat>
          <c:val>
            <c:numRef>
              <c:f>'10.2'!$E$15:$G$15</c:f>
              <c:numCache>
                <c:formatCode>#,##0.0</c:formatCode>
                <c:ptCount val="3"/>
                <c:pt idx="0">
                  <c:v>13097.691998999995</c:v>
                </c:pt>
                <c:pt idx="1">
                  <c:v>16712.791888800006</c:v>
                </c:pt>
                <c:pt idx="2">
                  <c:v>20082.044083399996</c:v>
                </c:pt>
              </c:numCache>
            </c:numRef>
          </c:val>
        </c:ser>
        <c:ser>
          <c:idx val="2"/>
          <c:order val="2"/>
          <c:tx>
            <c:strRef>
              <c:f>'10.2'!$H$12:$J$12</c:f>
              <c:strCache>
                <c:ptCount val="1"/>
                <c:pt idx="0">
                  <c:v>Rozdíl (2019 - 2018)</c:v>
                </c:pt>
              </c:strCache>
            </c:strRef>
          </c:tx>
          <c:invertIfNegative val="0"/>
          <c:cat>
            <c:strRef>
              <c:f>'10.2'!$B$13:$D$13</c:f>
              <c:strCache>
                <c:ptCount val="3"/>
                <c:pt idx="0">
                  <c:v>Říjen</c:v>
                </c:pt>
                <c:pt idx="1">
                  <c:v>Listopad</c:v>
                </c:pt>
                <c:pt idx="2">
                  <c:v>Prosinec</c:v>
                </c:pt>
              </c:strCache>
            </c:strRef>
          </c:cat>
          <c:val>
            <c:numRef>
              <c:f>'10.2'!$H$15:$J$15</c:f>
              <c:numCache>
                <c:formatCode>#,##0.0</c:formatCode>
                <c:ptCount val="3"/>
                <c:pt idx="0">
                  <c:v>40.070265600004859</c:v>
                </c:pt>
                <c:pt idx="1">
                  <c:v>-702.19560480000109</c:v>
                </c:pt>
                <c:pt idx="2">
                  <c:v>-1281.1175743999956</c:v>
                </c:pt>
              </c:numCache>
            </c:numRef>
          </c:val>
        </c:ser>
        <c:dLbls>
          <c:showLegendKey val="0"/>
          <c:showVal val="0"/>
          <c:showCatName val="0"/>
          <c:showSerName val="0"/>
          <c:showPercent val="0"/>
          <c:showBubbleSize val="0"/>
        </c:dLbls>
        <c:gapWidth val="100"/>
        <c:overlap val="-10"/>
        <c:axId val="519083136"/>
        <c:axId val="519084672"/>
      </c:barChart>
      <c:catAx>
        <c:axId val="519083136"/>
        <c:scaling>
          <c:orientation val="minMax"/>
        </c:scaling>
        <c:delete val="0"/>
        <c:axPos val="b"/>
        <c:numFmt formatCode="General" sourceLinked="1"/>
        <c:majorTickMark val="none"/>
        <c:minorTickMark val="none"/>
        <c:tickLblPos val="low"/>
        <c:txPr>
          <a:bodyPr/>
          <a:lstStyle/>
          <a:p>
            <a:pPr>
              <a:defRPr sz="900"/>
            </a:pPr>
            <a:endParaRPr lang="cs-CZ"/>
          </a:p>
        </c:txPr>
        <c:crossAx val="519084672"/>
        <c:crosses val="autoZero"/>
        <c:auto val="1"/>
        <c:lblAlgn val="ctr"/>
        <c:lblOffset val="100"/>
        <c:noMultiLvlLbl val="0"/>
      </c:catAx>
      <c:valAx>
        <c:axId val="519084672"/>
        <c:scaling>
          <c:orientation val="minMax"/>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519083136"/>
        <c:crosses val="autoZero"/>
        <c:crossBetween val="between"/>
        <c:majorUnit val="5000"/>
      </c:valAx>
    </c:plotArea>
    <c:legend>
      <c:legendPos val="b"/>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a:t>
            </a:r>
            <a:r>
              <a:rPr lang="en-US" sz="1000"/>
              <a:t>[</a:t>
            </a:r>
            <a:r>
              <a:rPr lang="cs-CZ" sz="1000"/>
              <a:t>TJ</a:t>
            </a:r>
            <a:r>
              <a:rPr lang="en-US" sz="1000"/>
              <a:t>]</a:t>
            </a:r>
            <a:endParaRPr lang="cs-CZ" sz="1000"/>
          </a:p>
        </c:rich>
      </c:tx>
      <c:layout/>
      <c:overlay val="0"/>
    </c:title>
    <c:autoTitleDeleted val="0"/>
    <c:plotArea>
      <c:layout/>
      <c:barChart>
        <c:barDir val="col"/>
        <c:grouping val="clustered"/>
        <c:varyColors val="0"/>
        <c:ser>
          <c:idx val="0"/>
          <c:order val="0"/>
          <c:tx>
            <c:strRef>
              <c:f>'10.2'!$B$12:$D$12</c:f>
              <c:strCache>
                <c:ptCount val="1"/>
                <c:pt idx="0">
                  <c:v>IV. čtvrtletí 2019</c:v>
                </c:pt>
              </c:strCache>
            </c:strRef>
          </c:tx>
          <c:invertIfNegative val="0"/>
          <c:cat>
            <c:strRef>
              <c:f>'10.2'!$B$13:$D$13</c:f>
              <c:strCache>
                <c:ptCount val="3"/>
                <c:pt idx="0">
                  <c:v>Říjen</c:v>
                </c:pt>
                <c:pt idx="1">
                  <c:v>Listopad</c:v>
                </c:pt>
                <c:pt idx="2">
                  <c:v>Prosinec</c:v>
                </c:pt>
              </c:strCache>
            </c:strRef>
          </c:cat>
          <c:val>
            <c:numRef>
              <c:f>'10.2'!$B$17:$D$17</c:f>
              <c:numCache>
                <c:formatCode>#,##0.0</c:formatCode>
                <c:ptCount val="3"/>
                <c:pt idx="0">
                  <c:v>6779.1629928110024</c:v>
                </c:pt>
                <c:pt idx="1">
                  <c:v>9075.2899374189783</c:v>
                </c:pt>
                <c:pt idx="2">
                  <c:v>11309.571106977499</c:v>
                </c:pt>
              </c:numCache>
            </c:numRef>
          </c:val>
        </c:ser>
        <c:ser>
          <c:idx val="1"/>
          <c:order val="1"/>
          <c:tx>
            <c:strRef>
              <c:f>'10.2'!$E$12:$G$12</c:f>
              <c:strCache>
                <c:ptCount val="1"/>
                <c:pt idx="0">
                  <c:v>IV. čtvrtletí 2018</c:v>
                </c:pt>
              </c:strCache>
            </c:strRef>
          </c:tx>
          <c:invertIfNegative val="0"/>
          <c:cat>
            <c:strRef>
              <c:f>'10.2'!$B$13:$D$13</c:f>
              <c:strCache>
                <c:ptCount val="3"/>
                <c:pt idx="0">
                  <c:v>Říjen</c:v>
                </c:pt>
                <c:pt idx="1">
                  <c:v>Listopad</c:v>
                </c:pt>
                <c:pt idx="2">
                  <c:v>Prosinec</c:v>
                </c:pt>
              </c:strCache>
            </c:strRef>
          </c:cat>
          <c:val>
            <c:numRef>
              <c:f>'10.2'!$E$17:$G$17</c:f>
              <c:numCache>
                <c:formatCode>#,##0.0</c:formatCode>
                <c:ptCount val="3"/>
                <c:pt idx="0">
                  <c:v>6762.2869795803781</c:v>
                </c:pt>
                <c:pt idx="1">
                  <c:v>9790.7197040698302</c:v>
                </c:pt>
                <c:pt idx="2">
                  <c:v>12215.96529107093</c:v>
                </c:pt>
              </c:numCache>
            </c:numRef>
          </c:val>
        </c:ser>
        <c:ser>
          <c:idx val="2"/>
          <c:order val="2"/>
          <c:tx>
            <c:strRef>
              <c:f>'10.2'!$H$12:$J$12</c:f>
              <c:strCache>
                <c:ptCount val="1"/>
                <c:pt idx="0">
                  <c:v>Rozdíl (2019 - 2018)</c:v>
                </c:pt>
              </c:strCache>
            </c:strRef>
          </c:tx>
          <c:invertIfNegative val="0"/>
          <c:cat>
            <c:strRef>
              <c:f>'10.2'!$B$13:$D$13</c:f>
              <c:strCache>
                <c:ptCount val="3"/>
                <c:pt idx="0">
                  <c:v>Říjen</c:v>
                </c:pt>
                <c:pt idx="1">
                  <c:v>Listopad</c:v>
                </c:pt>
                <c:pt idx="2">
                  <c:v>Prosinec</c:v>
                </c:pt>
              </c:strCache>
            </c:strRef>
          </c:cat>
          <c:val>
            <c:numRef>
              <c:f>'10.2'!$H$17:$J$17</c:f>
              <c:numCache>
                <c:formatCode>#,##0.0</c:formatCode>
                <c:ptCount val="3"/>
                <c:pt idx="0">
                  <c:v>16.876013230624267</c:v>
                </c:pt>
                <c:pt idx="1">
                  <c:v>-715.42976665085189</c:v>
                </c:pt>
                <c:pt idx="2">
                  <c:v>-906.39418409343125</c:v>
                </c:pt>
              </c:numCache>
            </c:numRef>
          </c:val>
        </c:ser>
        <c:dLbls>
          <c:showLegendKey val="0"/>
          <c:showVal val="0"/>
          <c:showCatName val="0"/>
          <c:showSerName val="0"/>
          <c:showPercent val="0"/>
          <c:showBubbleSize val="0"/>
        </c:dLbls>
        <c:gapWidth val="100"/>
        <c:overlap val="-10"/>
        <c:axId val="519123328"/>
        <c:axId val="519124864"/>
      </c:barChart>
      <c:catAx>
        <c:axId val="519123328"/>
        <c:scaling>
          <c:orientation val="minMax"/>
        </c:scaling>
        <c:delete val="0"/>
        <c:axPos val="b"/>
        <c:numFmt formatCode="General" sourceLinked="1"/>
        <c:majorTickMark val="none"/>
        <c:minorTickMark val="none"/>
        <c:tickLblPos val="low"/>
        <c:txPr>
          <a:bodyPr/>
          <a:lstStyle/>
          <a:p>
            <a:pPr>
              <a:defRPr sz="900"/>
            </a:pPr>
            <a:endParaRPr lang="cs-CZ"/>
          </a:p>
        </c:txPr>
        <c:crossAx val="519124864"/>
        <c:crosses val="autoZero"/>
        <c:auto val="1"/>
        <c:lblAlgn val="ctr"/>
        <c:lblOffset val="100"/>
        <c:noMultiLvlLbl val="0"/>
      </c:catAx>
      <c:valAx>
        <c:axId val="519124864"/>
        <c:scaling>
          <c:orientation val="minMax"/>
          <c:max val="25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519123328"/>
        <c:crosses val="autoZero"/>
        <c:crossBetween val="between"/>
        <c:majorUnit val="5000"/>
      </c:valAx>
    </c:plotArea>
    <c:legend>
      <c:legendPos val="b"/>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'4.1'!$O$7</c:f>
              <c:strCache>
                <c:ptCount val="1"/>
              </c:strCache>
            </c:strRef>
          </c:tx>
          <c:invertIfNegative val="0"/>
          <c:cat>
            <c:numRef>
              <c:f>'4.1'!$P$6</c:f>
              <c:numCache>
                <c:formatCode>General</c:formatCode>
                <c:ptCount val="1"/>
              </c:numCache>
            </c:numRef>
          </c:cat>
          <c:val>
            <c:numRef>
              <c:f>'4.1'!$P$7</c:f>
              <c:numCache>
                <c:formatCode>0.0%</c:formatCode>
                <c:ptCount val="1"/>
              </c:numCache>
            </c:numRef>
          </c:val>
        </c:ser>
        <c:ser>
          <c:idx val="1"/>
          <c:order val="1"/>
          <c:tx>
            <c:strRef>
              <c:f>'4.1'!$O$8</c:f>
              <c:strCache>
                <c:ptCount val="1"/>
              </c:strCache>
            </c:strRef>
          </c:tx>
          <c:invertIfNegative val="0"/>
          <c:cat>
            <c:numRef>
              <c:f>'4.1'!$P$6</c:f>
              <c:numCache>
                <c:formatCode>General</c:formatCode>
                <c:ptCount val="1"/>
              </c:numCache>
            </c:numRef>
          </c:cat>
          <c:val>
            <c:numRef>
              <c:f>'4.1'!$P$8</c:f>
              <c:numCache>
                <c:formatCode>0.0%</c:formatCode>
                <c:ptCount val="1"/>
              </c:numCache>
            </c:numRef>
          </c:val>
        </c:ser>
        <c:ser>
          <c:idx val="2"/>
          <c:order val="2"/>
          <c:tx>
            <c:strRef>
              <c:f>'4.1'!$O$9</c:f>
              <c:strCache>
                <c:ptCount val="1"/>
              </c:strCache>
            </c:strRef>
          </c:tx>
          <c:invertIfNegative val="0"/>
          <c:cat>
            <c:numRef>
              <c:f>'4.1'!$P$6</c:f>
              <c:numCache>
                <c:formatCode>General</c:formatCode>
                <c:ptCount val="1"/>
              </c:numCache>
            </c:numRef>
          </c:cat>
          <c:val>
            <c:numRef>
              <c:f>'4.1'!$P$9</c:f>
              <c:numCache>
                <c:formatCode>0.0%</c:formatCode>
                <c:ptCount val="1"/>
              </c:numCache>
            </c:numRef>
          </c:val>
        </c:ser>
        <c:ser>
          <c:idx val="3"/>
          <c:order val="3"/>
          <c:tx>
            <c:strRef>
              <c:f>'4.1'!$O$10</c:f>
              <c:strCache>
                <c:ptCount val="1"/>
              </c:strCache>
            </c:strRef>
          </c:tx>
          <c:invertIfNegative val="0"/>
          <c:cat>
            <c:numRef>
              <c:f>'4.1'!$P$6</c:f>
              <c:numCache>
                <c:formatCode>General</c:formatCode>
                <c:ptCount val="1"/>
              </c:numCache>
            </c:numRef>
          </c:cat>
          <c:val>
            <c:numRef>
              <c:f>'4.1'!$P$10</c:f>
              <c:numCache>
                <c:formatCode>0.0%</c:formatCode>
                <c:ptCount val="1"/>
              </c:numCache>
            </c:numRef>
          </c:val>
        </c:ser>
        <c:ser>
          <c:idx val="4"/>
          <c:order val="4"/>
          <c:tx>
            <c:strRef>
              <c:f>'4.1'!$O$11</c:f>
              <c:strCache>
                <c:ptCount val="1"/>
              </c:strCache>
            </c:strRef>
          </c:tx>
          <c:invertIfNegative val="0"/>
          <c:cat>
            <c:numRef>
              <c:f>'4.1'!$P$6</c:f>
              <c:numCache>
                <c:formatCode>General</c:formatCode>
                <c:ptCount val="1"/>
              </c:numCache>
            </c:numRef>
          </c:cat>
          <c:val>
            <c:numRef>
              <c:f>'4.1'!$P$11</c:f>
              <c:numCache>
                <c:formatCode>0.0%</c:formatCode>
                <c:ptCount val="1"/>
              </c:numCache>
            </c:numRef>
          </c:val>
        </c:ser>
        <c:ser>
          <c:idx val="5"/>
          <c:order val="5"/>
          <c:tx>
            <c:strRef>
              <c:f>'4.1'!$O$12</c:f>
              <c:strCache>
                <c:ptCount val="1"/>
              </c:strCache>
            </c:strRef>
          </c:tx>
          <c:invertIfNegative val="0"/>
          <c:cat>
            <c:numRef>
              <c:f>'4.1'!$P$6</c:f>
              <c:numCache>
                <c:formatCode>General</c:formatCode>
                <c:ptCount val="1"/>
              </c:numCache>
            </c:numRef>
          </c:cat>
          <c:val>
            <c:numRef>
              <c:f>'4.1'!$P$12</c:f>
              <c:numCache>
                <c:formatCode>0.0%</c:formatCode>
                <c:ptCount val="1"/>
              </c:numCache>
            </c:numRef>
          </c:val>
        </c:ser>
        <c:ser>
          <c:idx val="6"/>
          <c:order val="6"/>
          <c:tx>
            <c:strRef>
              <c:f>'4.1'!$O$13</c:f>
              <c:strCache>
                <c:ptCount val="1"/>
              </c:strCache>
            </c:strRef>
          </c:tx>
          <c:invertIfNegative val="0"/>
          <c:cat>
            <c:numRef>
              <c:f>'4.1'!$P$6</c:f>
              <c:numCache>
                <c:formatCode>General</c:formatCode>
                <c:ptCount val="1"/>
              </c:numCache>
            </c:numRef>
          </c:cat>
          <c:val>
            <c:numRef>
              <c:f>'4.1'!$P$13</c:f>
              <c:numCache>
                <c:formatCode>0.0%</c:formatCode>
                <c:ptCount val="1"/>
              </c:numCache>
            </c:numRef>
          </c:val>
        </c:ser>
        <c:ser>
          <c:idx val="7"/>
          <c:order val="7"/>
          <c:tx>
            <c:strRef>
              <c:f>'4.1'!$O$14</c:f>
              <c:strCache>
                <c:ptCount val="1"/>
              </c:strCache>
            </c:strRef>
          </c:tx>
          <c:invertIfNegative val="0"/>
          <c:cat>
            <c:numRef>
              <c:f>'4.1'!$P$6</c:f>
              <c:numCache>
                <c:formatCode>General</c:formatCode>
                <c:ptCount val="1"/>
              </c:numCache>
            </c:numRef>
          </c:cat>
          <c:val>
            <c:numRef>
              <c:f>'4.1'!$P$14</c:f>
              <c:numCache>
                <c:formatCode>0.0%</c:formatCode>
                <c:ptCount val="1"/>
              </c:numCache>
            </c:numRef>
          </c:val>
        </c:ser>
        <c:ser>
          <c:idx val="8"/>
          <c:order val="8"/>
          <c:tx>
            <c:strRef>
              <c:f>'4.1'!$O$15</c:f>
              <c:strCache>
                <c:ptCount val="1"/>
              </c:strCache>
            </c:strRef>
          </c:tx>
          <c:invertIfNegative val="0"/>
          <c:cat>
            <c:numRef>
              <c:f>'4.1'!$P$6</c:f>
              <c:numCache>
                <c:formatCode>General</c:formatCode>
                <c:ptCount val="1"/>
              </c:numCache>
            </c:numRef>
          </c:cat>
          <c:val>
            <c:numRef>
              <c:f>'4.1'!$P$15</c:f>
              <c:numCache>
                <c:formatCode>0.0%</c:formatCode>
                <c:ptCount val="1"/>
              </c:numCache>
            </c:numRef>
          </c:val>
        </c:ser>
        <c:ser>
          <c:idx val="9"/>
          <c:order val="9"/>
          <c:tx>
            <c:strRef>
              <c:f>'4.1'!$O$16</c:f>
              <c:strCache>
                <c:ptCount val="1"/>
              </c:strCache>
            </c:strRef>
          </c:tx>
          <c:invertIfNegative val="0"/>
          <c:cat>
            <c:numRef>
              <c:f>'4.1'!$P$6</c:f>
              <c:numCache>
                <c:formatCode>General</c:formatCode>
                <c:ptCount val="1"/>
              </c:numCache>
            </c:numRef>
          </c:cat>
          <c:val>
            <c:numRef>
              <c:f>'4.1'!$P$16</c:f>
              <c:numCache>
                <c:formatCode>0.0%</c:formatCode>
                <c:ptCount val="1"/>
              </c:numCache>
            </c:numRef>
          </c:val>
        </c:ser>
        <c:ser>
          <c:idx val="10"/>
          <c:order val="10"/>
          <c:tx>
            <c:strRef>
              <c:f>'4.1'!$O$17</c:f>
              <c:strCache>
                <c:ptCount val="1"/>
              </c:strCache>
            </c:strRef>
          </c:tx>
          <c:invertIfNegative val="0"/>
          <c:cat>
            <c:numRef>
              <c:f>'4.1'!$P$6</c:f>
              <c:numCache>
                <c:formatCode>General</c:formatCode>
                <c:ptCount val="1"/>
              </c:numCache>
            </c:numRef>
          </c:cat>
          <c:val>
            <c:numRef>
              <c:f>'4.1'!$P$17</c:f>
              <c:numCache>
                <c:formatCode>0.0%</c:formatCode>
                <c:ptCount val="1"/>
              </c:numCache>
            </c:numRef>
          </c:val>
        </c:ser>
        <c:ser>
          <c:idx val="11"/>
          <c:order val="11"/>
          <c:tx>
            <c:strRef>
              <c:f>'4.1'!$O$18</c:f>
              <c:strCache>
                <c:ptCount val="1"/>
              </c:strCache>
            </c:strRef>
          </c:tx>
          <c:invertIfNegative val="0"/>
          <c:cat>
            <c:numRef>
              <c:f>'4.1'!$P$6</c:f>
              <c:numCache>
                <c:formatCode>General</c:formatCode>
                <c:ptCount val="1"/>
              </c:numCache>
            </c:numRef>
          </c:cat>
          <c:val>
            <c:numRef>
              <c:f>'4.1'!$P$18</c:f>
              <c:numCache>
                <c:formatCode>0.0%</c:formatCode>
                <c:ptCount val="1"/>
              </c:numCache>
            </c:numRef>
          </c:val>
        </c:ser>
        <c:ser>
          <c:idx val="12"/>
          <c:order val="12"/>
          <c:tx>
            <c:strRef>
              <c:f>'4.1'!$O$19</c:f>
              <c:strCache>
                <c:ptCount val="1"/>
              </c:strCache>
            </c:strRef>
          </c:tx>
          <c:invertIfNegative val="0"/>
          <c:cat>
            <c:numRef>
              <c:f>'4.1'!$P$6</c:f>
              <c:numCache>
                <c:formatCode>General</c:formatCode>
                <c:ptCount val="1"/>
              </c:numCache>
            </c:numRef>
          </c:cat>
          <c:val>
            <c:numRef>
              <c:f>'4.1'!$P$19</c:f>
              <c:numCache>
                <c:formatCode>0.0%</c:formatCode>
                <c:ptCount val="1"/>
              </c:numCache>
            </c:numRef>
          </c:val>
        </c:ser>
        <c:ser>
          <c:idx val="13"/>
          <c:order val="13"/>
          <c:tx>
            <c:strRef>
              <c:f>'4.1'!$O$20</c:f>
              <c:strCache>
                <c:ptCount val="1"/>
              </c:strCache>
            </c:strRef>
          </c:tx>
          <c:invertIfNegative val="0"/>
          <c:cat>
            <c:numRef>
              <c:f>'4.1'!$P$6</c:f>
              <c:numCache>
                <c:formatCode>General</c:formatCode>
                <c:ptCount val="1"/>
              </c:numCache>
            </c:numRef>
          </c:cat>
          <c:val>
            <c:numRef>
              <c:f>'4.1'!$P$20</c:f>
              <c:numCache>
                <c:formatCode>0.0%</c:formatCode>
                <c:ptCount val="1"/>
              </c:numCache>
            </c:numRef>
          </c:val>
        </c:ser>
        <c:ser>
          <c:idx val="14"/>
          <c:order val="14"/>
          <c:tx>
            <c:strRef>
              <c:f>'4.1'!$O$21</c:f>
              <c:strCache>
                <c:ptCount val="1"/>
              </c:strCache>
            </c:strRef>
          </c:tx>
          <c:invertIfNegative val="0"/>
          <c:cat>
            <c:numRef>
              <c:f>'4.1'!$P$6</c:f>
              <c:numCache>
                <c:formatCode>General</c:formatCode>
                <c:ptCount val="1"/>
              </c:numCache>
            </c:numRef>
          </c:cat>
          <c:val>
            <c:numRef>
              <c:f>'4.1'!$P$21</c:f>
              <c:numCache>
                <c:formatCode>0.0%</c:formatCode>
                <c:ptCount val="1"/>
              </c:numCache>
            </c:numRef>
          </c:val>
        </c:ser>
        <c:ser>
          <c:idx val="15"/>
          <c:order val="15"/>
          <c:tx>
            <c:strRef>
              <c:f>'4.1'!$O$22</c:f>
              <c:strCache>
                <c:ptCount val="1"/>
              </c:strCache>
            </c:strRef>
          </c:tx>
          <c:invertIfNegative val="0"/>
          <c:cat>
            <c:numRef>
              <c:f>'4.1'!$P$6</c:f>
              <c:numCache>
                <c:formatCode>General</c:formatCode>
                <c:ptCount val="1"/>
              </c:numCache>
            </c:numRef>
          </c:cat>
          <c:val>
            <c:numRef>
              <c:f>'4.1'!$P$22</c:f>
              <c:numCache>
                <c:formatCode>0.0%</c:formatCode>
                <c:ptCount val="1"/>
              </c:numCache>
            </c:numRef>
          </c:val>
        </c:ser>
        <c:dLbls>
          <c:showLegendKey val="0"/>
          <c:showVal val="0"/>
          <c:showCatName val="0"/>
          <c:showSerName val="0"/>
          <c:showPercent val="0"/>
          <c:showBubbleSize val="0"/>
        </c:dLbls>
        <c:gapWidth val="150"/>
        <c:axId val="518600960"/>
        <c:axId val="518606848"/>
      </c:barChart>
      <c:catAx>
        <c:axId val="518600960"/>
        <c:scaling>
          <c:orientation val="minMax"/>
        </c:scaling>
        <c:delete val="1"/>
        <c:axPos val="b"/>
        <c:numFmt formatCode="General" sourceLinked="1"/>
        <c:majorTickMark val="out"/>
        <c:minorTickMark val="none"/>
        <c:tickLblPos val="nextTo"/>
        <c:crossAx val="518606848"/>
        <c:crosses val="autoZero"/>
        <c:auto val="1"/>
        <c:lblAlgn val="ctr"/>
        <c:lblOffset val="100"/>
        <c:noMultiLvlLbl val="0"/>
      </c:catAx>
      <c:valAx>
        <c:axId val="518606848"/>
        <c:scaling>
          <c:orientation val="minMax"/>
        </c:scaling>
        <c:delete val="1"/>
        <c:axPos val="l"/>
        <c:numFmt formatCode="0.0%" sourceLinked="1"/>
        <c:majorTickMark val="out"/>
        <c:minorTickMark val="none"/>
        <c:tickLblPos val="nextTo"/>
        <c:crossAx val="518600960"/>
        <c:crosses val="autoZero"/>
        <c:crossBetween val="between"/>
      </c:valAx>
      <c:spPr>
        <a:noFill/>
      </c:spPr>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'4.1'!$O$7</c:f>
              <c:strCache>
                <c:ptCount val="1"/>
              </c:strCache>
            </c:strRef>
          </c:tx>
          <c:invertIfNegative val="0"/>
          <c:cat>
            <c:numRef>
              <c:f>'4.1'!$P$6</c:f>
              <c:numCache>
                <c:formatCode>General</c:formatCode>
                <c:ptCount val="1"/>
              </c:numCache>
            </c:numRef>
          </c:cat>
          <c:val>
            <c:numRef>
              <c:f>'4.1'!$P$7</c:f>
              <c:numCache>
                <c:formatCode>0.0%</c:formatCode>
                <c:ptCount val="1"/>
              </c:numCache>
            </c:numRef>
          </c:val>
        </c:ser>
        <c:ser>
          <c:idx val="1"/>
          <c:order val="1"/>
          <c:tx>
            <c:strRef>
              <c:f>'4.1'!$O$8</c:f>
              <c:strCache>
                <c:ptCount val="1"/>
              </c:strCache>
            </c:strRef>
          </c:tx>
          <c:invertIfNegative val="0"/>
          <c:cat>
            <c:numRef>
              <c:f>'4.1'!$P$6</c:f>
              <c:numCache>
                <c:formatCode>General</c:formatCode>
                <c:ptCount val="1"/>
              </c:numCache>
            </c:numRef>
          </c:cat>
          <c:val>
            <c:numRef>
              <c:f>'4.1'!$P$8</c:f>
              <c:numCache>
                <c:formatCode>0.0%</c:formatCode>
                <c:ptCount val="1"/>
              </c:numCache>
            </c:numRef>
          </c:val>
        </c:ser>
        <c:ser>
          <c:idx val="2"/>
          <c:order val="2"/>
          <c:tx>
            <c:strRef>
              <c:f>'4.1'!$O$9</c:f>
              <c:strCache>
                <c:ptCount val="1"/>
              </c:strCache>
            </c:strRef>
          </c:tx>
          <c:invertIfNegative val="0"/>
          <c:cat>
            <c:numRef>
              <c:f>'4.1'!$P$6</c:f>
              <c:numCache>
                <c:formatCode>General</c:formatCode>
                <c:ptCount val="1"/>
              </c:numCache>
            </c:numRef>
          </c:cat>
          <c:val>
            <c:numRef>
              <c:f>'4.1'!$P$9</c:f>
              <c:numCache>
                <c:formatCode>0.0%</c:formatCode>
                <c:ptCount val="1"/>
              </c:numCache>
            </c:numRef>
          </c:val>
        </c:ser>
        <c:ser>
          <c:idx val="3"/>
          <c:order val="3"/>
          <c:tx>
            <c:strRef>
              <c:f>'4.1'!$O$10</c:f>
              <c:strCache>
                <c:ptCount val="1"/>
              </c:strCache>
            </c:strRef>
          </c:tx>
          <c:invertIfNegative val="0"/>
          <c:cat>
            <c:numRef>
              <c:f>'4.1'!$P$6</c:f>
              <c:numCache>
                <c:formatCode>General</c:formatCode>
                <c:ptCount val="1"/>
              </c:numCache>
            </c:numRef>
          </c:cat>
          <c:val>
            <c:numRef>
              <c:f>'4.1'!$P$10</c:f>
              <c:numCache>
                <c:formatCode>0.0%</c:formatCode>
                <c:ptCount val="1"/>
              </c:numCache>
            </c:numRef>
          </c:val>
        </c:ser>
        <c:ser>
          <c:idx val="4"/>
          <c:order val="4"/>
          <c:tx>
            <c:strRef>
              <c:f>'4.1'!$O$11</c:f>
              <c:strCache>
                <c:ptCount val="1"/>
              </c:strCache>
            </c:strRef>
          </c:tx>
          <c:invertIfNegative val="0"/>
          <c:cat>
            <c:numRef>
              <c:f>'4.1'!$P$6</c:f>
              <c:numCache>
                <c:formatCode>General</c:formatCode>
                <c:ptCount val="1"/>
              </c:numCache>
            </c:numRef>
          </c:cat>
          <c:val>
            <c:numRef>
              <c:f>'4.1'!$P$11</c:f>
              <c:numCache>
                <c:formatCode>0.0%</c:formatCode>
                <c:ptCount val="1"/>
              </c:numCache>
            </c:numRef>
          </c:val>
        </c:ser>
        <c:ser>
          <c:idx val="5"/>
          <c:order val="5"/>
          <c:tx>
            <c:strRef>
              <c:f>'4.1'!$O$12</c:f>
              <c:strCache>
                <c:ptCount val="1"/>
              </c:strCache>
            </c:strRef>
          </c:tx>
          <c:invertIfNegative val="0"/>
          <c:cat>
            <c:numRef>
              <c:f>'4.1'!$P$6</c:f>
              <c:numCache>
                <c:formatCode>General</c:formatCode>
                <c:ptCount val="1"/>
              </c:numCache>
            </c:numRef>
          </c:cat>
          <c:val>
            <c:numRef>
              <c:f>'4.1'!$P$12</c:f>
              <c:numCache>
                <c:formatCode>0.0%</c:formatCode>
                <c:ptCount val="1"/>
              </c:numCache>
            </c:numRef>
          </c:val>
        </c:ser>
        <c:ser>
          <c:idx val="6"/>
          <c:order val="6"/>
          <c:tx>
            <c:strRef>
              <c:f>'4.1'!$O$13</c:f>
              <c:strCache>
                <c:ptCount val="1"/>
              </c:strCache>
            </c:strRef>
          </c:tx>
          <c:invertIfNegative val="0"/>
          <c:cat>
            <c:numRef>
              <c:f>'4.1'!$P$6</c:f>
              <c:numCache>
                <c:formatCode>General</c:formatCode>
                <c:ptCount val="1"/>
              </c:numCache>
            </c:numRef>
          </c:cat>
          <c:val>
            <c:numRef>
              <c:f>'4.1'!$P$13</c:f>
              <c:numCache>
                <c:formatCode>0.0%</c:formatCode>
                <c:ptCount val="1"/>
              </c:numCache>
            </c:numRef>
          </c:val>
        </c:ser>
        <c:ser>
          <c:idx val="7"/>
          <c:order val="7"/>
          <c:tx>
            <c:strRef>
              <c:f>'4.1'!$O$14</c:f>
              <c:strCache>
                <c:ptCount val="1"/>
              </c:strCache>
            </c:strRef>
          </c:tx>
          <c:invertIfNegative val="0"/>
          <c:cat>
            <c:numRef>
              <c:f>'4.1'!$P$6</c:f>
              <c:numCache>
                <c:formatCode>General</c:formatCode>
                <c:ptCount val="1"/>
              </c:numCache>
            </c:numRef>
          </c:cat>
          <c:val>
            <c:numRef>
              <c:f>'4.1'!$P$14</c:f>
              <c:numCache>
                <c:formatCode>0.0%</c:formatCode>
                <c:ptCount val="1"/>
              </c:numCache>
            </c:numRef>
          </c:val>
        </c:ser>
        <c:ser>
          <c:idx val="8"/>
          <c:order val="8"/>
          <c:tx>
            <c:strRef>
              <c:f>'4.1'!$O$15</c:f>
              <c:strCache>
                <c:ptCount val="1"/>
              </c:strCache>
            </c:strRef>
          </c:tx>
          <c:invertIfNegative val="0"/>
          <c:cat>
            <c:numRef>
              <c:f>'4.1'!$P$6</c:f>
              <c:numCache>
                <c:formatCode>General</c:formatCode>
                <c:ptCount val="1"/>
              </c:numCache>
            </c:numRef>
          </c:cat>
          <c:val>
            <c:numRef>
              <c:f>'4.1'!$P$15</c:f>
              <c:numCache>
                <c:formatCode>0.0%</c:formatCode>
                <c:ptCount val="1"/>
              </c:numCache>
            </c:numRef>
          </c:val>
        </c:ser>
        <c:ser>
          <c:idx val="9"/>
          <c:order val="9"/>
          <c:tx>
            <c:strRef>
              <c:f>'4.1'!$O$16</c:f>
              <c:strCache>
                <c:ptCount val="1"/>
              </c:strCache>
            </c:strRef>
          </c:tx>
          <c:invertIfNegative val="0"/>
          <c:cat>
            <c:numRef>
              <c:f>'4.1'!$P$6</c:f>
              <c:numCache>
                <c:formatCode>General</c:formatCode>
                <c:ptCount val="1"/>
              </c:numCache>
            </c:numRef>
          </c:cat>
          <c:val>
            <c:numRef>
              <c:f>'4.1'!$P$16</c:f>
              <c:numCache>
                <c:formatCode>0.0%</c:formatCode>
                <c:ptCount val="1"/>
              </c:numCache>
            </c:numRef>
          </c:val>
        </c:ser>
        <c:ser>
          <c:idx val="10"/>
          <c:order val="10"/>
          <c:tx>
            <c:strRef>
              <c:f>'4.1'!$O$17</c:f>
              <c:strCache>
                <c:ptCount val="1"/>
              </c:strCache>
            </c:strRef>
          </c:tx>
          <c:invertIfNegative val="0"/>
          <c:cat>
            <c:numRef>
              <c:f>'4.1'!$P$6</c:f>
              <c:numCache>
                <c:formatCode>General</c:formatCode>
                <c:ptCount val="1"/>
              </c:numCache>
            </c:numRef>
          </c:cat>
          <c:val>
            <c:numRef>
              <c:f>'4.1'!$P$17</c:f>
              <c:numCache>
                <c:formatCode>0.0%</c:formatCode>
                <c:ptCount val="1"/>
              </c:numCache>
            </c:numRef>
          </c:val>
        </c:ser>
        <c:ser>
          <c:idx val="11"/>
          <c:order val="11"/>
          <c:tx>
            <c:strRef>
              <c:f>'4.1'!$O$18</c:f>
              <c:strCache>
                <c:ptCount val="1"/>
              </c:strCache>
            </c:strRef>
          </c:tx>
          <c:invertIfNegative val="0"/>
          <c:cat>
            <c:numRef>
              <c:f>'4.1'!$P$6</c:f>
              <c:numCache>
                <c:formatCode>General</c:formatCode>
                <c:ptCount val="1"/>
              </c:numCache>
            </c:numRef>
          </c:cat>
          <c:val>
            <c:numRef>
              <c:f>'4.1'!$P$18</c:f>
              <c:numCache>
                <c:formatCode>0.0%</c:formatCode>
                <c:ptCount val="1"/>
              </c:numCache>
            </c:numRef>
          </c:val>
        </c:ser>
        <c:ser>
          <c:idx val="12"/>
          <c:order val="12"/>
          <c:tx>
            <c:strRef>
              <c:f>'4.1'!$O$19</c:f>
              <c:strCache>
                <c:ptCount val="1"/>
              </c:strCache>
            </c:strRef>
          </c:tx>
          <c:invertIfNegative val="0"/>
          <c:cat>
            <c:numRef>
              <c:f>'4.1'!$P$6</c:f>
              <c:numCache>
                <c:formatCode>General</c:formatCode>
                <c:ptCount val="1"/>
              </c:numCache>
            </c:numRef>
          </c:cat>
          <c:val>
            <c:numRef>
              <c:f>'4.1'!$P$19</c:f>
              <c:numCache>
                <c:formatCode>0.0%</c:formatCode>
                <c:ptCount val="1"/>
              </c:numCache>
            </c:numRef>
          </c:val>
        </c:ser>
        <c:ser>
          <c:idx val="13"/>
          <c:order val="13"/>
          <c:tx>
            <c:strRef>
              <c:f>'4.1'!$O$20</c:f>
              <c:strCache>
                <c:ptCount val="1"/>
              </c:strCache>
            </c:strRef>
          </c:tx>
          <c:invertIfNegative val="0"/>
          <c:cat>
            <c:numRef>
              <c:f>'4.1'!$P$6</c:f>
              <c:numCache>
                <c:formatCode>General</c:formatCode>
                <c:ptCount val="1"/>
              </c:numCache>
            </c:numRef>
          </c:cat>
          <c:val>
            <c:numRef>
              <c:f>'4.1'!$P$20</c:f>
              <c:numCache>
                <c:formatCode>0.0%</c:formatCode>
                <c:ptCount val="1"/>
              </c:numCache>
            </c:numRef>
          </c:val>
        </c:ser>
        <c:ser>
          <c:idx val="14"/>
          <c:order val="14"/>
          <c:tx>
            <c:strRef>
              <c:f>'4.1'!$O$21</c:f>
              <c:strCache>
                <c:ptCount val="1"/>
              </c:strCache>
            </c:strRef>
          </c:tx>
          <c:invertIfNegative val="0"/>
          <c:cat>
            <c:numRef>
              <c:f>'4.1'!$P$6</c:f>
              <c:numCache>
                <c:formatCode>General</c:formatCode>
                <c:ptCount val="1"/>
              </c:numCache>
            </c:numRef>
          </c:cat>
          <c:val>
            <c:numRef>
              <c:f>'4.1'!$P$21</c:f>
              <c:numCache>
                <c:formatCode>0.0%</c:formatCode>
                <c:ptCount val="1"/>
              </c:numCache>
            </c:numRef>
          </c:val>
        </c:ser>
        <c:ser>
          <c:idx val="15"/>
          <c:order val="15"/>
          <c:tx>
            <c:strRef>
              <c:f>'4.1'!$O$22</c:f>
              <c:strCache>
                <c:ptCount val="1"/>
              </c:strCache>
            </c:strRef>
          </c:tx>
          <c:invertIfNegative val="0"/>
          <c:cat>
            <c:numRef>
              <c:f>'4.1'!$P$6</c:f>
              <c:numCache>
                <c:formatCode>General</c:formatCode>
                <c:ptCount val="1"/>
              </c:numCache>
            </c:numRef>
          </c:cat>
          <c:val>
            <c:numRef>
              <c:f>'4.1'!$P$22</c:f>
              <c:numCache>
                <c:formatCode>0.0%</c:formatCode>
                <c:ptCount val="1"/>
              </c:numCache>
            </c:numRef>
          </c:val>
        </c:ser>
        <c:dLbls>
          <c:showLegendKey val="0"/>
          <c:showVal val="0"/>
          <c:showCatName val="0"/>
          <c:showSerName val="0"/>
          <c:showPercent val="0"/>
          <c:showBubbleSize val="0"/>
        </c:dLbls>
        <c:gapWidth val="150"/>
        <c:axId val="519019520"/>
        <c:axId val="519164672"/>
      </c:barChart>
      <c:catAx>
        <c:axId val="519019520"/>
        <c:scaling>
          <c:orientation val="minMax"/>
        </c:scaling>
        <c:delete val="1"/>
        <c:axPos val="b"/>
        <c:numFmt formatCode="General" sourceLinked="1"/>
        <c:majorTickMark val="out"/>
        <c:minorTickMark val="none"/>
        <c:tickLblPos val="nextTo"/>
        <c:crossAx val="519164672"/>
        <c:crosses val="autoZero"/>
        <c:auto val="1"/>
        <c:lblAlgn val="ctr"/>
        <c:lblOffset val="100"/>
        <c:noMultiLvlLbl val="0"/>
      </c:catAx>
      <c:valAx>
        <c:axId val="519164672"/>
        <c:scaling>
          <c:orientation val="minMax"/>
        </c:scaling>
        <c:delete val="1"/>
        <c:axPos val="l"/>
        <c:numFmt formatCode="0.0%" sourceLinked="1"/>
        <c:majorTickMark val="out"/>
        <c:minorTickMark val="none"/>
        <c:tickLblPos val="nextTo"/>
        <c:crossAx val="519019520"/>
        <c:crosses val="autoZero"/>
        <c:crossBetween val="between"/>
      </c:valAx>
      <c:spPr>
        <a:noFill/>
      </c:spPr>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Bilance tepla (TJ)</a:t>
            </a:r>
          </a:p>
        </c:rich>
      </c:tx>
      <c:layout/>
      <c:overlay val="0"/>
    </c:title>
    <c:autoTitleDeleted val="0"/>
    <c:plotArea>
      <c:layout/>
      <c:barChart>
        <c:barDir val="col"/>
        <c:grouping val="stacked"/>
        <c:varyColors val="0"/>
        <c:ser>
          <c:idx val="0"/>
          <c:order val="0"/>
          <c:tx>
            <c:strRef>
              <c:f>'3'!$A$18</c:f>
              <c:strCache>
                <c:ptCount val="1"/>
                <c:pt idx="0">
                  <c:v>Výroba tepla brutto</c:v>
                </c:pt>
              </c:strCache>
            </c:strRef>
          </c:tx>
          <c:invertIfNegative val="0"/>
          <c:val>
            <c:numRef>
              <c:f>'3'!$B$18:$M$18</c:f>
              <c:numCache>
                <c:formatCode>#,##0.0</c:formatCode>
                <c:ptCount val="12"/>
                <c:pt idx="0">
                  <c:v>21949.679419156106</c:v>
                </c:pt>
                <c:pt idx="1">
                  <c:v>17509.18158335533</c:v>
                </c:pt>
                <c:pt idx="2">
                  <c:v>16047.132786962515</c:v>
                </c:pt>
                <c:pt idx="3">
                  <c:v>12607.44777091799</c:v>
                </c:pt>
                <c:pt idx="4">
                  <c:v>11860.337437199998</c:v>
                </c:pt>
                <c:pt idx="5">
                  <c:v>8034.0072653999996</c:v>
                </c:pt>
                <c:pt idx="6">
                  <c:v>7481.8339440000018</c:v>
                </c:pt>
                <c:pt idx="7">
                  <c:v>7840.4696024000013</c:v>
                </c:pt>
                <c:pt idx="8">
                  <c:v>9429.0302528000011</c:v>
                </c:pt>
                <c:pt idx="9">
                  <c:v>13137.7622646</c:v>
                </c:pt>
                <c:pt idx="10">
                  <c:v>16010.596284000005</c:v>
                </c:pt>
                <c:pt idx="11">
                  <c:v>18800.926509000001</c:v>
                </c:pt>
              </c:numCache>
            </c:numRef>
          </c:val>
        </c:ser>
        <c:ser>
          <c:idx val="1"/>
          <c:order val="1"/>
          <c:tx>
            <c:strRef>
              <c:f>'3'!$A$19</c:f>
              <c:strCache>
                <c:ptCount val="1"/>
                <c:pt idx="0">
                  <c:v>Technologická vlastní spotřeba tepla </c:v>
                </c:pt>
              </c:strCache>
            </c:strRef>
          </c:tx>
          <c:invertIfNegative val="0"/>
          <c:val>
            <c:numRef>
              <c:f>'3'!$B$19:$M$19</c:f>
              <c:numCache>
                <c:formatCode>#,##0.0</c:formatCode>
                <c:ptCount val="12"/>
                <c:pt idx="0">
                  <c:v>-1016.3757479999997</c:v>
                </c:pt>
                <c:pt idx="1">
                  <c:v>-920.56446200000005</c:v>
                </c:pt>
                <c:pt idx="2">
                  <c:v>-929.50991599999884</c:v>
                </c:pt>
                <c:pt idx="3">
                  <c:v>-764.96609299999943</c:v>
                </c:pt>
                <c:pt idx="4">
                  <c:v>-760.65737899999999</c:v>
                </c:pt>
                <c:pt idx="5">
                  <c:v>-654.62720500000023</c:v>
                </c:pt>
                <c:pt idx="6">
                  <c:v>-672.41812500000049</c:v>
                </c:pt>
                <c:pt idx="7">
                  <c:v>-628.03945399999986</c:v>
                </c:pt>
                <c:pt idx="8">
                  <c:v>-657.68508200000031</c:v>
                </c:pt>
                <c:pt idx="9">
                  <c:v>-751.80617899999936</c:v>
                </c:pt>
                <c:pt idx="10">
                  <c:v>-786.27454900000009</c:v>
                </c:pt>
                <c:pt idx="11">
                  <c:v>-851.06372800000167</c:v>
                </c:pt>
              </c:numCache>
            </c:numRef>
          </c:val>
        </c:ser>
        <c:ser>
          <c:idx val="2"/>
          <c:order val="2"/>
          <c:tx>
            <c:strRef>
              <c:f>'3'!$A$20</c:f>
              <c:strCache>
                <c:ptCount val="1"/>
                <c:pt idx="0">
                  <c:v>Ztráty</c:v>
                </c:pt>
              </c:strCache>
            </c:strRef>
          </c:tx>
          <c:invertIfNegative val="0"/>
          <c:val>
            <c:numRef>
              <c:f>'3'!$B$20:$M$20</c:f>
              <c:numCache>
                <c:formatCode>#,##0.0</c:formatCode>
                <c:ptCount val="12"/>
                <c:pt idx="0">
                  <c:v>-1458.5295880056497</c:v>
                </c:pt>
                <c:pt idx="1">
                  <c:v>-1155.6033860062732</c:v>
                </c:pt>
                <c:pt idx="2">
                  <c:v>-1220.468778938945</c:v>
                </c:pt>
                <c:pt idx="3">
                  <c:v>-1014.1845284518594</c:v>
                </c:pt>
                <c:pt idx="4">
                  <c:v>-913.69181080272494</c:v>
                </c:pt>
                <c:pt idx="5">
                  <c:v>-712.8285539057639</c:v>
                </c:pt>
                <c:pt idx="6">
                  <c:v>-768.06336828355165</c:v>
                </c:pt>
                <c:pt idx="7">
                  <c:v>-754.77573413504774</c:v>
                </c:pt>
                <c:pt idx="8">
                  <c:v>-835.53627079414821</c:v>
                </c:pt>
                <c:pt idx="9">
                  <c:v>-1079.1673599517144</c:v>
                </c:pt>
                <c:pt idx="10">
                  <c:v>-1122.6144112054494</c:v>
                </c:pt>
                <c:pt idx="11">
                  <c:v>-1295.7045156816623</c:v>
                </c:pt>
              </c:numCache>
            </c:numRef>
          </c:val>
        </c:ser>
        <c:ser>
          <c:idx val="3"/>
          <c:order val="3"/>
          <c:tx>
            <c:strRef>
              <c:f>'3'!$A$21</c:f>
              <c:strCache>
                <c:ptCount val="1"/>
                <c:pt idx="0">
                  <c:v>Vlastní spotřeba tepla</c:v>
                </c:pt>
              </c:strCache>
            </c:strRef>
          </c:tx>
          <c:invertIfNegative val="0"/>
          <c:val>
            <c:numRef>
              <c:f>'3'!$B$21:$M$21</c:f>
              <c:numCache>
                <c:formatCode>#,##0.0</c:formatCode>
                <c:ptCount val="12"/>
                <c:pt idx="0">
                  <c:v>-5502.1065016172815</c:v>
                </c:pt>
                <c:pt idx="1">
                  <c:v>-4553.9037779160244</c:v>
                </c:pt>
                <c:pt idx="2">
                  <c:v>-4554.4006323939839</c:v>
                </c:pt>
                <c:pt idx="3">
                  <c:v>-4218.0761313833473</c:v>
                </c:pt>
                <c:pt idx="4">
                  <c:v>-4203.8477693026434</c:v>
                </c:pt>
                <c:pt idx="5">
                  <c:v>-3614.0441433966157</c:v>
                </c:pt>
                <c:pt idx="6">
                  <c:v>-3091.7233152604822</c:v>
                </c:pt>
                <c:pt idx="7">
                  <c:v>-3504.4492335375389</c:v>
                </c:pt>
                <c:pt idx="8">
                  <c:v>-3936.6184081541219</c:v>
                </c:pt>
                <c:pt idx="9">
                  <c:v>-4515.5601398372792</c:v>
                </c:pt>
                <c:pt idx="10">
                  <c:v>-5005.6219923755643</c:v>
                </c:pt>
                <c:pt idx="11">
                  <c:v>-5320.0979983408397</c:v>
                </c:pt>
              </c:numCache>
            </c:numRef>
          </c:val>
        </c:ser>
        <c:ser>
          <c:idx val="4"/>
          <c:order val="4"/>
          <c:tx>
            <c:strRef>
              <c:f>'3'!$A$22</c:f>
              <c:strCache>
                <c:ptCount val="1"/>
                <c:pt idx="0">
                  <c:v>Dodávky tepla</c:v>
                </c:pt>
              </c:strCache>
            </c:strRef>
          </c:tx>
          <c:invertIfNegative val="0"/>
          <c:val>
            <c:numRef>
              <c:f>'3'!$B$22:$M$22</c:f>
              <c:numCache>
                <c:formatCode>#,##0.0</c:formatCode>
                <c:ptCount val="12"/>
                <c:pt idx="0">
                  <c:v>-13951.59134553317</c:v>
                </c:pt>
                <c:pt idx="1">
                  <c:v>-10859.132982433035</c:v>
                </c:pt>
                <c:pt idx="2">
                  <c:v>-9319.9977406295966</c:v>
                </c:pt>
                <c:pt idx="3">
                  <c:v>-6592.7769350827857</c:v>
                </c:pt>
                <c:pt idx="4">
                  <c:v>-5958.9783780946327</c:v>
                </c:pt>
                <c:pt idx="5">
                  <c:v>-3036.954578097625</c:v>
                </c:pt>
                <c:pt idx="6">
                  <c:v>-2934.7981334559699</c:v>
                </c:pt>
                <c:pt idx="7">
                  <c:v>-2936.7660077274136</c:v>
                </c:pt>
                <c:pt idx="8">
                  <c:v>-3981.2020338517323</c:v>
                </c:pt>
                <c:pt idx="9">
                  <c:v>-6779.1629928110024</c:v>
                </c:pt>
                <c:pt idx="10">
                  <c:v>-9075.2899374189783</c:v>
                </c:pt>
                <c:pt idx="11">
                  <c:v>-11309.571106977499</c:v>
                </c:pt>
              </c:numCache>
            </c:numRef>
          </c:val>
        </c:ser>
        <c:ser>
          <c:idx val="5"/>
          <c:order val="5"/>
          <c:tx>
            <c:strRef>
              <c:f>'3'!$A$23</c:f>
              <c:strCache>
                <c:ptCount val="1"/>
                <c:pt idx="0">
                  <c:v>Bilanční rozdíl</c:v>
                </c:pt>
              </c:strCache>
            </c:strRef>
          </c:tx>
          <c:invertIfNegative val="0"/>
          <c:val>
            <c:numRef>
              <c:f>'3'!$B$23:$M$23</c:f>
              <c:numCache>
                <c:formatCode>#,##0.0</c:formatCode>
                <c:ptCount val="12"/>
                <c:pt idx="0">
                  <c:v>-21.076236000004428</c:v>
                </c:pt>
                <c:pt idx="1">
                  <c:v>-19.976974999999584</c:v>
                </c:pt>
                <c:pt idx="2">
                  <c:v>-22.755718999991586</c:v>
                </c:pt>
                <c:pt idx="3">
                  <c:v>-17.444082999999409</c:v>
                </c:pt>
                <c:pt idx="4">
                  <c:v>-23.162099999995917</c:v>
                </c:pt>
                <c:pt idx="5">
                  <c:v>-15.552784999993946</c:v>
                </c:pt>
                <c:pt idx="6">
                  <c:v>-14.83100199999808</c:v>
                </c:pt>
                <c:pt idx="7">
                  <c:v>-16.439173000001119</c:v>
                </c:pt>
                <c:pt idx="8">
                  <c:v>-17.988457999998445</c:v>
                </c:pt>
                <c:pt idx="9">
                  <c:v>-12.06559300000481</c:v>
                </c:pt>
                <c:pt idx="10">
                  <c:v>-20.795394000013403</c:v>
                </c:pt>
                <c:pt idx="11">
                  <c:v>-24.489159999997355</c:v>
                </c:pt>
              </c:numCache>
            </c:numRef>
          </c:val>
        </c:ser>
        <c:dLbls>
          <c:showLegendKey val="0"/>
          <c:showVal val="0"/>
          <c:showCatName val="0"/>
          <c:showSerName val="0"/>
          <c:showPercent val="0"/>
          <c:showBubbleSize val="0"/>
        </c:dLbls>
        <c:gapWidth val="104"/>
        <c:overlap val="100"/>
        <c:axId val="477514752"/>
        <c:axId val="477520640"/>
      </c:barChart>
      <c:catAx>
        <c:axId val="477514752"/>
        <c:scaling>
          <c:orientation val="minMax"/>
        </c:scaling>
        <c:delete val="0"/>
        <c:axPos val="b"/>
        <c:majorTickMark val="none"/>
        <c:minorTickMark val="none"/>
        <c:tickLblPos val="low"/>
        <c:txPr>
          <a:bodyPr/>
          <a:lstStyle/>
          <a:p>
            <a:pPr>
              <a:defRPr sz="900"/>
            </a:pPr>
            <a:endParaRPr lang="cs-CZ"/>
          </a:p>
        </c:txPr>
        <c:crossAx val="477520640"/>
        <c:crosses val="autoZero"/>
        <c:auto val="1"/>
        <c:lblAlgn val="ctr"/>
        <c:lblOffset val="100"/>
        <c:noMultiLvlLbl val="0"/>
      </c:catAx>
      <c:valAx>
        <c:axId val="477520640"/>
        <c:scaling>
          <c:orientation val="minMax"/>
          <c:max val="25000"/>
          <c:min val="-25000"/>
        </c:scaling>
        <c:delete val="0"/>
        <c:axPos val="l"/>
        <c:majorGridlines/>
        <c:numFmt formatCode="#,##0" sourceLinked="0"/>
        <c:majorTickMark val="out"/>
        <c:minorTickMark val="none"/>
        <c:tickLblPos val="nextTo"/>
        <c:spPr>
          <a:ln>
            <a:noFill/>
          </a:ln>
        </c:spPr>
        <c:txPr>
          <a:bodyPr/>
          <a:lstStyle/>
          <a:p>
            <a:pPr>
              <a:defRPr sz="900"/>
            </a:pPr>
            <a:endParaRPr lang="cs-CZ"/>
          </a:p>
        </c:txPr>
        <c:crossAx val="477514752"/>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z uhlí GJ)</a:t>
            </a:r>
            <a:endParaRPr lang="en-US" sz="1000"/>
          </a:p>
        </c:rich>
      </c:tx>
      <c:layout>
        <c:manualLayout>
          <c:xMode val="edge"/>
          <c:yMode val="edge"/>
          <c:x val="0.32937465277777778"/>
          <c:y val="0"/>
        </c:manualLayout>
      </c:layout>
      <c:overlay val="1"/>
    </c:title>
    <c:autoTitleDeleted val="0"/>
    <c:plotArea>
      <c:layout>
        <c:manualLayout>
          <c:layoutTarget val="inner"/>
          <c:xMode val="edge"/>
          <c:yMode val="edge"/>
          <c:x val="0.14918381912787218"/>
          <c:y val="0.198089705453485"/>
          <c:w val="0.85081618087212785"/>
          <c:h val="0.60623015456401286"/>
        </c:manualLayout>
      </c:layout>
      <c:barChart>
        <c:barDir val="col"/>
        <c:grouping val="stacked"/>
        <c:varyColors val="0"/>
        <c:ser>
          <c:idx val="0"/>
          <c:order val="0"/>
          <c:tx>
            <c:strRef>
              <c:f>'5.4'!$A$7</c:f>
              <c:strCache>
                <c:ptCount val="1"/>
                <c:pt idx="0">
                  <c:v>Černé uhlí tříděné</c:v>
                </c:pt>
              </c:strCache>
            </c:strRef>
          </c:tx>
          <c:invertIfNegative val="0"/>
          <c:dPt>
            <c:idx val="1"/>
            <c:invertIfNegative val="0"/>
            <c:bubble3D val="0"/>
            <c:explosion val="51"/>
          </c:dPt>
          <c:dPt>
            <c:idx val="3"/>
            <c:invertIfNegative val="0"/>
            <c:bubble3D val="0"/>
            <c:explosion val="52"/>
          </c:dPt>
          <c:dPt>
            <c:idx val="4"/>
            <c:invertIfNegative val="0"/>
            <c:bubble3D val="0"/>
          </c:dPt>
          <c:dPt>
            <c:idx val="5"/>
            <c:invertIfNegative val="0"/>
            <c:bubble3D val="0"/>
          </c:dPt>
          <c:dPt>
            <c:idx val="6"/>
            <c:invertIfNegative val="0"/>
            <c:bubble3D val="0"/>
          </c:dPt>
          <c:dPt>
            <c:idx val="7"/>
            <c:invertIfNegative val="0"/>
            <c:bubble3D val="0"/>
            <c:spPr>
              <a:solidFill>
                <a:srgbClr val="FFC000"/>
              </a:solidFill>
            </c:spPr>
          </c:dPt>
          <c:cat>
            <c:strRef>
              <c:f>'5.4'!$B$4:$D$4</c:f>
              <c:strCache>
                <c:ptCount val="3"/>
                <c:pt idx="0">
                  <c:v>Říjen</c:v>
                </c:pt>
                <c:pt idx="1">
                  <c:v>Listopad</c:v>
                </c:pt>
                <c:pt idx="2">
                  <c:v>Prosinec</c:v>
                </c:pt>
              </c:strCache>
            </c:strRef>
          </c:cat>
          <c:val>
            <c:numRef>
              <c:f>'5.4'!$B$7:$D$7</c:f>
              <c:numCache>
                <c:formatCode>#,##0.0</c:formatCode>
                <c:ptCount val="3"/>
                <c:pt idx="0">
                  <c:v>43720.369999999995</c:v>
                </c:pt>
                <c:pt idx="1">
                  <c:v>59974.45</c:v>
                </c:pt>
                <c:pt idx="2">
                  <c:v>66544.890000000014</c:v>
                </c:pt>
              </c:numCache>
            </c:numRef>
          </c:val>
        </c:ser>
        <c:ser>
          <c:idx val="1"/>
          <c:order val="1"/>
          <c:tx>
            <c:strRef>
              <c:f>'5.4'!$A$8</c:f>
              <c:strCache>
                <c:ptCount val="1"/>
                <c:pt idx="0">
                  <c:v>Černé uhlí průmyslové</c:v>
                </c:pt>
              </c:strCache>
            </c:strRef>
          </c:tx>
          <c:spPr>
            <a:solidFill>
              <a:schemeClr val="tx1"/>
            </a:solidFill>
          </c:spPr>
          <c:invertIfNegative val="0"/>
          <c:cat>
            <c:strRef>
              <c:f>'5.4'!$B$4:$D$4</c:f>
              <c:strCache>
                <c:ptCount val="3"/>
                <c:pt idx="0">
                  <c:v>Říjen</c:v>
                </c:pt>
                <c:pt idx="1">
                  <c:v>Listopad</c:v>
                </c:pt>
                <c:pt idx="2">
                  <c:v>Prosinec</c:v>
                </c:pt>
              </c:strCache>
            </c:strRef>
          </c:cat>
          <c:val>
            <c:numRef>
              <c:f>'5.4'!$B$8:$D$8</c:f>
              <c:numCache>
                <c:formatCode>#,##0.0</c:formatCode>
                <c:ptCount val="3"/>
                <c:pt idx="0">
                  <c:v>696243.46</c:v>
                </c:pt>
                <c:pt idx="1">
                  <c:v>925443.95100000012</c:v>
                </c:pt>
                <c:pt idx="2">
                  <c:v>1287840.4750000001</c:v>
                </c:pt>
              </c:numCache>
            </c:numRef>
          </c:val>
        </c:ser>
        <c:ser>
          <c:idx val="2"/>
          <c:order val="2"/>
          <c:tx>
            <c:strRef>
              <c:f>'5.4'!$A$9</c:f>
              <c:strCache>
                <c:ptCount val="1"/>
                <c:pt idx="0">
                  <c:v>Černouhelné kaly a granulát</c:v>
                </c:pt>
              </c:strCache>
            </c:strRef>
          </c:tx>
          <c:invertIfNegative val="0"/>
          <c:cat>
            <c:strRef>
              <c:f>'5.4'!$B$4:$D$4</c:f>
              <c:strCache>
                <c:ptCount val="3"/>
                <c:pt idx="0">
                  <c:v>Říjen</c:v>
                </c:pt>
                <c:pt idx="1">
                  <c:v>Listopad</c:v>
                </c:pt>
                <c:pt idx="2">
                  <c:v>Prosinec</c:v>
                </c:pt>
              </c:strCache>
            </c:strRef>
          </c:cat>
          <c:val>
            <c:numRef>
              <c:f>'5.4'!$B$9:$D$9</c:f>
              <c:numCache>
                <c:formatCode>#,##0.0</c:formatCode>
                <c:ptCount val="3"/>
                <c:pt idx="0">
                  <c:v>11460.023999999999</c:v>
                </c:pt>
                <c:pt idx="1">
                  <c:v>38555.418000000005</c:v>
                </c:pt>
                <c:pt idx="2">
                  <c:v>52011.212</c:v>
                </c:pt>
              </c:numCache>
            </c:numRef>
          </c:val>
        </c:ser>
        <c:ser>
          <c:idx val="3"/>
          <c:order val="3"/>
          <c:tx>
            <c:strRef>
              <c:f>'5.4'!$A$10</c:f>
              <c:strCache>
                <c:ptCount val="1"/>
                <c:pt idx="0">
                  <c:v>Hnědé uhlí tříděné</c:v>
                </c:pt>
              </c:strCache>
            </c:strRef>
          </c:tx>
          <c:invertIfNegative val="0"/>
          <c:cat>
            <c:strRef>
              <c:f>'5.4'!$B$4:$D$4</c:f>
              <c:strCache>
                <c:ptCount val="3"/>
                <c:pt idx="0">
                  <c:v>Říjen</c:v>
                </c:pt>
                <c:pt idx="1">
                  <c:v>Listopad</c:v>
                </c:pt>
                <c:pt idx="2">
                  <c:v>Prosinec</c:v>
                </c:pt>
              </c:strCache>
            </c:strRef>
          </c:cat>
          <c:val>
            <c:numRef>
              <c:f>'5.4'!$B$10:$D$10</c:f>
              <c:numCache>
                <c:formatCode>#,##0.0</c:formatCode>
                <c:ptCount val="3"/>
                <c:pt idx="0">
                  <c:v>327442.783</c:v>
                </c:pt>
                <c:pt idx="1">
                  <c:v>380413.78700000001</c:v>
                </c:pt>
                <c:pt idx="2">
                  <c:v>523789.08799999999</c:v>
                </c:pt>
              </c:numCache>
            </c:numRef>
          </c:val>
        </c:ser>
        <c:ser>
          <c:idx val="4"/>
          <c:order val="4"/>
          <c:tx>
            <c:strRef>
              <c:f>'5.4'!$A$11</c:f>
              <c:strCache>
                <c:ptCount val="1"/>
                <c:pt idx="0">
                  <c:v>Hnědé uhlí průmyslové</c:v>
                </c:pt>
              </c:strCache>
            </c:strRef>
          </c:tx>
          <c:spPr>
            <a:solidFill>
              <a:srgbClr val="6E4932"/>
            </a:solidFill>
          </c:spPr>
          <c:invertIfNegative val="0"/>
          <c:cat>
            <c:strRef>
              <c:f>'5.4'!$B$4:$D$4</c:f>
              <c:strCache>
                <c:ptCount val="3"/>
                <c:pt idx="0">
                  <c:v>Říjen</c:v>
                </c:pt>
                <c:pt idx="1">
                  <c:v>Listopad</c:v>
                </c:pt>
                <c:pt idx="2">
                  <c:v>Prosinec</c:v>
                </c:pt>
              </c:strCache>
            </c:strRef>
          </c:cat>
          <c:val>
            <c:numRef>
              <c:f>'5.4'!$B$11:$D$11</c:f>
              <c:numCache>
                <c:formatCode>#,##0.0</c:formatCode>
                <c:ptCount val="3"/>
                <c:pt idx="0">
                  <c:v>2805082.4270000001</c:v>
                </c:pt>
                <c:pt idx="1">
                  <c:v>3887162.3209999986</c:v>
                </c:pt>
                <c:pt idx="2">
                  <c:v>4798564.847000001</c:v>
                </c:pt>
              </c:numCache>
            </c:numRef>
          </c:val>
        </c:ser>
        <c:ser>
          <c:idx val="5"/>
          <c:order val="5"/>
          <c:tx>
            <c:strRef>
              <c:f>'5.4'!$A$12</c:f>
              <c:strCache>
                <c:ptCount val="1"/>
                <c:pt idx="0">
                  <c:v>Hnědé uhlí - Brikety</c:v>
                </c:pt>
              </c:strCache>
            </c:strRef>
          </c:tx>
          <c:invertIfNegative val="0"/>
          <c:cat>
            <c:strRef>
              <c:f>'5.4'!$B$4:$D$4</c:f>
              <c:strCache>
                <c:ptCount val="3"/>
                <c:pt idx="0">
                  <c:v>Říjen</c:v>
                </c:pt>
                <c:pt idx="1">
                  <c:v>Listopad</c:v>
                </c:pt>
                <c:pt idx="2">
                  <c:v>Prosinec</c:v>
                </c:pt>
              </c:strCache>
            </c:strRef>
          </c:cat>
          <c:val>
            <c:numRef>
              <c:f>'5.4'!$B$12:$D$12</c:f>
              <c:numCache>
                <c:formatCode>#,##0.0</c:formatCode>
                <c:ptCount val="3"/>
                <c:pt idx="0">
                  <c:v>129</c:v>
                </c:pt>
                <c:pt idx="1">
                  <c:v>117.6</c:v>
                </c:pt>
                <c:pt idx="2">
                  <c:v>161</c:v>
                </c:pt>
              </c:numCache>
            </c:numRef>
          </c:val>
        </c:ser>
        <c:ser>
          <c:idx val="6"/>
          <c:order val="6"/>
          <c:tx>
            <c:strRef>
              <c:f>'5.4'!$A$13</c:f>
              <c:strCache>
                <c:ptCount val="1"/>
                <c:pt idx="0">
                  <c:v>Hnědé uhlí - Lignit</c:v>
                </c:pt>
              </c:strCache>
            </c:strRef>
          </c:tx>
          <c:invertIfNegative val="0"/>
          <c:cat>
            <c:strRef>
              <c:f>'5.4'!$B$4:$D$4</c:f>
              <c:strCache>
                <c:ptCount val="3"/>
                <c:pt idx="0">
                  <c:v>Říjen</c:v>
                </c:pt>
                <c:pt idx="1">
                  <c:v>Listopad</c:v>
                </c:pt>
                <c:pt idx="2">
                  <c:v>Prosinec</c:v>
                </c:pt>
              </c:strCache>
            </c:strRef>
          </c:cat>
          <c:val>
            <c:numRef>
              <c:f>'5.4'!$B$13:$D$13</c:f>
              <c:numCache>
                <c:formatCode>#,##0.0</c:formatCode>
                <c:ptCount val="3"/>
                <c:pt idx="0">
                  <c:v>0</c:v>
                </c:pt>
                <c:pt idx="1">
                  <c:v>0</c:v>
                </c:pt>
                <c:pt idx="2">
                  <c:v>0</c:v>
                </c:pt>
              </c:numCache>
            </c:numRef>
          </c:val>
        </c:ser>
        <c:ser>
          <c:idx val="7"/>
          <c:order val="7"/>
          <c:tx>
            <c:strRef>
              <c:f>'5.4'!$A$14</c:f>
              <c:strCache>
                <c:ptCount val="1"/>
                <c:pt idx="0">
                  <c:v>Hnědé uhlí - Mourové kaly</c:v>
                </c:pt>
              </c:strCache>
            </c:strRef>
          </c:tx>
          <c:invertIfNegative val="0"/>
          <c:cat>
            <c:strRef>
              <c:f>'5.4'!$B$4:$D$4</c:f>
              <c:strCache>
                <c:ptCount val="3"/>
                <c:pt idx="0">
                  <c:v>Říjen</c:v>
                </c:pt>
                <c:pt idx="1">
                  <c:v>Listopad</c:v>
                </c:pt>
                <c:pt idx="2">
                  <c:v>Prosinec</c:v>
                </c:pt>
              </c:strCache>
            </c:strRef>
          </c:cat>
          <c:val>
            <c:numRef>
              <c:f>'5.4'!$B$14:$D$14</c:f>
              <c:numCache>
                <c:formatCode>#,##0.0</c:formatCode>
                <c:ptCount val="3"/>
                <c:pt idx="0">
                  <c:v>0</c:v>
                </c:pt>
                <c:pt idx="1">
                  <c:v>0</c:v>
                </c:pt>
                <c:pt idx="2">
                  <c:v>0</c:v>
                </c:pt>
              </c:numCache>
            </c:numRef>
          </c:val>
        </c:ser>
        <c:dLbls>
          <c:showLegendKey val="0"/>
          <c:showVal val="0"/>
          <c:showCatName val="0"/>
          <c:showSerName val="0"/>
          <c:showPercent val="0"/>
          <c:showBubbleSize val="0"/>
        </c:dLbls>
        <c:gapWidth val="104"/>
        <c:overlap val="100"/>
        <c:axId val="483892608"/>
        <c:axId val="483910784"/>
      </c:barChart>
      <c:catAx>
        <c:axId val="483892608"/>
        <c:scaling>
          <c:orientation val="minMax"/>
        </c:scaling>
        <c:delete val="0"/>
        <c:axPos val="b"/>
        <c:numFmt formatCode="General" sourceLinked="1"/>
        <c:majorTickMark val="none"/>
        <c:minorTickMark val="none"/>
        <c:tickLblPos val="nextTo"/>
        <c:txPr>
          <a:bodyPr/>
          <a:lstStyle/>
          <a:p>
            <a:pPr>
              <a:defRPr sz="900"/>
            </a:pPr>
            <a:endParaRPr lang="cs-CZ"/>
          </a:p>
        </c:txPr>
        <c:crossAx val="483910784"/>
        <c:crosses val="autoZero"/>
        <c:auto val="1"/>
        <c:lblAlgn val="ctr"/>
        <c:lblOffset val="100"/>
        <c:noMultiLvlLbl val="0"/>
      </c:catAx>
      <c:valAx>
        <c:axId val="4839107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3892608"/>
        <c:crosses val="autoZero"/>
        <c:crossBetween val="between"/>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biomasy na </a:t>
            </a:r>
            <a:r>
              <a:rPr lang="cs-CZ" sz="1000"/>
              <a:t>dodávkách tepla</a:t>
            </a:r>
          </a:p>
        </c:rich>
      </c:tx>
      <c:layout>
        <c:manualLayout>
          <c:xMode val="edge"/>
          <c:yMode val="edge"/>
          <c:x val="0.18856132659553795"/>
          <c:y val="0"/>
        </c:manualLayout>
      </c:layout>
      <c:overlay val="0"/>
    </c:title>
    <c:autoTitleDeleted val="0"/>
    <c:plotArea>
      <c:layout>
        <c:manualLayout>
          <c:layoutTarget val="inner"/>
          <c:xMode val="edge"/>
          <c:yMode val="edge"/>
          <c:x val="0.21755065616797897"/>
          <c:y val="0.24831236352411473"/>
          <c:w val="0.61555065616797899"/>
          <c:h val="0.66907718194521393"/>
        </c:manualLayout>
      </c:layout>
      <c:doughnutChart>
        <c:varyColors val="1"/>
        <c:ser>
          <c:idx val="0"/>
          <c:order val="0"/>
          <c:dLbls>
            <c:dLbl>
              <c:idx val="0"/>
              <c:layout>
                <c:manualLayout>
                  <c:x val="0.02"/>
                  <c:y val="-7.2463809462404117E-3"/>
                </c:manualLayout>
              </c:layout>
              <c:showLegendKey val="0"/>
              <c:showVal val="0"/>
              <c:showCatName val="0"/>
              <c:showSerName val="0"/>
              <c:showPercent val="1"/>
              <c:showBubbleSize val="0"/>
            </c:dLbl>
            <c:dLbl>
              <c:idx val="1"/>
              <c:layout>
                <c:manualLayout>
                  <c:x val="1.3333333333333334E-2"/>
                  <c:y val="0"/>
                </c:manualLayout>
              </c:layout>
              <c:showLegendKey val="0"/>
              <c:showVal val="0"/>
              <c:showCatName val="0"/>
              <c:showSerName val="0"/>
              <c:showPercent val="1"/>
              <c:showBubbleSize val="0"/>
            </c:dLbl>
            <c:dLbl>
              <c:idx val="2"/>
              <c:delete val="1"/>
            </c:dLbl>
            <c:dLbl>
              <c:idx val="3"/>
              <c:delete val="1"/>
            </c:dLbl>
            <c:dLbl>
              <c:idx val="4"/>
              <c:delete val="1"/>
            </c:dLbl>
            <c:dLbl>
              <c:idx val="6"/>
              <c:layout>
                <c:manualLayout>
                  <c:x val="6.111040515849597E-17"/>
                  <c:y val="-1.4492761892480823E-2"/>
                </c:manualLayout>
              </c:layout>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'5.4'!$A$24:$A$30</c:f>
              <c:strCache>
                <c:ptCount val="7"/>
                <c:pt idx="0">
                  <c:v>Brikety a pelety</c:v>
                </c:pt>
                <c:pt idx="1">
                  <c:v>Celulózové výluhy</c:v>
                </c:pt>
                <c:pt idx="2">
                  <c:v>Kapalná biopaliva</c:v>
                </c:pt>
                <c:pt idx="3">
                  <c:v>Ostatní biomasa</c:v>
                </c:pt>
                <c:pt idx="4">
                  <c:v>Palivové dříví</c:v>
                </c:pt>
                <c:pt idx="5">
                  <c:v>Piliny, kůra, štěpky, dřevní odpad</c:v>
                </c:pt>
                <c:pt idx="6">
                  <c:v>Rostlinné materiály neaglomerované</c:v>
                </c:pt>
              </c:strCache>
            </c:strRef>
          </c:cat>
          <c:val>
            <c:numRef>
              <c:f>'5.4'!$E$24:$E$30</c:f>
              <c:numCache>
                <c:formatCode>0%</c:formatCode>
                <c:ptCount val="7"/>
                <c:pt idx="0">
                  <c:v>0.10770143309558244</c:v>
                </c:pt>
                <c:pt idx="1">
                  <c:v>9.4156110451887473E-2</c:v>
                </c:pt>
                <c:pt idx="2">
                  <c:v>0</c:v>
                </c:pt>
                <c:pt idx="3">
                  <c:v>0</c:v>
                </c:pt>
                <c:pt idx="4">
                  <c:v>0</c:v>
                </c:pt>
                <c:pt idx="5">
                  <c:v>0.74057295100693465</c:v>
                </c:pt>
                <c:pt idx="6">
                  <c:v>5.7569505445595227E-2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z </a:t>
            </a:r>
            <a:r>
              <a:rPr lang="cs-CZ" sz="1000" b="1" i="0" u="none" strike="noStrike" baseline="0">
                <a:effectLst/>
              </a:rPr>
              <a:t>biomasy</a:t>
            </a:r>
            <a:r>
              <a:rPr lang="cs-CZ" sz="1000"/>
              <a:t> (GJ)</a:t>
            </a:r>
            <a:endParaRPr lang="en-US" sz="1000"/>
          </a:p>
        </c:rich>
      </c:tx>
      <c:layout>
        <c:manualLayout>
          <c:xMode val="edge"/>
          <c:yMode val="edge"/>
          <c:x val="0.26046840277777777"/>
          <c:y val="0"/>
        </c:manualLayout>
      </c:layout>
      <c:overlay val="1"/>
    </c:title>
    <c:autoTitleDeleted val="0"/>
    <c:plotArea>
      <c:layout>
        <c:manualLayout>
          <c:layoutTarget val="inner"/>
          <c:xMode val="edge"/>
          <c:yMode val="edge"/>
          <c:x val="0.14918381912787218"/>
          <c:y val="0.20077493480694161"/>
          <c:w val="0.85081618087212785"/>
          <c:h val="0.60354473072218429"/>
        </c:manualLayout>
      </c:layout>
      <c:barChart>
        <c:barDir val="col"/>
        <c:grouping val="stacked"/>
        <c:varyColors val="0"/>
        <c:ser>
          <c:idx val="0"/>
          <c:order val="0"/>
          <c:tx>
            <c:strRef>
              <c:f>'5.4'!$A$24</c:f>
              <c:strCache>
                <c:ptCount val="1"/>
                <c:pt idx="0">
                  <c:v>Brikety a pelety</c:v>
                </c:pt>
              </c:strCache>
            </c:strRef>
          </c:tx>
          <c:invertIfNegative val="0"/>
          <c:dPt>
            <c:idx val="1"/>
            <c:invertIfNegative val="0"/>
            <c:bubble3D val="0"/>
            <c:explosion val="51"/>
          </c:dPt>
          <c:dPt>
            <c:idx val="3"/>
            <c:invertIfNegative val="0"/>
            <c:bubble3D val="0"/>
            <c:explosion val="52"/>
          </c:dPt>
          <c:dPt>
            <c:idx val="4"/>
            <c:invertIfNegative val="0"/>
            <c:bubble3D val="0"/>
          </c:dPt>
          <c:dPt>
            <c:idx val="5"/>
            <c:invertIfNegative val="0"/>
            <c:bubble3D val="0"/>
          </c:dPt>
          <c:dPt>
            <c:idx val="6"/>
            <c:invertIfNegative val="0"/>
            <c:bubble3D val="0"/>
          </c:dPt>
          <c:dPt>
            <c:idx val="7"/>
            <c:invertIfNegative val="0"/>
            <c:bubble3D val="0"/>
          </c:dPt>
          <c:cat>
            <c:strRef>
              <c:f>'5.4'!$B$21:$D$21</c:f>
              <c:strCache>
                <c:ptCount val="3"/>
                <c:pt idx="0">
                  <c:v>Říjen</c:v>
                </c:pt>
                <c:pt idx="1">
                  <c:v>Listopad</c:v>
                </c:pt>
                <c:pt idx="2">
                  <c:v>Prosinec</c:v>
                </c:pt>
              </c:strCache>
            </c:strRef>
          </c:cat>
          <c:val>
            <c:numRef>
              <c:f>'5.4'!$B$24:$D$24</c:f>
              <c:numCache>
                <c:formatCode>#,##0.0</c:formatCode>
                <c:ptCount val="3"/>
                <c:pt idx="0">
                  <c:v>59383.10802674327</c:v>
                </c:pt>
                <c:pt idx="1">
                  <c:v>82408.462307761802</c:v>
                </c:pt>
                <c:pt idx="2">
                  <c:v>88417.616500154967</c:v>
                </c:pt>
              </c:numCache>
            </c:numRef>
          </c:val>
        </c:ser>
        <c:ser>
          <c:idx val="1"/>
          <c:order val="1"/>
          <c:tx>
            <c:strRef>
              <c:f>'5.4'!$A$25</c:f>
              <c:strCache>
                <c:ptCount val="1"/>
                <c:pt idx="0">
                  <c:v>Celulózové výluhy</c:v>
                </c:pt>
              </c:strCache>
            </c:strRef>
          </c:tx>
          <c:invertIfNegative val="0"/>
          <c:cat>
            <c:strRef>
              <c:f>'5.4'!$B$21:$D$21</c:f>
              <c:strCache>
                <c:ptCount val="3"/>
                <c:pt idx="0">
                  <c:v>Říjen</c:v>
                </c:pt>
                <c:pt idx="1">
                  <c:v>Listopad</c:v>
                </c:pt>
                <c:pt idx="2">
                  <c:v>Prosinec</c:v>
                </c:pt>
              </c:strCache>
            </c:strRef>
          </c:cat>
          <c:val>
            <c:numRef>
              <c:f>'5.4'!$B$25:$D$25</c:f>
              <c:numCache>
                <c:formatCode>#,##0.0</c:formatCode>
                <c:ptCount val="3"/>
                <c:pt idx="0">
                  <c:v>51412.94</c:v>
                </c:pt>
                <c:pt idx="1">
                  <c:v>68812.210000000006</c:v>
                </c:pt>
                <c:pt idx="2">
                  <c:v>81031.240000000005</c:v>
                </c:pt>
              </c:numCache>
            </c:numRef>
          </c:val>
        </c:ser>
        <c:ser>
          <c:idx val="2"/>
          <c:order val="2"/>
          <c:tx>
            <c:strRef>
              <c:f>'5.4'!$A$26</c:f>
              <c:strCache>
                <c:ptCount val="1"/>
                <c:pt idx="0">
                  <c:v>Kapalná biopaliva</c:v>
                </c:pt>
              </c:strCache>
            </c:strRef>
          </c:tx>
          <c:invertIfNegative val="0"/>
          <c:cat>
            <c:strRef>
              <c:f>'5.4'!$B$21:$D$21</c:f>
              <c:strCache>
                <c:ptCount val="3"/>
                <c:pt idx="0">
                  <c:v>Říjen</c:v>
                </c:pt>
                <c:pt idx="1">
                  <c:v>Listopad</c:v>
                </c:pt>
                <c:pt idx="2">
                  <c:v>Prosinec</c:v>
                </c:pt>
              </c:strCache>
            </c:strRef>
          </c:cat>
          <c:val>
            <c:numRef>
              <c:f>'5.4'!$B$26:$D$26</c:f>
              <c:numCache>
                <c:formatCode>#,##0.0</c:formatCode>
                <c:ptCount val="3"/>
                <c:pt idx="0">
                  <c:v>0</c:v>
                </c:pt>
                <c:pt idx="1">
                  <c:v>0</c:v>
                </c:pt>
                <c:pt idx="2">
                  <c:v>0</c:v>
                </c:pt>
              </c:numCache>
            </c:numRef>
          </c:val>
        </c:ser>
        <c:ser>
          <c:idx val="3"/>
          <c:order val="3"/>
          <c:tx>
            <c:strRef>
              <c:f>'5.4'!$A$27</c:f>
              <c:strCache>
                <c:ptCount val="1"/>
                <c:pt idx="0">
                  <c:v>Ostatní biomasa</c:v>
                </c:pt>
              </c:strCache>
            </c:strRef>
          </c:tx>
          <c:invertIfNegative val="0"/>
          <c:cat>
            <c:strRef>
              <c:f>'5.4'!$B$21:$D$21</c:f>
              <c:strCache>
                <c:ptCount val="3"/>
                <c:pt idx="0">
                  <c:v>Říjen</c:v>
                </c:pt>
                <c:pt idx="1">
                  <c:v>Listopad</c:v>
                </c:pt>
                <c:pt idx="2">
                  <c:v>Prosinec</c:v>
                </c:pt>
              </c:strCache>
            </c:strRef>
          </c:cat>
          <c:val>
            <c:numRef>
              <c:f>'5.4'!$B$27:$D$27</c:f>
              <c:numCache>
                <c:formatCode>#,##0.0</c:formatCode>
                <c:ptCount val="3"/>
                <c:pt idx="0">
                  <c:v>0</c:v>
                </c:pt>
                <c:pt idx="1">
                  <c:v>0</c:v>
                </c:pt>
                <c:pt idx="2">
                  <c:v>0</c:v>
                </c:pt>
              </c:numCache>
            </c:numRef>
          </c:val>
        </c:ser>
        <c:ser>
          <c:idx val="4"/>
          <c:order val="4"/>
          <c:tx>
            <c:strRef>
              <c:f>'5.4'!$A$28</c:f>
              <c:strCache>
                <c:ptCount val="1"/>
                <c:pt idx="0">
                  <c:v>Palivové dříví</c:v>
                </c:pt>
              </c:strCache>
            </c:strRef>
          </c:tx>
          <c:invertIfNegative val="0"/>
          <c:cat>
            <c:strRef>
              <c:f>'5.4'!$B$21:$D$21</c:f>
              <c:strCache>
                <c:ptCount val="3"/>
                <c:pt idx="0">
                  <c:v>Říjen</c:v>
                </c:pt>
                <c:pt idx="1">
                  <c:v>Listopad</c:v>
                </c:pt>
                <c:pt idx="2">
                  <c:v>Prosinec</c:v>
                </c:pt>
              </c:strCache>
            </c:strRef>
          </c:cat>
          <c:val>
            <c:numRef>
              <c:f>'5.4'!$B$28:$D$28</c:f>
              <c:numCache>
                <c:formatCode>#,##0.0</c:formatCode>
                <c:ptCount val="3"/>
                <c:pt idx="0">
                  <c:v>0</c:v>
                </c:pt>
                <c:pt idx="1">
                  <c:v>0</c:v>
                </c:pt>
                <c:pt idx="2">
                  <c:v>0</c:v>
                </c:pt>
              </c:numCache>
            </c:numRef>
          </c:val>
        </c:ser>
        <c:ser>
          <c:idx val="5"/>
          <c:order val="5"/>
          <c:tx>
            <c:strRef>
              <c:f>'5.4'!$A$29</c:f>
              <c:strCache>
                <c:ptCount val="1"/>
                <c:pt idx="0">
                  <c:v>Piliny, kůra, štěpky, dřevní odpad</c:v>
                </c:pt>
              </c:strCache>
            </c:strRef>
          </c:tx>
          <c:invertIfNegative val="0"/>
          <c:cat>
            <c:strRef>
              <c:f>'5.4'!$B$21:$D$21</c:f>
              <c:strCache>
                <c:ptCount val="3"/>
                <c:pt idx="0">
                  <c:v>Říjen</c:v>
                </c:pt>
                <c:pt idx="1">
                  <c:v>Listopad</c:v>
                </c:pt>
                <c:pt idx="2">
                  <c:v>Prosinec</c:v>
                </c:pt>
              </c:strCache>
            </c:strRef>
          </c:cat>
          <c:val>
            <c:numRef>
              <c:f>'5.4'!$B$29:$D$29</c:f>
              <c:numCache>
                <c:formatCode>#,##0.0</c:formatCode>
                <c:ptCount val="3"/>
                <c:pt idx="0">
                  <c:v>419642.69697325659</c:v>
                </c:pt>
                <c:pt idx="1">
                  <c:v>522257.68369223824</c:v>
                </c:pt>
                <c:pt idx="2">
                  <c:v>641056.24249984499</c:v>
                </c:pt>
              </c:numCache>
            </c:numRef>
          </c:val>
        </c:ser>
        <c:ser>
          <c:idx val="6"/>
          <c:order val="6"/>
          <c:tx>
            <c:strRef>
              <c:f>'5.4'!$A$30</c:f>
              <c:strCache>
                <c:ptCount val="1"/>
                <c:pt idx="0">
                  <c:v>Rostlinné materiály neaglomerované</c:v>
                </c:pt>
              </c:strCache>
            </c:strRef>
          </c:tx>
          <c:invertIfNegative val="0"/>
          <c:cat>
            <c:strRef>
              <c:f>'5.4'!$B$21:$D$21</c:f>
              <c:strCache>
                <c:ptCount val="3"/>
                <c:pt idx="0">
                  <c:v>Říjen</c:v>
                </c:pt>
                <c:pt idx="1">
                  <c:v>Listopad</c:v>
                </c:pt>
                <c:pt idx="2">
                  <c:v>Prosinec</c:v>
                </c:pt>
              </c:strCache>
            </c:strRef>
          </c:cat>
          <c:val>
            <c:numRef>
              <c:f>'5.4'!$B$30:$D$30</c:f>
              <c:numCache>
                <c:formatCode>#,##0.0</c:formatCode>
                <c:ptCount val="3"/>
                <c:pt idx="0">
                  <c:v>28431.565999999999</c:v>
                </c:pt>
                <c:pt idx="1">
                  <c:v>46942.242000000006</c:v>
                </c:pt>
                <c:pt idx="2">
                  <c:v>47679.606</c:v>
                </c:pt>
              </c:numCache>
            </c:numRef>
          </c:val>
        </c:ser>
        <c:dLbls>
          <c:showLegendKey val="0"/>
          <c:showVal val="0"/>
          <c:showCatName val="0"/>
          <c:showSerName val="0"/>
          <c:showPercent val="0"/>
          <c:showBubbleSize val="0"/>
        </c:dLbls>
        <c:gapWidth val="104"/>
        <c:overlap val="100"/>
        <c:axId val="484315136"/>
        <c:axId val="484316672"/>
      </c:barChart>
      <c:catAx>
        <c:axId val="484315136"/>
        <c:scaling>
          <c:orientation val="minMax"/>
        </c:scaling>
        <c:delete val="0"/>
        <c:axPos val="b"/>
        <c:numFmt formatCode="General" sourceLinked="1"/>
        <c:majorTickMark val="none"/>
        <c:minorTickMark val="none"/>
        <c:tickLblPos val="nextTo"/>
        <c:txPr>
          <a:bodyPr/>
          <a:lstStyle/>
          <a:p>
            <a:pPr>
              <a:defRPr sz="900"/>
            </a:pPr>
            <a:endParaRPr lang="cs-CZ"/>
          </a:p>
        </c:txPr>
        <c:crossAx val="484316672"/>
        <c:crosses val="autoZero"/>
        <c:auto val="1"/>
        <c:lblAlgn val="ctr"/>
        <c:lblOffset val="100"/>
        <c:noMultiLvlLbl val="0"/>
      </c:catAx>
      <c:valAx>
        <c:axId val="4843166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4315136"/>
        <c:crosses val="autoZero"/>
        <c:crossBetween val="between"/>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kategori</a:t>
            </a:r>
            <a:r>
              <a:rPr lang="cs-CZ" sz="1000"/>
              <a:t>í</a:t>
            </a:r>
            <a:r>
              <a:rPr lang="en-US" sz="1000"/>
              <a:t> </a:t>
            </a:r>
            <a:r>
              <a:rPr lang="cs-CZ" sz="1000"/>
              <a:t>bioplynu</a:t>
            </a:r>
            <a:r>
              <a:rPr lang="en-US" sz="1000"/>
              <a:t> na </a:t>
            </a:r>
            <a:r>
              <a:rPr lang="cs-CZ" sz="1000"/>
              <a:t>dodávkách tepla</a:t>
            </a:r>
          </a:p>
        </c:rich>
      </c:tx>
      <c:layout>
        <c:manualLayout>
          <c:xMode val="edge"/>
          <c:yMode val="edge"/>
          <c:x val="0.18327903344065799"/>
          <c:y val="0"/>
        </c:manualLayout>
      </c:layout>
      <c:overlay val="0"/>
    </c:title>
    <c:autoTitleDeleted val="0"/>
    <c:plotArea>
      <c:layout>
        <c:manualLayout>
          <c:layoutTarget val="inner"/>
          <c:xMode val="edge"/>
          <c:yMode val="edge"/>
          <c:x val="0.28018243681049743"/>
          <c:y val="0.22858539234319847"/>
          <c:w val="0.48155135403071631"/>
          <c:h val="0.65371193885738377"/>
        </c:manualLayout>
      </c:layout>
      <c:doughnutChart>
        <c:varyColors val="1"/>
        <c:ser>
          <c:idx val="0"/>
          <c:order val="0"/>
          <c:dLbls>
            <c:dLbl>
              <c:idx val="0"/>
              <c:numFmt formatCode="0%" sourceLinked="0"/>
              <c:spPr/>
              <c:txPr>
                <a:bodyPr/>
                <a:lstStyle/>
                <a:p>
                  <a:pPr>
                    <a:defRPr sz="900"/>
                  </a:pPr>
                  <a:endParaRPr lang="cs-CZ"/>
                </a:p>
              </c:txPr>
              <c:showLegendKey val="0"/>
              <c:showVal val="0"/>
              <c:showCatName val="0"/>
              <c:showSerName val="0"/>
              <c:showPercent val="1"/>
              <c:showBubbleSize val="0"/>
            </c:dLbl>
            <c:dLbl>
              <c:idx val="1"/>
              <c:layout>
                <c:manualLayout>
                  <c:x val="0.16001557806053146"/>
                  <c:y val="-1.4086846739094323E-3"/>
                </c:manualLayout>
              </c:layout>
              <c:numFmt formatCode="0.0%" sourceLinked="0"/>
              <c:spPr>
                <a:ln w="3175"/>
              </c:spPr>
              <c:txPr>
                <a:bodyPr/>
                <a:lstStyle/>
                <a:p>
                  <a:pPr>
                    <a:defRPr sz="900"/>
                  </a:pPr>
                  <a:endParaRPr lang="cs-CZ"/>
                </a:p>
              </c:txPr>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'5.4'!$A$39:$A$41</c:f>
              <c:strCache>
                <c:ptCount val="3"/>
                <c:pt idx="0">
                  <c:v>Skládkový plyn</c:v>
                </c:pt>
                <c:pt idx="1">
                  <c:v>Kalový plyn (ČOV)</c:v>
                </c:pt>
                <c:pt idx="2">
                  <c:v>Ostatní bioplyn</c:v>
                </c:pt>
              </c:strCache>
            </c:strRef>
          </c:cat>
          <c:val>
            <c:numRef>
              <c:f>'5.4'!$E$39:$E$41</c:f>
              <c:numCache>
                <c:formatCode>0%</c:formatCode>
                <c:ptCount val="3"/>
                <c:pt idx="0">
                  <c:v>7.8625625332553628E-2</c:v>
                </c:pt>
                <c:pt idx="1">
                  <c:v>3.4864119575837012E-3</c:v>
                </c:pt>
                <c:pt idx="2">
                  <c:v>0.91788796270986261</c:v>
                </c:pt>
              </c:numCache>
            </c:numRef>
          </c:val>
        </c:ser>
        <c:dLbls>
          <c:showLegendKey val="0"/>
          <c:showVal val="0"/>
          <c:showCatName val="0"/>
          <c:showSerName val="0"/>
          <c:showPercent val="0"/>
          <c:showBubbleSize val="0"/>
          <c:showLeaderLines val="1"/>
        </c:dLbls>
        <c:firstSliceAng val="61"/>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a:t>
            </a:r>
            <a:r>
              <a:rPr lang="cs-CZ" sz="1000" baseline="0"/>
              <a:t>z bioplynu (GJ)</a:t>
            </a:r>
            <a:endParaRPr lang="cs-CZ" sz="1000"/>
          </a:p>
        </c:rich>
      </c:tx>
      <c:layout>
        <c:manualLayout>
          <c:xMode val="edge"/>
          <c:yMode val="edge"/>
          <c:x val="0.22604023205586388"/>
          <c:y val="0"/>
        </c:manualLayout>
      </c:layout>
      <c:overlay val="0"/>
    </c:title>
    <c:autoTitleDeleted val="0"/>
    <c:plotArea>
      <c:layout>
        <c:manualLayout>
          <c:layoutTarget val="inner"/>
          <c:xMode val="edge"/>
          <c:yMode val="edge"/>
          <c:x val="0.1236734401910453"/>
          <c:y val="0.20874583333333332"/>
          <c:w val="0.84557883094801833"/>
          <c:h val="0.61349374999999995"/>
        </c:manualLayout>
      </c:layout>
      <c:barChart>
        <c:barDir val="col"/>
        <c:grouping val="stacked"/>
        <c:varyColors val="0"/>
        <c:ser>
          <c:idx val="0"/>
          <c:order val="0"/>
          <c:tx>
            <c:strRef>
              <c:f>'5.4'!$A$39</c:f>
              <c:strCache>
                <c:ptCount val="1"/>
                <c:pt idx="0">
                  <c:v>Skládkový plyn</c:v>
                </c:pt>
              </c:strCache>
            </c:strRef>
          </c:tx>
          <c:invertIfNegative val="0"/>
          <c:cat>
            <c:strRef>
              <c:f>'5.4'!$B$36:$D$36</c:f>
              <c:strCache>
                <c:ptCount val="3"/>
                <c:pt idx="0">
                  <c:v>Říjen</c:v>
                </c:pt>
                <c:pt idx="1">
                  <c:v>Listopad</c:v>
                </c:pt>
                <c:pt idx="2">
                  <c:v>Prosinec</c:v>
                </c:pt>
              </c:strCache>
            </c:strRef>
          </c:cat>
          <c:val>
            <c:numRef>
              <c:f>'5.4'!$B$39:$D$39</c:f>
              <c:numCache>
                <c:formatCode>#,##0.0</c:formatCode>
                <c:ptCount val="3"/>
                <c:pt idx="0">
                  <c:v>4634</c:v>
                </c:pt>
                <c:pt idx="1">
                  <c:v>3724</c:v>
                </c:pt>
                <c:pt idx="2">
                  <c:v>4089</c:v>
                </c:pt>
              </c:numCache>
            </c:numRef>
          </c:val>
        </c:ser>
        <c:ser>
          <c:idx val="1"/>
          <c:order val="1"/>
          <c:tx>
            <c:strRef>
              <c:f>'5.4'!$A$40</c:f>
              <c:strCache>
                <c:ptCount val="1"/>
                <c:pt idx="0">
                  <c:v>Kalový plyn (ČOV)</c:v>
                </c:pt>
              </c:strCache>
            </c:strRef>
          </c:tx>
          <c:invertIfNegative val="0"/>
          <c:cat>
            <c:strRef>
              <c:f>'5.4'!$B$36:$D$36</c:f>
              <c:strCache>
                <c:ptCount val="3"/>
                <c:pt idx="0">
                  <c:v>Říjen</c:v>
                </c:pt>
                <c:pt idx="1">
                  <c:v>Listopad</c:v>
                </c:pt>
                <c:pt idx="2">
                  <c:v>Prosinec</c:v>
                </c:pt>
              </c:strCache>
            </c:strRef>
          </c:cat>
          <c:val>
            <c:numRef>
              <c:f>'5.4'!$B$40:$D$40</c:f>
              <c:numCache>
                <c:formatCode>#,##0.0</c:formatCode>
                <c:ptCount val="3"/>
                <c:pt idx="0">
                  <c:v>1.111</c:v>
                </c:pt>
                <c:pt idx="1">
                  <c:v>162.137</c:v>
                </c:pt>
                <c:pt idx="2">
                  <c:v>388.67599999999999</c:v>
                </c:pt>
              </c:numCache>
            </c:numRef>
          </c:val>
        </c:ser>
        <c:ser>
          <c:idx val="2"/>
          <c:order val="2"/>
          <c:tx>
            <c:strRef>
              <c:f>'5.4'!$A$41</c:f>
              <c:strCache>
                <c:ptCount val="1"/>
                <c:pt idx="0">
                  <c:v>Ostatní bioplyn</c:v>
                </c:pt>
              </c:strCache>
            </c:strRef>
          </c:tx>
          <c:invertIfNegative val="0"/>
          <c:cat>
            <c:strRef>
              <c:f>'5.4'!$B$36:$D$36</c:f>
              <c:strCache>
                <c:ptCount val="3"/>
                <c:pt idx="0">
                  <c:v>Říjen</c:v>
                </c:pt>
                <c:pt idx="1">
                  <c:v>Listopad</c:v>
                </c:pt>
                <c:pt idx="2">
                  <c:v>Prosinec</c:v>
                </c:pt>
              </c:strCache>
            </c:strRef>
          </c:cat>
          <c:val>
            <c:numRef>
              <c:f>'5.4'!$B$41:$D$41</c:f>
              <c:numCache>
                <c:formatCode>#,##0.0</c:formatCode>
                <c:ptCount val="3"/>
                <c:pt idx="0">
                  <c:v>41675.299999999988</c:v>
                </c:pt>
                <c:pt idx="1">
                  <c:v>49229.686000000002</c:v>
                </c:pt>
                <c:pt idx="2">
                  <c:v>54403.257000000012</c:v>
                </c:pt>
              </c:numCache>
            </c:numRef>
          </c:val>
        </c:ser>
        <c:dLbls>
          <c:showLegendKey val="0"/>
          <c:showVal val="0"/>
          <c:showCatName val="0"/>
          <c:showSerName val="0"/>
          <c:showPercent val="0"/>
          <c:showBubbleSize val="0"/>
        </c:dLbls>
        <c:gapWidth val="104"/>
        <c:overlap val="100"/>
        <c:axId val="484370304"/>
        <c:axId val="484371840"/>
      </c:barChart>
      <c:catAx>
        <c:axId val="484370304"/>
        <c:scaling>
          <c:orientation val="minMax"/>
        </c:scaling>
        <c:delete val="0"/>
        <c:axPos val="b"/>
        <c:numFmt formatCode="General" sourceLinked="1"/>
        <c:majorTickMark val="none"/>
        <c:minorTickMark val="none"/>
        <c:tickLblPos val="nextTo"/>
        <c:txPr>
          <a:bodyPr/>
          <a:lstStyle/>
          <a:p>
            <a:pPr>
              <a:defRPr sz="900"/>
            </a:pPr>
            <a:endParaRPr lang="cs-CZ"/>
          </a:p>
        </c:txPr>
        <c:crossAx val="484371840"/>
        <c:crosses val="autoZero"/>
        <c:auto val="1"/>
        <c:lblAlgn val="ctr"/>
        <c:lblOffset val="100"/>
        <c:noMultiLvlLbl val="0"/>
      </c:catAx>
      <c:valAx>
        <c:axId val="4843718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4370304"/>
        <c:crosses val="autoZero"/>
        <c:crossBetween val="between"/>
        <c:majorUnit val="1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'5.4'!$F$24</c:f>
              <c:strCache>
                <c:ptCount val="1"/>
              </c:strCache>
            </c:strRef>
          </c:tx>
          <c:invertIfNegative val="0"/>
          <c:cat>
            <c:numRef>
              <c:f>'5.4'!$G$23</c:f>
              <c:numCache>
                <c:formatCode>General</c:formatCode>
                <c:ptCount val="1"/>
              </c:numCache>
            </c:numRef>
          </c:cat>
          <c:val>
            <c:numRef>
              <c:f>'5.4'!$G$24</c:f>
              <c:numCache>
                <c:formatCode>General</c:formatCode>
                <c:ptCount val="1"/>
              </c:numCache>
            </c:numRef>
          </c:val>
        </c:ser>
        <c:ser>
          <c:idx val="1"/>
          <c:order val="1"/>
          <c:tx>
            <c:strRef>
              <c:f>'5.4'!$F$25</c:f>
              <c:strCache>
                <c:ptCount val="1"/>
              </c:strCache>
            </c:strRef>
          </c:tx>
          <c:invertIfNegative val="0"/>
          <c:cat>
            <c:numRef>
              <c:f>'5.4'!$G$23</c:f>
              <c:numCache>
                <c:formatCode>General</c:formatCode>
                <c:ptCount val="1"/>
              </c:numCache>
            </c:numRef>
          </c:cat>
          <c:val>
            <c:numRef>
              <c:f>'5.4'!$G$25</c:f>
              <c:numCache>
                <c:formatCode>General</c:formatCode>
                <c:ptCount val="1"/>
              </c:numCache>
            </c:numRef>
          </c:val>
        </c:ser>
        <c:ser>
          <c:idx val="2"/>
          <c:order val="2"/>
          <c:tx>
            <c:strRef>
              <c:f>'5.4'!$F$26</c:f>
              <c:strCache>
                <c:ptCount val="1"/>
              </c:strCache>
            </c:strRef>
          </c:tx>
          <c:invertIfNegative val="0"/>
          <c:cat>
            <c:numRef>
              <c:f>'5.4'!$G$23</c:f>
              <c:numCache>
                <c:formatCode>General</c:formatCode>
                <c:ptCount val="1"/>
              </c:numCache>
            </c:numRef>
          </c:cat>
          <c:val>
            <c:numRef>
              <c:f>'5.4'!$G$26</c:f>
              <c:numCache>
                <c:formatCode>General</c:formatCode>
                <c:ptCount val="1"/>
              </c:numCache>
            </c:numRef>
          </c:val>
        </c:ser>
        <c:ser>
          <c:idx val="3"/>
          <c:order val="3"/>
          <c:tx>
            <c:strRef>
              <c:f>'5.4'!$F$27</c:f>
              <c:strCache>
                <c:ptCount val="1"/>
              </c:strCache>
            </c:strRef>
          </c:tx>
          <c:invertIfNegative val="0"/>
          <c:cat>
            <c:numRef>
              <c:f>'5.4'!$G$23</c:f>
              <c:numCache>
                <c:formatCode>General</c:formatCode>
                <c:ptCount val="1"/>
              </c:numCache>
            </c:numRef>
          </c:cat>
          <c:val>
            <c:numRef>
              <c:f>'5.4'!$G$27</c:f>
              <c:numCache>
                <c:formatCode>General</c:formatCode>
                <c:ptCount val="1"/>
              </c:numCache>
            </c:numRef>
          </c:val>
        </c:ser>
        <c:ser>
          <c:idx val="4"/>
          <c:order val="4"/>
          <c:tx>
            <c:strRef>
              <c:f>'5.4'!$F$28</c:f>
              <c:strCache>
                <c:ptCount val="1"/>
              </c:strCache>
            </c:strRef>
          </c:tx>
          <c:invertIfNegative val="0"/>
          <c:cat>
            <c:numRef>
              <c:f>'5.4'!$G$23</c:f>
              <c:numCache>
                <c:formatCode>General</c:formatCode>
                <c:ptCount val="1"/>
              </c:numCache>
            </c:numRef>
          </c:cat>
          <c:val>
            <c:numRef>
              <c:f>'5.4'!$G$28</c:f>
              <c:numCache>
                <c:formatCode>General</c:formatCode>
                <c:ptCount val="1"/>
              </c:numCache>
            </c:numRef>
          </c:val>
        </c:ser>
        <c:ser>
          <c:idx val="5"/>
          <c:order val="5"/>
          <c:tx>
            <c:strRef>
              <c:f>'5.4'!$F$29</c:f>
              <c:strCache>
                <c:ptCount val="1"/>
              </c:strCache>
            </c:strRef>
          </c:tx>
          <c:invertIfNegative val="0"/>
          <c:cat>
            <c:numRef>
              <c:f>'5.4'!$G$23</c:f>
              <c:numCache>
                <c:formatCode>General</c:formatCode>
                <c:ptCount val="1"/>
              </c:numCache>
            </c:numRef>
          </c:cat>
          <c:val>
            <c:numRef>
              <c:f>'5.4'!$G$29</c:f>
              <c:numCache>
                <c:formatCode>General</c:formatCode>
                <c:ptCount val="1"/>
              </c:numCache>
            </c:numRef>
          </c:val>
        </c:ser>
        <c:ser>
          <c:idx val="6"/>
          <c:order val="6"/>
          <c:tx>
            <c:strRef>
              <c:f>'5.4'!$F$30</c:f>
              <c:strCache>
                <c:ptCount val="1"/>
              </c:strCache>
            </c:strRef>
          </c:tx>
          <c:invertIfNegative val="0"/>
          <c:cat>
            <c:numRef>
              <c:f>'5.4'!$G$23</c:f>
              <c:numCache>
                <c:formatCode>General</c:formatCode>
                <c:ptCount val="1"/>
              </c:numCache>
            </c:numRef>
          </c:cat>
          <c:val>
            <c:numRef>
              <c:f>'5.4'!$G$30</c:f>
              <c:numCache>
                <c:formatCode>General</c:formatCode>
                <c:ptCount val="1"/>
              </c:numCache>
            </c:numRef>
          </c:val>
        </c:ser>
        <c:dLbls>
          <c:showLegendKey val="0"/>
          <c:showVal val="0"/>
          <c:showCatName val="0"/>
          <c:showSerName val="0"/>
          <c:showPercent val="0"/>
          <c:showBubbleSize val="0"/>
        </c:dLbls>
        <c:gapWidth val="150"/>
        <c:axId val="483966976"/>
        <c:axId val="483968512"/>
      </c:barChart>
      <c:catAx>
        <c:axId val="483966976"/>
        <c:scaling>
          <c:orientation val="minMax"/>
        </c:scaling>
        <c:delete val="1"/>
        <c:axPos val="b"/>
        <c:numFmt formatCode="General" sourceLinked="1"/>
        <c:majorTickMark val="out"/>
        <c:minorTickMark val="none"/>
        <c:tickLblPos val="nextTo"/>
        <c:crossAx val="483968512"/>
        <c:crosses val="autoZero"/>
        <c:auto val="1"/>
        <c:lblAlgn val="ctr"/>
        <c:lblOffset val="100"/>
        <c:noMultiLvlLbl val="0"/>
      </c:catAx>
      <c:valAx>
        <c:axId val="483968512"/>
        <c:scaling>
          <c:orientation val="minMax"/>
        </c:scaling>
        <c:delete val="1"/>
        <c:axPos val="l"/>
        <c:numFmt formatCode="General" sourceLinked="1"/>
        <c:majorTickMark val="out"/>
        <c:minorTickMark val="none"/>
        <c:tickLblPos val="nextTo"/>
        <c:crossAx val="48396697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'5.4'!$F$39</c:f>
              <c:strCache>
                <c:ptCount val="1"/>
              </c:strCache>
            </c:strRef>
          </c:tx>
          <c:invertIfNegative val="0"/>
          <c:cat>
            <c:numRef>
              <c:f>'5.4'!$G$38</c:f>
              <c:numCache>
                <c:formatCode>General</c:formatCode>
                <c:ptCount val="1"/>
              </c:numCache>
            </c:numRef>
          </c:cat>
          <c:val>
            <c:numRef>
              <c:f>'5.4'!$G$39</c:f>
              <c:numCache>
                <c:formatCode>General</c:formatCode>
                <c:ptCount val="1"/>
              </c:numCache>
            </c:numRef>
          </c:val>
        </c:ser>
        <c:ser>
          <c:idx val="1"/>
          <c:order val="1"/>
          <c:tx>
            <c:strRef>
              <c:f>'5.4'!$F$40</c:f>
              <c:strCache>
                <c:ptCount val="1"/>
              </c:strCache>
            </c:strRef>
          </c:tx>
          <c:invertIfNegative val="0"/>
          <c:cat>
            <c:numRef>
              <c:f>'5.4'!$G$38</c:f>
              <c:numCache>
                <c:formatCode>General</c:formatCode>
                <c:ptCount val="1"/>
              </c:numCache>
            </c:numRef>
          </c:cat>
          <c:val>
            <c:numRef>
              <c:f>'5.4'!$G$40</c:f>
              <c:numCache>
                <c:formatCode>General</c:formatCode>
                <c:ptCount val="1"/>
              </c:numCache>
            </c:numRef>
          </c:val>
        </c:ser>
        <c:ser>
          <c:idx val="2"/>
          <c:order val="2"/>
          <c:tx>
            <c:strRef>
              <c:f>'5.4'!$F$41</c:f>
              <c:strCache>
                <c:ptCount val="1"/>
              </c:strCache>
            </c:strRef>
          </c:tx>
          <c:invertIfNegative val="0"/>
          <c:cat>
            <c:numRef>
              <c:f>'5.4'!$G$38</c:f>
              <c:numCache>
                <c:formatCode>General</c:formatCode>
                <c:ptCount val="1"/>
              </c:numCache>
            </c:numRef>
          </c:cat>
          <c:val>
            <c:numRef>
              <c:f>'5.4'!$G$41</c:f>
              <c:numCache>
                <c:formatCode>General</c:formatCode>
                <c:ptCount val="1"/>
              </c:numCache>
            </c:numRef>
          </c:val>
        </c:ser>
        <c:dLbls>
          <c:showLegendKey val="0"/>
          <c:showVal val="0"/>
          <c:showCatName val="0"/>
          <c:showSerName val="0"/>
          <c:showPercent val="0"/>
          <c:showBubbleSize val="0"/>
        </c:dLbls>
        <c:gapWidth val="150"/>
        <c:axId val="484051584"/>
        <c:axId val="484065664"/>
      </c:barChart>
      <c:catAx>
        <c:axId val="484051584"/>
        <c:scaling>
          <c:orientation val="minMax"/>
        </c:scaling>
        <c:delete val="1"/>
        <c:axPos val="b"/>
        <c:numFmt formatCode="General" sourceLinked="1"/>
        <c:majorTickMark val="out"/>
        <c:minorTickMark val="none"/>
        <c:tickLblPos val="nextTo"/>
        <c:crossAx val="484065664"/>
        <c:crosses val="autoZero"/>
        <c:auto val="1"/>
        <c:lblAlgn val="ctr"/>
        <c:lblOffset val="100"/>
        <c:noMultiLvlLbl val="0"/>
      </c:catAx>
      <c:valAx>
        <c:axId val="484065664"/>
        <c:scaling>
          <c:orientation val="minMax"/>
        </c:scaling>
        <c:delete val="1"/>
        <c:axPos val="l"/>
        <c:numFmt formatCode="General" sourceLinked="1"/>
        <c:majorTickMark val="out"/>
        <c:minorTickMark val="none"/>
        <c:tickLblPos val="nextTo"/>
        <c:crossAx val="48405158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'5.4'!$F$7</c:f>
              <c:strCache>
                <c:ptCount val="1"/>
              </c:strCache>
            </c:strRef>
          </c:tx>
          <c:invertIfNegative val="0"/>
          <c:cat>
            <c:numRef>
              <c:f>'5.4'!$G$6</c:f>
              <c:numCache>
                <c:formatCode>General</c:formatCode>
                <c:ptCount val="1"/>
              </c:numCache>
            </c:numRef>
          </c:cat>
          <c:val>
            <c:numRef>
              <c:f>'5.4'!$G$7</c:f>
              <c:numCache>
                <c:formatCode>General</c:formatCode>
                <c:ptCount val="1"/>
              </c:numCache>
            </c:numRef>
          </c:val>
        </c:ser>
        <c:ser>
          <c:idx val="1"/>
          <c:order val="1"/>
          <c:tx>
            <c:strRef>
              <c:f>'5.4'!$F$8</c:f>
              <c:strCache>
                <c:ptCount val="1"/>
              </c:strCache>
            </c:strRef>
          </c:tx>
          <c:spPr>
            <a:solidFill>
              <a:schemeClr val="tx1"/>
            </a:solidFill>
          </c:spPr>
          <c:invertIfNegative val="0"/>
          <c:cat>
            <c:numRef>
              <c:f>'5.4'!$G$6</c:f>
              <c:numCache>
                <c:formatCode>General</c:formatCode>
                <c:ptCount val="1"/>
              </c:numCache>
            </c:numRef>
          </c:cat>
          <c:val>
            <c:numRef>
              <c:f>'5.4'!$G$8</c:f>
              <c:numCache>
                <c:formatCode>General</c:formatCode>
                <c:ptCount val="1"/>
              </c:numCache>
            </c:numRef>
          </c:val>
        </c:ser>
        <c:ser>
          <c:idx val="2"/>
          <c:order val="2"/>
          <c:tx>
            <c:strRef>
              <c:f>'5.4'!$F$9</c:f>
              <c:strCache>
                <c:ptCount val="1"/>
              </c:strCache>
            </c:strRef>
          </c:tx>
          <c:invertIfNegative val="0"/>
          <c:cat>
            <c:numRef>
              <c:f>'5.4'!$G$6</c:f>
              <c:numCache>
                <c:formatCode>General</c:formatCode>
                <c:ptCount val="1"/>
              </c:numCache>
            </c:numRef>
          </c:cat>
          <c:val>
            <c:numRef>
              <c:f>'5.4'!$G$9</c:f>
              <c:numCache>
                <c:formatCode>General</c:formatCode>
                <c:ptCount val="1"/>
              </c:numCache>
            </c:numRef>
          </c:val>
        </c:ser>
        <c:ser>
          <c:idx val="3"/>
          <c:order val="3"/>
          <c:tx>
            <c:strRef>
              <c:f>'5.4'!$F$10</c:f>
              <c:strCache>
                <c:ptCount val="1"/>
              </c:strCache>
            </c:strRef>
          </c:tx>
          <c:invertIfNegative val="0"/>
          <c:cat>
            <c:numRef>
              <c:f>'5.4'!$G$6</c:f>
              <c:numCache>
                <c:formatCode>General</c:formatCode>
                <c:ptCount val="1"/>
              </c:numCache>
            </c:numRef>
          </c:cat>
          <c:val>
            <c:numRef>
              <c:f>'5.4'!$G$10</c:f>
              <c:numCache>
                <c:formatCode>General</c:formatCode>
                <c:ptCount val="1"/>
              </c:numCache>
            </c:numRef>
          </c:val>
        </c:ser>
        <c:ser>
          <c:idx val="4"/>
          <c:order val="4"/>
          <c:tx>
            <c:strRef>
              <c:f>'5.4'!$F$11</c:f>
              <c:strCache>
                <c:ptCount val="1"/>
              </c:strCache>
            </c:strRef>
          </c:tx>
          <c:spPr>
            <a:solidFill>
              <a:srgbClr val="6E4932"/>
            </a:solidFill>
          </c:spPr>
          <c:invertIfNegative val="0"/>
          <c:cat>
            <c:numRef>
              <c:f>'5.4'!$G$6</c:f>
              <c:numCache>
                <c:formatCode>General</c:formatCode>
                <c:ptCount val="1"/>
              </c:numCache>
            </c:numRef>
          </c:cat>
          <c:val>
            <c:numRef>
              <c:f>'5.4'!$G$11</c:f>
              <c:numCache>
                <c:formatCode>General</c:formatCode>
                <c:ptCount val="1"/>
              </c:numCache>
            </c:numRef>
          </c:val>
        </c:ser>
        <c:ser>
          <c:idx val="5"/>
          <c:order val="5"/>
          <c:tx>
            <c:strRef>
              <c:f>'5.4'!$F$12</c:f>
              <c:strCache>
                <c:ptCount val="1"/>
              </c:strCache>
            </c:strRef>
          </c:tx>
          <c:invertIfNegative val="0"/>
          <c:cat>
            <c:numRef>
              <c:f>'5.4'!$G$6</c:f>
              <c:numCache>
                <c:formatCode>General</c:formatCode>
                <c:ptCount val="1"/>
              </c:numCache>
            </c:numRef>
          </c:cat>
          <c:val>
            <c:numRef>
              <c:f>'5.4'!$G$12</c:f>
              <c:numCache>
                <c:formatCode>General</c:formatCode>
                <c:ptCount val="1"/>
              </c:numCache>
            </c:numRef>
          </c:val>
        </c:ser>
        <c:ser>
          <c:idx val="6"/>
          <c:order val="6"/>
          <c:tx>
            <c:strRef>
              <c:f>'5.4'!$F$13</c:f>
              <c:strCache>
                <c:ptCount val="1"/>
              </c:strCache>
            </c:strRef>
          </c:tx>
          <c:invertIfNegative val="0"/>
          <c:cat>
            <c:numRef>
              <c:f>'5.4'!$G$6</c:f>
              <c:numCache>
                <c:formatCode>General</c:formatCode>
                <c:ptCount val="1"/>
              </c:numCache>
            </c:numRef>
          </c:cat>
          <c:val>
            <c:numRef>
              <c:f>'5.4'!$G$13</c:f>
              <c:numCache>
                <c:formatCode>General</c:formatCode>
                <c:ptCount val="1"/>
              </c:numCache>
            </c:numRef>
          </c:val>
        </c:ser>
        <c:ser>
          <c:idx val="7"/>
          <c:order val="7"/>
          <c:tx>
            <c:strRef>
              <c:f>'5.4'!$F$14</c:f>
              <c:strCache>
                <c:ptCount val="1"/>
              </c:strCache>
            </c:strRef>
          </c:tx>
          <c:invertIfNegative val="0"/>
          <c:cat>
            <c:numRef>
              <c:f>'5.4'!$G$6</c:f>
              <c:numCache>
                <c:formatCode>General</c:formatCode>
                <c:ptCount val="1"/>
              </c:numCache>
            </c:numRef>
          </c:cat>
          <c:val>
            <c:numRef>
              <c:f>'5.4'!$G$14</c:f>
              <c:numCache>
                <c:formatCode>General</c:formatCode>
                <c:ptCount val="1"/>
              </c:numCache>
            </c:numRef>
          </c:val>
        </c:ser>
        <c:dLbls>
          <c:showLegendKey val="0"/>
          <c:showVal val="0"/>
          <c:showCatName val="0"/>
          <c:showSerName val="0"/>
          <c:showPercent val="0"/>
          <c:showBubbleSize val="0"/>
        </c:dLbls>
        <c:gapWidth val="150"/>
        <c:axId val="484099584"/>
        <c:axId val="484101120"/>
      </c:barChart>
      <c:catAx>
        <c:axId val="484099584"/>
        <c:scaling>
          <c:orientation val="minMax"/>
        </c:scaling>
        <c:delete val="1"/>
        <c:axPos val="b"/>
        <c:numFmt formatCode="General" sourceLinked="1"/>
        <c:majorTickMark val="out"/>
        <c:minorTickMark val="none"/>
        <c:tickLblPos val="nextTo"/>
        <c:crossAx val="484101120"/>
        <c:crosses val="autoZero"/>
        <c:auto val="1"/>
        <c:lblAlgn val="ctr"/>
        <c:lblOffset val="100"/>
        <c:noMultiLvlLbl val="0"/>
      </c:catAx>
      <c:valAx>
        <c:axId val="484101120"/>
        <c:scaling>
          <c:orientation val="minMax"/>
        </c:scaling>
        <c:delete val="1"/>
        <c:axPos val="l"/>
        <c:numFmt formatCode="General" sourceLinked="1"/>
        <c:majorTickMark val="out"/>
        <c:minorTickMark val="none"/>
        <c:tickLblPos val="nextTo"/>
        <c:crossAx val="48409958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a:t>
            </a:r>
            <a:r>
              <a:rPr lang="cs-CZ" sz="1000"/>
              <a:t>krajů ČR na </a:t>
            </a:r>
            <a:r>
              <a:rPr lang="en-US" sz="1000"/>
              <a:t>instalované</a:t>
            </a:r>
            <a:r>
              <a:rPr lang="cs-CZ" sz="1000"/>
              <a:t>m</a:t>
            </a:r>
            <a:r>
              <a:rPr lang="en-US" sz="1000"/>
              <a:t> výkonu v</a:t>
            </a:r>
            <a:r>
              <a:rPr lang="cs-CZ" sz="1000"/>
              <a:t>ýroben tepla</a:t>
            </a:r>
            <a:endParaRPr lang="en-US" sz="1000"/>
          </a:p>
        </c:rich>
      </c:tx>
      <c:layout>
        <c:manualLayout>
          <c:xMode val="edge"/>
          <c:yMode val="edge"/>
          <c:x val="0.18980038608765357"/>
          <c:y val="1.3055488457540993E-3"/>
        </c:manualLayout>
      </c:layout>
      <c:overlay val="0"/>
      <c:spPr>
        <a:solidFill>
          <a:sysClr val="window" lastClr="FFFFFF"/>
        </a:solidFill>
      </c:spPr>
    </c:title>
    <c:autoTitleDeleted val="0"/>
    <c:plotArea>
      <c:layout>
        <c:manualLayout>
          <c:layoutTarget val="inner"/>
          <c:xMode val="edge"/>
          <c:yMode val="edge"/>
          <c:x val="0.26536747007093553"/>
          <c:y val="0.19038626455472518"/>
          <c:w val="0.94094703852648942"/>
          <c:h val="0.61841029137688064"/>
        </c:manualLayout>
      </c:layout>
      <c:doughnutChart>
        <c:varyColors val="1"/>
        <c:ser>
          <c:idx val="0"/>
          <c:order val="0"/>
          <c:dPt>
            <c:idx val="5"/>
            <c:bubble3D val="0"/>
          </c:dPt>
          <c:dPt>
            <c:idx val="7"/>
            <c:bubble3D val="0"/>
          </c:dPt>
          <c:dLbls>
            <c:dLbl>
              <c:idx val="4"/>
              <c:layout>
                <c:manualLayout>
                  <c:x val="1.9566130053139247E-2"/>
                  <c:y val="0"/>
                </c:manualLayout>
              </c:layout>
              <c:showLegendKey val="0"/>
              <c:showVal val="0"/>
              <c:showCatName val="0"/>
              <c:showSerName val="0"/>
              <c:showPercent val="1"/>
              <c:showBubbleSize val="0"/>
            </c:dLbl>
            <c:dLbl>
              <c:idx val="5"/>
              <c:layout>
                <c:manualLayout>
                  <c:x val="1.8738806286325408E-2"/>
                  <c:y val="3.5180289287241799E-3"/>
                </c:manualLayout>
              </c:layout>
              <c:showLegendKey val="0"/>
              <c:showVal val="0"/>
              <c:showCatName val="0"/>
              <c:showSerName val="0"/>
              <c:showPercent val="1"/>
              <c:showBubbleSize val="0"/>
            </c:dLbl>
            <c:dLbl>
              <c:idx val="6"/>
              <c:layout>
                <c:manualLayout>
                  <c:x val="1.8975294551140907E-2"/>
                  <c:y val="3.5180289287242445E-3"/>
                </c:manualLayout>
              </c:layout>
              <c:showLegendKey val="0"/>
              <c:showVal val="0"/>
              <c:showCatName val="0"/>
              <c:showSerName val="0"/>
              <c:showPercent val="1"/>
              <c:showBubbleSize val="0"/>
            </c:dLbl>
            <c:dLbl>
              <c:idx val="8"/>
              <c:layout>
                <c:manualLayout>
                  <c:x val="6.7973043932638075E-3"/>
                  <c:y val="3.5180289287241799E-3"/>
                </c:manualLayout>
              </c:layout>
              <c:numFmt formatCode="0%" sourceLinked="0"/>
              <c:spPr/>
              <c:txPr>
                <a:bodyPr/>
                <a:lstStyle/>
                <a:p>
                  <a:pPr>
                    <a:defRPr sz="900"/>
                  </a:pPr>
                  <a:endParaRPr lang="cs-CZ"/>
                </a:p>
              </c:txPr>
              <c:showLegendKey val="0"/>
              <c:showVal val="0"/>
              <c:showCatName val="0"/>
              <c:showSerName val="0"/>
              <c:showPercent val="1"/>
              <c:showBubbleSize val="0"/>
            </c:dLbl>
            <c:dLbl>
              <c:idx val="10"/>
              <c:layout>
                <c:manualLayout>
                  <c:x val="8.2732376681384065E-4"/>
                  <c:y val="1.0554086786172539E-2"/>
                </c:manualLayout>
              </c:layout>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'6'!$B$23:$B$36</c:f>
              <c:numCache>
                <c:formatCode>General</c:formatCode>
                <c:ptCount val="14"/>
                <c:pt idx="0">
                  <c:v>2098.3645999999985</c:v>
                </c:pt>
                <c:pt idx="1">
                  <c:v>2254.2762000000007</c:v>
                </c:pt>
                <c:pt idx="2">
                  <c:v>1914.9429999999993</c:v>
                </c:pt>
                <c:pt idx="3">
                  <c:v>2906.1049999999996</c:v>
                </c:pt>
                <c:pt idx="4">
                  <c:v>611.8010000000005</c:v>
                </c:pt>
                <c:pt idx="5">
                  <c:v>1056.3674999999996</c:v>
                </c:pt>
                <c:pt idx="6">
                  <c:v>585.00500000000056</c:v>
                </c:pt>
                <c:pt idx="7">
                  <c:v>7279.9918999999963</c:v>
                </c:pt>
                <c:pt idx="8">
                  <c:v>1293.1392000000001</c:v>
                </c:pt>
                <c:pt idx="9">
                  <c:v>3698.0379999999986</c:v>
                </c:pt>
                <c:pt idx="10">
                  <c:v>1148.4849999999994</c:v>
                </c:pt>
                <c:pt idx="11">
                  <c:v>4429.1160000000009</c:v>
                </c:pt>
                <c:pt idx="12">
                  <c:v>10451.396999999995</c:v>
                </c:pt>
                <c:pt idx="13">
                  <c:v>1427.6539999999998</c:v>
                </c:pt>
              </c:numCache>
            </c:numRef>
          </c:val>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Instalovaný výkon v krajích ČR</a:t>
            </a:r>
            <a:r>
              <a:rPr lang="cs-CZ" sz="1000"/>
              <a:t> </a:t>
            </a:r>
            <a:r>
              <a:rPr lang="en-US" sz="1000"/>
              <a:t>(</a:t>
            </a:r>
            <a:r>
              <a:rPr lang="cs-CZ" sz="1000"/>
              <a:t>M</a:t>
            </a:r>
            <a:r>
              <a:rPr lang="en-US" sz="1000"/>
              <a:t>W</a:t>
            </a:r>
            <a:r>
              <a:rPr lang="cs-CZ" sz="1000" baseline="-25000"/>
              <a:t>t</a:t>
            </a:r>
            <a:r>
              <a:rPr lang="en-US" sz="1000"/>
              <a:t>)</a:t>
            </a:r>
          </a:p>
        </c:rich>
      </c:tx>
      <c:layout>
        <c:manualLayout>
          <c:xMode val="edge"/>
          <c:yMode val="edge"/>
          <c:x val="0.33404804953533973"/>
          <c:y val="1.8970400977105584E-3"/>
        </c:manualLayout>
      </c:layout>
      <c:overlay val="0"/>
    </c:title>
    <c:autoTitleDeleted val="0"/>
    <c:plotArea>
      <c:layout>
        <c:manualLayout>
          <c:layoutTarget val="inner"/>
          <c:xMode val="edge"/>
          <c:yMode val="edge"/>
          <c:x val="9.1786081118097995E-2"/>
          <c:y val="0.14708333333333337"/>
          <c:w val="0.90821391888190195"/>
          <c:h val="0.48846027909877604"/>
        </c:manualLayout>
      </c:layout>
      <c:barChart>
        <c:barDir val="col"/>
        <c:grouping val="clustered"/>
        <c:varyColors val="0"/>
        <c:ser>
          <c:idx val="0"/>
          <c:order val="0"/>
          <c:tx>
            <c:strRef>
              <c:f>'6'!$A$23</c:f>
              <c:strCache>
                <c:ptCount val="1"/>
                <c:pt idx="0">
                  <c:v>PHA</c:v>
                </c:pt>
              </c:strCache>
            </c:strRef>
          </c:tx>
          <c:invertIfNegative val="0"/>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c:f>
              <c:numCache>
                <c:formatCode>General</c:formatCode>
                <c:ptCount val="1"/>
                <c:pt idx="0">
                  <c:v>2098.3645999999985</c:v>
                </c:pt>
              </c:numCache>
            </c:numRef>
          </c:val>
        </c:ser>
        <c:ser>
          <c:idx val="1"/>
          <c:order val="1"/>
          <c:tx>
            <c:strRef>
              <c:f>'6'!$A$24</c:f>
              <c:strCache>
                <c:ptCount val="1"/>
                <c:pt idx="0">
                  <c:v>JHČ</c:v>
                </c:pt>
              </c:strCache>
            </c:strRef>
          </c:tx>
          <c:invertIfNegative val="0"/>
          <c:val>
            <c:numRef>
              <c:f>('6'!$B$22,'6'!$B$24)</c:f>
              <c:numCache>
                <c:formatCode>General</c:formatCode>
                <c:ptCount val="2"/>
                <c:pt idx="1">
                  <c:v>2254.2762000000007</c:v>
                </c:pt>
              </c:numCache>
            </c:numRef>
          </c:val>
        </c:ser>
        <c:ser>
          <c:idx val="2"/>
          <c:order val="2"/>
          <c:tx>
            <c:strRef>
              <c:f>'6'!$A$25</c:f>
              <c:strCache>
                <c:ptCount val="1"/>
                <c:pt idx="0">
                  <c:v>JHM</c:v>
                </c:pt>
              </c:strCache>
            </c:strRef>
          </c:tx>
          <c:invertIfNegative val="0"/>
          <c:val>
            <c:numRef>
              <c:f>('6'!$B$22,'6'!$B$22,'6'!$B$25)</c:f>
              <c:numCache>
                <c:formatCode>General</c:formatCode>
                <c:ptCount val="3"/>
                <c:pt idx="2">
                  <c:v>1914.9429999999993</c:v>
                </c:pt>
              </c:numCache>
            </c:numRef>
          </c:val>
        </c:ser>
        <c:ser>
          <c:idx val="3"/>
          <c:order val="3"/>
          <c:tx>
            <c:strRef>
              <c:f>'6'!$A$26</c:f>
              <c:strCache>
                <c:ptCount val="1"/>
                <c:pt idx="0">
                  <c:v>KVK</c:v>
                </c:pt>
              </c:strCache>
            </c:strRef>
          </c:tx>
          <c:invertIfNegative val="0"/>
          <c:val>
            <c:numRef>
              <c:f>('6'!$B$22,'6'!$B$22,'6'!$B$22,'6'!$B$26)</c:f>
              <c:numCache>
                <c:formatCode>General</c:formatCode>
                <c:ptCount val="4"/>
                <c:pt idx="3">
                  <c:v>2906.1049999999996</c:v>
                </c:pt>
              </c:numCache>
            </c:numRef>
          </c:val>
        </c:ser>
        <c:ser>
          <c:idx val="4"/>
          <c:order val="4"/>
          <c:tx>
            <c:strRef>
              <c:f>'6'!$A$27</c:f>
              <c:strCache>
                <c:ptCount val="1"/>
                <c:pt idx="0">
                  <c:v>VYS</c:v>
                </c:pt>
              </c:strCache>
            </c:strRef>
          </c:tx>
          <c:invertIfNegative val="0"/>
          <c:val>
            <c:numRef>
              <c:f>('6'!$B$22,'6'!$B$22,'6'!$B$22,'6'!$B$22,'6'!$B$27)</c:f>
              <c:numCache>
                <c:formatCode>General</c:formatCode>
                <c:ptCount val="5"/>
                <c:pt idx="4">
                  <c:v>611.8010000000005</c:v>
                </c:pt>
              </c:numCache>
            </c:numRef>
          </c:val>
        </c:ser>
        <c:ser>
          <c:idx val="5"/>
          <c:order val="5"/>
          <c:tx>
            <c:strRef>
              <c:f>'6'!$A$28</c:f>
              <c:strCache>
                <c:ptCount val="1"/>
                <c:pt idx="0">
                  <c:v>HKK</c:v>
                </c:pt>
              </c:strCache>
            </c:strRef>
          </c:tx>
          <c:invertIfNegative val="0"/>
          <c:val>
            <c:numRef>
              <c:f>('6'!$B$22,'6'!$B$22,'6'!$B$22,'6'!$B$22,'6'!$B$22,'6'!$B$28)</c:f>
              <c:numCache>
                <c:formatCode>General</c:formatCode>
                <c:ptCount val="6"/>
                <c:pt idx="5">
                  <c:v>1056.3674999999996</c:v>
                </c:pt>
              </c:numCache>
            </c:numRef>
          </c:val>
        </c:ser>
        <c:ser>
          <c:idx val="6"/>
          <c:order val="6"/>
          <c:tx>
            <c:strRef>
              <c:f>'6'!$A$29</c:f>
              <c:strCache>
                <c:ptCount val="1"/>
                <c:pt idx="0">
                  <c:v>LBK</c:v>
                </c:pt>
              </c:strCache>
            </c:strRef>
          </c:tx>
          <c:invertIfNegative val="0"/>
          <c:val>
            <c:numRef>
              <c:f>('6'!$B$22,'6'!$B$22,'6'!$B$22,'6'!$B$22,'6'!$B$22,'6'!$B$22,'6'!$B$29)</c:f>
              <c:numCache>
                <c:formatCode>General</c:formatCode>
                <c:ptCount val="7"/>
                <c:pt idx="6">
                  <c:v>585.00500000000056</c:v>
                </c:pt>
              </c:numCache>
            </c:numRef>
          </c:val>
        </c:ser>
        <c:ser>
          <c:idx val="7"/>
          <c:order val="7"/>
          <c:tx>
            <c:strRef>
              <c:f>'6'!$A$30</c:f>
              <c:strCache>
                <c:ptCount val="1"/>
                <c:pt idx="0">
                  <c:v>MSK</c:v>
                </c:pt>
              </c:strCache>
            </c:strRef>
          </c:tx>
          <c:invertIfNegative val="0"/>
          <c:val>
            <c:numRef>
              <c:f>('6'!$B$22,'6'!$B$22,'6'!$B$22,'6'!$B$22,'6'!$B$22,'6'!$B$22,'6'!$B$22,'6'!$B$30)</c:f>
              <c:numCache>
                <c:formatCode>General</c:formatCode>
                <c:ptCount val="8"/>
                <c:pt idx="7">
                  <c:v>7279.9918999999963</c:v>
                </c:pt>
              </c:numCache>
            </c:numRef>
          </c:val>
        </c:ser>
        <c:ser>
          <c:idx val="8"/>
          <c:order val="8"/>
          <c:tx>
            <c:strRef>
              <c:f>'6'!$A$31</c:f>
              <c:strCache>
                <c:ptCount val="1"/>
                <c:pt idx="0">
                  <c:v>OLK</c:v>
                </c:pt>
              </c:strCache>
            </c:strRef>
          </c:tx>
          <c:invertIfNegative val="0"/>
          <c:val>
            <c:numRef>
              <c:f>('6'!$B$22,'6'!$B$22,'6'!$B$22,'6'!$B$22,'6'!$B$22,'6'!$B$22,'6'!$B$22,'6'!$B$22,'6'!$B$31)</c:f>
              <c:numCache>
                <c:formatCode>General</c:formatCode>
                <c:ptCount val="9"/>
                <c:pt idx="8">
                  <c:v>1293.1392000000001</c:v>
                </c:pt>
              </c:numCache>
            </c:numRef>
          </c:val>
        </c:ser>
        <c:ser>
          <c:idx val="9"/>
          <c:order val="9"/>
          <c:tx>
            <c:strRef>
              <c:f>'6'!$A$32</c:f>
              <c:strCache>
                <c:ptCount val="1"/>
                <c:pt idx="0">
                  <c:v>PAK</c:v>
                </c:pt>
              </c:strCache>
            </c:strRef>
          </c:tx>
          <c:invertIfNegative val="0"/>
          <c:val>
            <c:numRef>
              <c:f>('6'!$B$22,'6'!$B$22,'6'!$B$22,'6'!$B$22,'6'!$B$22,'6'!$B$22,'6'!$B$22,'6'!$B$22,'6'!$B$22,'6'!$B$32)</c:f>
              <c:numCache>
                <c:formatCode>General</c:formatCode>
                <c:ptCount val="10"/>
                <c:pt idx="9">
                  <c:v>3698.0379999999986</c:v>
                </c:pt>
              </c:numCache>
            </c:numRef>
          </c:val>
        </c:ser>
        <c:ser>
          <c:idx val="10"/>
          <c:order val="10"/>
          <c:tx>
            <c:strRef>
              <c:f>'6'!$A$33</c:f>
              <c:strCache>
                <c:ptCount val="1"/>
                <c:pt idx="0">
                  <c:v>PLK</c:v>
                </c:pt>
              </c:strCache>
            </c:strRef>
          </c:tx>
          <c:invertIfNegative val="0"/>
          <c:val>
            <c:numRef>
              <c:f>('6'!$B$22,'6'!$B$22,'6'!$B$22,'6'!$B$22,'6'!$B$22,'6'!$B$22,'6'!$B$22,'6'!$B$22,'6'!$B$22,'6'!$B$22,'6'!$B$33)</c:f>
              <c:numCache>
                <c:formatCode>General</c:formatCode>
                <c:ptCount val="11"/>
                <c:pt idx="10">
                  <c:v>1148.4849999999994</c:v>
                </c:pt>
              </c:numCache>
            </c:numRef>
          </c:val>
        </c:ser>
        <c:ser>
          <c:idx val="11"/>
          <c:order val="11"/>
          <c:tx>
            <c:strRef>
              <c:f>'6'!$A$34</c:f>
              <c:strCache>
                <c:ptCount val="1"/>
                <c:pt idx="0">
                  <c:v>STČ</c:v>
                </c:pt>
              </c:strCache>
            </c:strRef>
          </c:tx>
          <c:invertIfNegative val="0"/>
          <c:val>
            <c:numRef>
              <c:f>('6'!$B$22,'6'!$B$22,'6'!$B$22,'6'!$B$22,'6'!$B$22,'6'!$B$22,'6'!$B$22,'6'!$B$22,'6'!$B$22,'6'!$B$22,'6'!$B$22,'6'!$B$34)</c:f>
              <c:numCache>
                <c:formatCode>General</c:formatCode>
                <c:ptCount val="12"/>
                <c:pt idx="11">
                  <c:v>4429.1160000000009</c:v>
                </c:pt>
              </c:numCache>
            </c:numRef>
          </c:val>
        </c:ser>
        <c:ser>
          <c:idx val="12"/>
          <c:order val="12"/>
          <c:tx>
            <c:strRef>
              <c:f>'6'!$A$35</c:f>
              <c:strCache>
                <c:ptCount val="1"/>
                <c:pt idx="0">
                  <c:v>ULK</c:v>
                </c:pt>
              </c:strCache>
            </c:strRef>
          </c:tx>
          <c:invertIfNegative val="0"/>
          <c:val>
            <c:numRef>
              <c:f>('6'!$B$22,'6'!$B$22,'6'!$B$22,'6'!$B$22,'6'!$B$22,'6'!$B$22,'6'!$B$22,'6'!$B$22,'6'!$B$22,'6'!$B$22,'6'!$B$22,'6'!$B$22,'6'!$B$35)</c:f>
              <c:numCache>
                <c:formatCode>General</c:formatCode>
                <c:ptCount val="13"/>
                <c:pt idx="12">
                  <c:v>10451.396999999995</c:v>
                </c:pt>
              </c:numCache>
            </c:numRef>
          </c:val>
        </c:ser>
        <c:ser>
          <c:idx val="13"/>
          <c:order val="13"/>
          <c:tx>
            <c:strRef>
              <c:f>'6'!$A$36</c:f>
              <c:strCache>
                <c:ptCount val="1"/>
                <c:pt idx="0">
                  <c:v>ZLK</c:v>
                </c:pt>
              </c:strCache>
            </c:strRef>
          </c:tx>
          <c:invertIfNegative val="0"/>
          <c:val>
            <c:numRef>
              <c:f>('6'!$B$22,'6'!$B$22,'6'!$B$22,'6'!$B$22,'6'!$B$22,'6'!$B$22,'6'!$B$22,'6'!$B$22,'6'!$B$22,'6'!$B$22,'6'!$B$22,'6'!$B$22,'6'!$B$22,'6'!$B$36)</c:f>
              <c:numCache>
                <c:formatCode>General</c:formatCode>
                <c:ptCount val="14"/>
                <c:pt idx="13">
                  <c:v>1427.6539999999998</c:v>
                </c:pt>
              </c:numCache>
            </c:numRef>
          </c:val>
        </c:ser>
        <c:dLbls>
          <c:showLegendKey val="0"/>
          <c:showVal val="0"/>
          <c:showCatName val="0"/>
          <c:showSerName val="0"/>
          <c:showPercent val="0"/>
          <c:showBubbleSize val="0"/>
        </c:dLbls>
        <c:gapWidth val="104"/>
        <c:overlap val="100"/>
        <c:axId val="484688640"/>
        <c:axId val="484690176"/>
      </c:barChart>
      <c:catAx>
        <c:axId val="484688640"/>
        <c:scaling>
          <c:orientation val="minMax"/>
        </c:scaling>
        <c:delete val="0"/>
        <c:axPos val="b"/>
        <c:numFmt formatCode="General" sourceLinked="1"/>
        <c:majorTickMark val="none"/>
        <c:minorTickMark val="none"/>
        <c:tickLblPos val="nextTo"/>
        <c:txPr>
          <a:bodyPr/>
          <a:lstStyle/>
          <a:p>
            <a:pPr>
              <a:defRPr sz="900"/>
            </a:pPr>
            <a:endParaRPr lang="cs-CZ"/>
          </a:p>
        </c:txPr>
        <c:crossAx val="484690176"/>
        <c:crosses val="autoZero"/>
        <c:auto val="1"/>
        <c:lblAlgn val="ctr"/>
        <c:lblOffset val="100"/>
        <c:noMultiLvlLbl val="0"/>
      </c:catAx>
      <c:valAx>
        <c:axId val="4846901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46886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tepla brutto (TJ)</a:t>
            </a:r>
          </a:p>
        </c:rich>
      </c:tx>
      <c:layout/>
      <c:overlay val="0"/>
    </c:title>
    <c:autoTitleDeleted val="0"/>
    <c:plotArea>
      <c:layout/>
      <c:barChart>
        <c:barDir val="col"/>
        <c:grouping val="stacked"/>
        <c:varyColors val="0"/>
        <c:ser>
          <c:idx val="0"/>
          <c:order val="0"/>
          <c:tx>
            <c:strRef>
              <c:f>'4.1'!$A$7</c:f>
              <c:strCache>
                <c:ptCount val="1"/>
                <c:pt idx="0">
                  <c:v>Biomasa</c:v>
                </c:pt>
              </c:strCache>
            </c:strRef>
          </c:tx>
          <c:spPr>
            <a:solidFill>
              <a:schemeClr val="accent3">
                <a:lumMod val="75000"/>
              </a:schemeClr>
            </a:solidFill>
          </c:spPr>
          <c:invertIfNegative val="0"/>
          <c:val>
            <c:numRef>
              <c:f>'4.1'!$B$7:$M$7</c:f>
              <c:numCache>
                <c:formatCode>#,##0.0</c:formatCode>
                <c:ptCount val="12"/>
                <c:pt idx="0">
                  <c:v>1966.8494919999996</c:v>
                </c:pt>
                <c:pt idx="1">
                  <c:v>1717.8814129999994</c:v>
                </c:pt>
                <c:pt idx="2">
                  <c:v>1849.4390129999999</c:v>
                </c:pt>
                <c:pt idx="3">
                  <c:v>1692.2648870000003</c:v>
                </c:pt>
                <c:pt idx="4">
                  <c:v>1717.5478489999996</c:v>
                </c:pt>
                <c:pt idx="5">
                  <c:v>1202.6538360000004</c:v>
                </c:pt>
                <c:pt idx="6">
                  <c:v>1276.4542750000003</c:v>
                </c:pt>
                <c:pt idx="7">
                  <c:v>1431.0683070000005</c:v>
                </c:pt>
                <c:pt idx="8">
                  <c:v>1505.9494380000003</c:v>
                </c:pt>
                <c:pt idx="9">
                  <c:v>1594.7441429999999</c:v>
                </c:pt>
                <c:pt idx="10">
                  <c:v>1888.763226</c:v>
                </c:pt>
                <c:pt idx="11">
                  <c:v>2139.0405970000006</c:v>
                </c:pt>
              </c:numCache>
            </c:numRef>
          </c:val>
        </c:ser>
        <c:ser>
          <c:idx val="1"/>
          <c:order val="1"/>
          <c:tx>
            <c:strRef>
              <c:f>'4.1'!$A$8</c:f>
              <c:strCache>
                <c:ptCount val="1"/>
                <c:pt idx="0">
                  <c:v>Bioplyn</c:v>
                </c:pt>
              </c:strCache>
            </c:strRef>
          </c:tx>
          <c:spPr>
            <a:solidFill>
              <a:schemeClr val="bg2">
                <a:lumMod val="50000"/>
              </a:schemeClr>
            </a:solidFill>
          </c:spPr>
          <c:invertIfNegative val="0"/>
          <c:val>
            <c:numRef>
              <c:f>'4.1'!$B$8:$M$8</c:f>
              <c:numCache>
                <c:formatCode>#,##0.0</c:formatCode>
                <c:ptCount val="12"/>
                <c:pt idx="0">
                  <c:v>415.03425299999975</c:v>
                </c:pt>
                <c:pt idx="1">
                  <c:v>370.20426099999963</c:v>
                </c:pt>
                <c:pt idx="2">
                  <c:v>384.80534399999959</c:v>
                </c:pt>
                <c:pt idx="3">
                  <c:v>344.35270900000012</c:v>
                </c:pt>
                <c:pt idx="4">
                  <c:v>328.17013899999978</c:v>
                </c:pt>
                <c:pt idx="5">
                  <c:v>272.6876410000001</c:v>
                </c:pt>
                <c:pt idx="6">
                  <c:v>272.35697799999997</c:v>
                </c:pt>
                <c:pt idx="7">
                  <c:v>277.109848</c:v>
                </c:pt>
                <c:pt idx="8">
                  <c:v>296.84255099999984</c:v>
                </c:pt>
                <c:pt idx="9">
                  <c:v>357.60661200000027</c:v>
                </c:pt>
                <c:pt idx="10">
                  <c:v>373.30946199999966</c:v>
                </c:pt>
                <c:pt idx="11">
                  <c:v>404.25618500000002</c:v>
                </c:pt>
              </c:numCache>
            </c:numRef>
          </c:val>
        </c:ser>
        <c:ser>
          <c:idx val="2"/>
          <c:order val="2"/>
          <c:tx>
            <c:strRef>
              <c:f>'4.1'!$A$9</c:f>
              <c:strCache>
                <c:ptCount val="1"/>
                <c:pt idx="0">
                  <c:v>Černé uhlí</c:v>
                </c:pt>
              </c:strCache>
            </c:strRef>
          </c:tx>
          <c:spPr>
            <a:solidFill>
              <a:schemeClr val="tx1"/>
            </a:solidFill>
          </c:spPr>
          <c:invertIfNegative val="0"/>
          <c:val>
            <c:numRef>
              <c:f>'4.1'!$B$9:$M$9</c:f>
              <c:numCache>
                <c:formatCode>#,##0.0</c:formatCode>
                <c:ptCount val="12"/>
                <c:pt idx="0">
                  <c:v>2748.653237</c:v>
                </c:pt>
                <c:pt idx="1">
                  <c:v>1833.5434520000003</c:v>
                </c:pt>
                <c:pt idx="2">
                  <c:v>1581.2570430000001</c:v>
                </c:pt>
                <c:pt idx="3">
                  <c:v>1081.3241170000001</c:v>
                </c:pt>
                <c:pt idx="4">
                  <c:v>826.41729999999995</c:v>
                </c:pt>
                <c:pt idx="5">
                  <c:v>571.55021000000011</c:v>
                </c:pt>
                <c:pt idx="6">
                  <c:v>502.14980099999997</c:v>
                </c:pt>
                <c:pt idx="7">
                  <c:v>494.03737000000007</c:v>
                </c:pt>
                <c:pt idx="8">
                  <c:v>652.53717399999994</c:v>
                </c:pt>
                <c:pt idx="9">
                  <c:v>1146.8970399999998</c:v>
                </c:pt>
                <c:pt idx="10">
                  <c:v>1456.8899019999999</c:v>
                </c:pt>
                <c:pt idx="11">
                  <c:v>1911.4607530000003</c:v>
                </c:pt>
              </c:numCache>
            </c:numRef>
          </c:val>
        </c:ser>
        <c:ser>
          <c:idx val="3"/>
          <c:order val="3"/>
          <c:tx>
            <c:strRef>
              <c:f>'4.1'!$A$10</c:f>
              <c:strCache>
                <c:ptCount val="1"/>
                <c:pt idx="0">
                  <c:v>Elektrická energie</c:v>
                </c:pt>
              </c:strCache>
            </c:strRef>
          </c:tx>
          <c:invertIfNegative val="0"/>
          <c:val>
            <c:numRef>
              <c:f>'4.1'!$B$10:$M$10</c:f>
              <c:numCache>
                <c:formatCode>#,##0.0</c:formatCode>
                <c:ptCount val="12"/>
                <c:pt idx="0">
                  <c:v>1.0918239999999999</c:v>
                </c:pt>
                <c:pt idx="1">
                  <c:v>1.0474460000000001</c:v>
                </c:pt>
                <c:pt idx="2">
                  <c:v>1.521258</c:v>
                </c:pt>
                <c:pt idx="3">
                  <c:v>1.4819800000000001</c:v>
                </c:pt>
                <c:pt idx="4">
                  <c:v>1.300989</c:v>
                </c:pt>
                <c:pt idx="5">
                  <c:v>1.5403549999999999</c:v>
                </c:pt>
                <c:pt idx="6">
                  <c:v>1.2330590000000001</c:v>
                </c:pt>
                <c:pt idx="7">
                  <c:v>2.2821720000000001</c:v>
                </c:pt>
                <c:pt idx="8">
                  <c:v>1.2963169999999997</c:v>
                </c:pt>
                <c:pt idx="9">
                  <c:v>1.9613669999999999</c:v>
                </c:pt>
                <c:pt idx="10">
                  <c:v>1.5733840000000001</c:v>
                </c:pt>
                <c:pt idx="11">
                  <c:v>1.2126780000000001</c:v>
                </c:pt>
              </c:numCache>
            </c:numRef>
          </c:val>
        </c:ser>
        <c:ser>
          <c:idx val="4"/>
          <c:order val="4"/>
          <c:tx>
            <c:strRef>
              <c:f>'4.1'!$A$11</c:f>
              <c:strCache>
                <c:ptCount val="1"/>
                <c:pt idx="0">
                  <c:v>Energie prostředí (tepelné čerpadlo)</c:v>
                </c:pt>
              </c:strCache>
            </c:strRef>
          </c:tx>
          <c:invertIfNegative val="0"/>
          <c:val>
            <c:numRef>
              <c:f>'4.1'!$B$11:$M$11</c:f>
              <c:numCache>
                <c:formatCode>#,##0.0</c:formatCode>
                <c:ptCount val="12"/>
                <c:pt idx="0">
                  <c:v>1.515936</c:v>
                </c:pt>
                <c:pt idx="1">
                  <c:v>1.120344</c:v>
                </c:pt>
                <c:pt idx="2">
                  <c:v>1.152612</c:v>
                </c:pt>
                <c:pt idx="3">
                  <c:v>0.82666500000000009</c:v>
                </c:pt>
                <c:pt idx="4">
                  <c:v>0.91466499999999995</c:v>
                </c:pt>
                <c:pt idx="5">
                  <c:v>1.1448800000000001</c:v>
                </c:pt>
                <c:pt idx="6">
                  <c:v>1.37473</c:v>
                </c:pt>
                <c:pt idx="7">
                  <c:v>0.93667</c:v>
                </c:pt>
                <c:pt idx="8">
                  <c:v>1.3285100000000001</c:v>
                </c:pt>
                <c:pt idx="9">
                  <c:v>1.53366</c:v>
                </c:pt>
                <c:pt idx="10">
                  <c:v>1.1663400000000002</c:v>
                </c:pt>
                <c:pt idx="11">
                  <c:v>0.89976999999999996</c:v>
                </c:pt>
              </c:numCache>
            </c:numRef>
          </c:val>
        </c:ser>
        <c:ser>
          <c:idx val="5"/>
          <c:order val="5"/>
          <c:tx>
            <c:strRef>
              <c:f>'4.1'!$A$12</c:f>
              <c:strCache>
                <c:ptCount val="1"/>
                <c:pt idx="0">
                  <c:v>Energie Slunce (solární kolektor)</c:v>
                </c:pt>
              </c:strCache>
            </c:strRef>
          </c:tx>
          <c:invertIfNegative val="0"/>
          <c:val>
            <c:numRef>
              <c:f>'4.1'!$B$12:$M$12</c:f>
              <c:numCache>
                <c:formatCode>#,##0.0</c:formatCode>
                <c:ptCount val="12"/>
                <c:pt idx="0">
                  <c:v>5.8230000000000001E-3</c:v>
                </c:pt>
                <c:pt idx="1">
                  <c:v>1.7783E-2</c:v>
                </c:pt>
                <c:pt idx="2">
                  <c:v>3.0668000000000001E-2</c:v>
                </c:pt>
                <c:pt idx="3">
                  <c:v>5.7146000000000002E-2</c:v>
                </c:pt>
                <c:pt idx="4">
                  <c:v>4.4698999999999996E-2</c:v>
                </c:pt>
                <c:pt idx="5">
                  <c:v>8.0467999999999998E-2</c:v>
                </c:pt>
                <c:pt idx="6">
                  <c:v>6.8652000000000005E-2</c:v>
                </c:pt>
                <c:pt idx="7">
                  <c:v>6.1426000000000001E-2</c:v>
                </c:pt>
                <c:pt idx="8">
                  <c:v>4.9225999999999999E-2</c:v>
                </c:pt>
                <c:pt idx="9">
                  <c:v>3.1350999999999997E-2</c:v>
                </c:pt>
                <c:pt idx="10">
                  <c:v>9.0320000000000001E-3</c:v>
                </c:pt>
                <c:pt idx="11">
                  <c:v>9.5950000000000011E-3</c:v>
                </c:pt>
              </c:numCache>
            </c:numRef>
          </c:val>
        </c:ser>
        <c:ser>
          <c:idx val="6"/>
          <c:order val="6"/>
          <c:tx>
            <c:strRef>
              <c:f>'4.1'!$A$13</c:f>
              <c:strCache>
                <c:ptCount val="1"/>
                <c:pt idx="0">
                  <c:v>Hnědé uhlí</c:v>
                </c:pt>
              </c:strCache>
            </c:strRef>
          </c:tx>
          <c:spPr>
            <a:solidFill>
              <a:srgbClr val="6E4932"/>
            </a:solidFill>
          </c:spPr>
          <c:invertIfNegative val="0"/>
          <c:val>
            <c:numRef>
              <c:f>'4.1'!$B$13:$M$13</c:f>
              <c:numCache>
                <c:formatCode>#,##0.0</c:formatCode>
                <c:ptCount val="12"/>
                <c:pt idx="0">
                  <c:v>9899.0833240000011</c:v>
                </c:pt>
                <c:pt idx="1">
                  <c:v>8020.8969899999993</c:v>
                </c:pt>
                <c:pt idx="2">
                  <c:v>7005.4619250000014</c:v>
                </c:pt>
                <c:pt idx="3">
                  <c:v>5280.0287149999995</c:v>
                </c:pt>
                <c:pt idx="4">
                  <c:v>4895.8979889999982</c:v>
                </c:pt>
                <c:pt idx="5">
                  <c:v>2949.3051029999988</c:v>
                </c:pt>
                <c:pt idx="6">
                  <c:v>2310.8801500000004</c:v>
                </c:pt>
                <c:pt idx="7">
                  <c:v>2631.9251660000004</c:v>
                </c:pt>
                <c:pt idx="8">
                  <c:v>3624.2981720000007</c:v>
                </c:pt>
                <c:pt idx="9">
                  <c:v>5554.0581420000008</c:v>
                </c:pt>
                <c:pt idx="10">
                  <c:v>6900.3705640000007</c:v>
                </c:pt>
                <c:pt idx="11">
                  <c:v>8214.8413630000014</c:v>
                </c:pt>
              </c:numCache>
            </c:numRef>
          </c:val>
        </c:ser>
        <c:ser>
          <c:idx val="7"/>
          <c:order val="7"/>
          <c:tx>
            <c:strRef>
              <c:f>'4.1'!$A$14</c:f>
              <c:strCache>
                <c:ptCount val="1"/>
                <c:pt idx="0">
                  <c:v>Jaderné palivo</c:v>
                </c:pt>
              </c:strCache>
            </c:strRef>
          </c:tx>
          <c:invertIfNegative val="0"/>
          <c:val>
            <c:numRef>
              <c:f>'4.1'!$B$14:$M$14</c:f>
              <c:numCache>
                <c:formatCode>#,##0.0</c:formatCode>
                <c:ptCount val="12"/>
                <c:pt idx="0">
                  <c:v>152.78700000000001</c:v>
                </c:pt>
                <c:pt idx="1">
                  <c:v>118.488</c:v>
                </c:pt>
                <c:pt idx="2">
                  <c:v>100.035</c:v>
                </c:pt>
                <c:pt idx="3">
                  <c:v>71.325999999999993</c:v>
                </c:pt>
                <c:pt idx="4">
                  <c:v>60.475000000000001</c:v>
                </c:pt>
                <c:pt idx="5">
                  <c:v>18.834</c:v>
                </c:pt>
                <c:pt idx="6">
                  <c:v>18.204999999999998</c:v>
                </c:pt>
                <c:pt idx="7">
                  <c:v>16.928000000000001</c:v>
                </c:pt>
                <c:pt idx="8">
                  <c:v>33.966000000000001</c:v>
                </c:pt>
                <c:pt idx="9">
                  <c:v>67.564999999999998</c:v>
                </c:pt>
                <c:pt idx="10">
                  <c:v>92.427999999999997</c:v>
                </c:pt>
                <c:pt idx="11">
                  <c:v>101.846</c:v>
                </c:pt>
              </c:numCache>
            </c:numRef>
          </c:val>
        </c:ser>
        <c:ser>
          <c:idx val="8"/>
          <c:order val="8"/>
          <c:tx>
            <c:strRef>
              <c:f>'4.1'!$A$15</c:f>
              <c:strCache>
                <c:ptCount val="1"/>
                <c:pt idx="0">
                  <c:v>Koks</c:v>
                </c:pt>
              </c:strCache>
            </c:strRef>
          </c:tx>
          <c:invertIfNegative val="0"/>
          <c:val>
            <c:numRef>
              <c:f>'4.1'!$B$15:$M$15</c:f>
              <c:numCache>
                <c:formatCode>#,##0.0</c:formatCode>
                <c:ptCount val="12"/>
                <c:pt idx="0">
                  <c:v>6.6599999999999993E-2</c:v>
                </c:pt>
                <c:pt idx="1">
                  <c:v>3.7350000000000001E-2</c:v>
                </c:pt>
                <c:pt idx="2">
                  <c:v>2.8559999999999999E-2</c:v>
                </c:pt>
                <c:pt idx="3">
                  <c:v>2.4164999999999999E-2</c:v>
                </c:pt>
                <c:pt idx="4">
                  <c:v>1.7574000000000003E-2</c:v>
                </c:pt>
                <c:pt idx="5">
                  <c:v>0</c:v>
                </c:pt>
                <c:pt idx="6">
                  <c:v>0</c:v>
                </c:pt>
                <c:pt idx="7">
                  <c:v>0</c:v>
                </c:pt>
                <c:pt idx="8">
                  <c:v>2.2200000000000002E-3</c:v>
                </c:pt>
                <c:pt idx="9">
                  <c:v>1.098E-2</c:v>
                </c:pt>
                <c:pt idx="10">
                  <c:v>2.1989999999999999E-2</c:v>
                </c:pt>
                <c:pt idx="11">
                  <c:v>2.8570000000000002E-2</c:v>
                </c:pt>
              </c:numCache>
            </c:numRef>
          </c:val>
        </c:ser>
        <c:ser>
          <c:idx val="9"/>
          <c:order val="9"/>
          <c:tx>
            <c:strRef>
              <c:f>'4.1'!$A$16</c:f>
              <c:strCache>
                <c:ptCount val="1"/>
                <c:pt idx="0">
                  <c:v>Odpadní teplo</c:v>
                </c:pt>
              </c:strCache>
            </c:strRef>
          </c:tx>
          <c:invertIfNegative val="0"/>
          <c:val>
            <c:numRef>
              <c:f>'4.1'!$B$16:$M$16</c:f>
              <c:numCache>
                <c:formatCode>#,##0.0</c:formatCode>
                <c:ptCount val="12"/>
                <c:pt idx="0">
                  <c:v>677.76202699999999</c:v>
                </c:pt>
                <c:pt idx="1">
                  <c:v>582.17765599999996</c:v>
                </c:pt>
                <c:pt idx="2">
                  <c:v>650.00485400000002</c:v>
                </c:pt>
                <c:pt idx="3">
                  <c:v>665.09318000000007</c:v>
                </c:pt>
                <c:pt idx="4">
                  <c:v>686.58530900000005</c:v>
                </c:pt>
                <c:pt idx="5">
                  <c:v>582.84199799999999</c:v>
                </c:pt>
                <c:pt idx="6">
                  <c:v>650.153682</c:v>
                </c:pt>
                <c:pt idx="7">
                  <c:v>621.57669200000009</c:v>
                </c:pt>
                <c:pt idx="8">
                  <c:v>623.91188599999998</c:v>
                </c:pt>
                <c:pt idx="9">
                  <c:v>577.7782390000001</c:v>
                </c:pt>
                <c:pt idx="10">
                  <c:v>596.93203800000003</c:v>
                </c:pt>
                <c:pt idx="11">
                  <c:v>654.00048300000003</c:v>
                </c:pt>
              </c:numCache>
            </c:numRef>
          </c:val>
        </c:ser>
        <c:ser>
          <c:idx val="10"/>
          <c:order val="10"/>
          <c:tx>
            <c:strRef>
              <c:f>'4.1'!$A$17</c:f>
              <c:strCache>
                <c:ptCount val="1"/>
                <c:pt idx="0">
                  <c:v>Ostatní kapalná paliva</c:v>
                </c:pt>
              </c:strCache>
            </c:strRef>
          </c:tx>
          <c:invertIfNegative val="0"/>
          <c:val>
            <c:numRef>
              <c:f>'4.1'!$B$17:$M$17</c:f>
              <c:numCache>
                <c:formatCode>#,##0.0</c:formatCode>
                <c:ptCount val="12"/>
                <c:pt idx="0">
                  <c:v>88.855165999999997</c:v>
                </c:pt>
                <c:pt idx="1">
                  <c:v>66.856408999999999</c:v>
                </c:pt>
                <c:pt idx="2">
                  <c:v>70.396722999999994</c:v>
                </c:pt>
                <c:pt idx="3">
                  <c:v>50.497107000000007</c:v>
                </c:pt>
                <c:pt idx="4">
                  <c:v>43.947172999999999</c:v>
                </c:pt>
                <c:pt idx="5">
                  <c:v>28.907</c:v>
                </c:pt>
                <c:pt idx="6">
                  <c:v>1.8360000000000001</c:v>
                </c:pt>
                <c:pt idx="7">
                  <c:v>1.95</c:v>
                </c:pt>
                <c:pt idx="8">
                  <c:v>2.8457280000000003</c:v>
                </c:pt>
                <c:pt idx="9">
                  <c:v>49.645637999999998</c:v>
                </c:pt>
                <c:pt idx="10">
                  <c:v>70.373390000000001</c:v>
                </c:pt>
                <c:pt idx="11">
                  <c:v>73.273710999999992</c:v>
                </c:pt>
              </c:numCache>
            </c:numRef>
          </c:val>
        </c:ser>
        <c:ser>
          <c:idx val="11"/>
          <c:order val="11"/>
          <c:tx>
            <c:strRef>
              <c:f>'4.1'!$A$18</c:f>
              <c:strCache>
                <c:ptCount val="1"/>
                <c:pt idx="0">
                  <c:v>Ostatní pevná paliva</c:v>
                </c:pt>
              </c:strCache>
            </c:strRef>
          </c:tx>
          <c:invertIfNegative val="0"/>
          <c:val>
            <c:numRef>
              <c:f>'4.1'!$B$18:$M$18</c:f>
              <c:numCache>
                <c:formatCode>#,##0.0</c:formatCode>
                <c:ptCount val="12"/>
                <c:pt idx="0">
                  <c:v>447.70865200000003</c:v>
                </c:pt>
                <c:pt idx="1">
                  <c:v>388.57776999999999</c:v>
                </c:pt>
                <c:pt idx="2">
                  <c:v>401.22109</c:v>
                </c:pt>
                <c:pt idx="3">
                  <c:v>395.20078699999999</c:v>
                </c:pt>
                <c:pt idx="4">
                  <c:v>370.69889412622075</c:v>
                </c:pt>
                <c:pt idx="5">
                  <c:v>322.6835578571766</c:v>
                </c:pt>
                <c:pt idx="6">
                  <c:v>349.68689022869592</c:v>
                </c:pt>
                <c:pt idx="7">
                  <c:v>341.89710191616234</c:v>
                </c:pt>
                <c:pt idx="8">
                  <c:v>304.98653658375707</c:v>
                </c:pt>
                <c:pt idx="9">
                  <c:v>315.66506521164189</c:v>
                </c:pt>
                <c:pt idx="10">
                  <c:v>424.3608763778181</c:v>
                </c:pt>
                <c:pt idx="11">
                  <c:v>403.68718357827726</c:v>
                </c:pt>
              </c:numCache>
            </c:numRef>
          </c:val>
        </c:ser>
        <c:ser>
          <c:idx val="12"/>
          <c:order val="12"/>
          <c:tx>
            <c:strRef>
              <c:f>'4.1'!$A$19</c:f>
              <c:strCache>
                <c:ptCount val="1"/>
                <c:pt idx="0">
                  <c:v>Ostatní plyny</c:v>
                </c:pt>
              </c:strCache>
            </c:strRef>
          </c:tx>
          <c:invertIfNegative val="0"/>
          <c:val>
            <c:numRef>
              <c:f>'4.1'!$B$19:$M$19</c:f>
              <c:numCache>
                <c:formatCode>#,##0.0</c:formatCode>
                <c:ptCount val="12"/>
                <c:pt idx="0">
                  <c:v>1033.648524</c:v>
                </c:pt>
                <c:pt idx="1">
                  <c:v>889.27497800000003</c:v>
                </c:pt>
                <c:pt idx="2">
                  <c:v>918.19052399999987</c:v>
                </c:pt>
                <c:pt idx="3">
                  <c:v>936.98035399999992</c:v>
                </c:pt>
                <c:pt idx="4">
                  <c:v>888.28406200000006</c:v>
                </c:pt>
                <c:pt idx="5">
                  <c:v>793.21852599999988</c:v>
                </c:pt>
                <c:pt idx="6">
                  <c:v>788.06765099999996</c:v>
                </c:pt>
                <c:pt idx="7">
                  <c:v>850.87594300000012</c:v>
                </c:pt>
                <c:pt idx="8">
                  <c:v>809.3305049999999</c:v>
                </c:pt>
                <c:pt idx="9">
                  <c:v>772.44204500000012</c:v>
                </c:pt>
                <c:pt idx="10">
                  <c:v>851.00215299999991</c:v>
                </c:pt>
                <c:pt idx="11">
                  <c:v>939.50561600000003</c:v>
                </c:pt>
              </c:numCache>
            </c:numRef>
          </c:val>
        </c:ser>
        <c:ser>
          <c:idx val="13"/>
          <c:order val="13"/>
          <c:tx>
            <c:strRef>
              <c:f>'4.1'!$A$20</c:f>
              <c:strCache>
                <c:ptCount val="1"/>
                <c:pt idx="0">
                  <c:v>Ostatní</c:v>
                </c:pt>
              </c:strCache>
            </c:strRef>
          </c:tx>
          <c:invertIfNegative val="0"/>
          <c:val>
            <c:numRef>
              <c:f>'4.1'!$B$20:$M$20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4"/>
          <c:order val="14"/>
          <c:tx>
            <c:strRef>
              <c:f>'4.1'!$A$21</c:f>
              <c:strCache>
                <c:ptCount val="1"/>
                <c:pt idx="0">
                  <c:v>Topné oleje</c:v>
                </c:pt>
              </c:strCache>
            </c:strRef>
          </c:tx>
          <c:invertIfNegative val="0"/>
          <c:val>
            <c:numRef>
              <c:f>'4.1'!$B$21:$M$21</c:f>
              <c:numCache>
                <c:formatCode>#,##0.0</c:formatCode>
                <c:ptCount val="12"/>
                <c:pt idx="0">
                  <c:v>8.3447849999999981</c:v>
                </c:pt>
                <c:pt idx="1">
                  <c:v>7.3088570000000015</c:v>
                </c:pt>
                <c:pt idx="2">
                  <c:v>6.6368159999999978</c:v>
                </c:pt>
                <c:pt idx="3">
                  <c:v>4.241137000000001</c:v>
                </c:pt>
                <c:pt idx="4">
                  <c:v>9.5677120000000055</c:v>
                </c:pt>
                <c:pt idx="5">
                  <c:v>41.065200000000004</c:v>
                </c:pt>
                <c:pt idx="6">
                  <c:v>12.443531999999999</c:v>
                </c:pt>
                <c:pt idx="7">
                  <c:v>10.307543000000004</c:v>
                </c:pt>
                <c:pt idx="8">
                  <c:v>16.709026999999995</c:v>
                </c:pt>
                <c:pt idx="9">
                  <c:v>10.801805</c:v>
                </c:pt>
                <c:pt idx="10">
                  <c:v>15.711836999999992</c:v>
                </c:pt>
                <c:pt idx="11">
                  <c:v>6.7298000000000009</c:v>
                </c:pt>
              </c:numCache>
            </c:numRef>
          </c:val>
        </c:ser>
        <c:ser>
          <c:idx val="15"/>
          <c:order val="15"/>
          <c:tx>
            <c:strRef>
              <c:f>'4.1'!$A$22</c:f>
              <c:strCache>
                <c:ptCount val="1"/>
                <c:pt idx="0">
                  <c:v>Zemní plyn</c:v>
                </c:pt>
              </c:strCache>
            </c:strRef>
          </c:tx>
          <c:spPr>
            <a:solidFill>
              <a:srgbClr val="EBE600"/>
            </a:solidFill>
          </c:spPr>
          <c:invertIfNegative val="0"/>
          <c:val>
            <c:numRef>
              <c:f>'4.1'!$B$22:$M$22</c:f>
              <c:numCache>
                <c:formatCode>#,##0.0</c:formatCode>
                <c:ptCount val="12"/>
                <c:pt idx="0">
                  <c:v>4508.2727761561018</c:v>
                </c:pt>
                <c:pt idx="1">
                  <c:v>3511.7488743553336</c:v>
                </c:pt>
                <c:pt idx="2">
                  <c:v>3076.9513569625137</c:v>
                </c:pt>
                <c:pt idx="3">
                  <c:v>2083.7488219179904</c:v>
                </c:pt>
                <c:pt idx="4">
                  <c:v>2030.4680830737786</c:v>
                </c:pt>
                <c:pt idx="5">
                  <c:v>1247.4944905428242</c:v>
                </c:pt>
                <c:pt idx="6">
                  <c:v>1296.9235437713041</c:v>
                </c:pt>
                <c:pt idx="7">
                  <c:v>1159.5133634838378</c:v>
                </c:pt>
                <c:pt idx="8">
                  <c:v>1554.976962216243</c:v>
                </c:pt>
                <c:pt idx="9">
                  <c:v>2687.0211773883584</c:v>
                </c:pt>
                <c:pt idx="10">
                  <c:v>3337.6840896221856</c:v>
                </c:pt>
                <c:pt idx="11">
                  <c:v>3950.1342044217231</c:v>
                </c:pt>
              </c:numCache>
            </c:numRef>
          </c:val>
        </c:ser>
        <c:dLbls>
          <c:showLegendKey val="0"/>
          <c:showVal val="0"/>
          <c:showCatName val="0"/>
          <c:showSerName val="0"/>
          <c:showPercent val="0"/>
          <c:showBubbleSize val="0"/>
        </c:dLbls>
        <c:gapWidth val="104"/>
        <c:overlap val="100"/>
        <c:axId val="477618944"/>
        <c:axId val="477620480"/>
      </c:barChart>
      <c:catAx>
        <c:axId val="477618944"/>
        <c:scaling>
          <c:orientation val="minMax"/>
        </c:scaling>
        <c:delete val="0"/>
        <c:axPos val="b"/>
        <c:majorTickMark val="none"/>
        <c:minorTickMark val="none"/>
        <c:tickLblPos val="nextTo"/>
        <c:txPr>
          <a:bodyPr/>
          <a:lstStyle/>
          <a:p>
            <a:pPr>
              <a:defRPr sz="900"/>
            </a:pPr>
            <a:endParaRPr lang="cs-CZ"/>
          </a:p>
        </c:txPr>
        <c:crossAx val="477620480"/>
        <c:crosses val="autoZero"/>
        <c:auto val="1"/>
        <c:lblAlgn val="ctr"/>
        <c:lblOffset val="100"/>
        <c:noMultiLvlLbl val="0"/>
      </c:catAx>
      <c:valAx>
        <c:axId val="477620480"/>
        <c:scaling>
          <c:orientation val="minMax"/>
          <c:max val="25000"/>
        </c:scaling>
        <c:delete val="0"/>
        <c:axPos val="l"/>
        <c:majorGridlines/>
        <c:numFmt formatCode="#,##0" sourceLinked="0"/>
        <c:majorTickMark val="out"/>
        <c:minorTickMark val="none"/>
        <c:tickLblPos val="nextTo"/>
        <c:spPr>
          <a:ln>
            <a:noFill/>
          </a:ln>
        </c:spPr>
        <c:txPr>
          <a:bodyPr/>
          <a:lstStyle/>
          <a:p>
            <a:pPr>
              <a:defRPr sz="900"/>
            </a:pPr>
            <a:endParaRPr lang="cs-CZ"/>
          </a:p>
        </c:txPr>
        <c:crossAx val="477618944"/>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invertIfNegative val="0"/>
          <c:cat>
            <c:numRef>
              <c:f>'4.2'!$P$6</c:f>
              <c:numCache>
                <c:formatCode>General</c:formatCode>
                <c:ptCount val="1"/>
              </c:numCache>
            </c:numRef>
          </c:cat>
          <c:val>
            <c:numRef>
              <c:f>'4.2'!$P$7</c:f>
              <c:numCache>
                <c:formatCode>General</c:formatCode>
                <c:ptCount val="1"/>
              </c:numCache>
            </c:numRef>
          </c:val>
        </c:ser>
        <c:ser>
          <c:idx val="1"/>
          <c:order val="1"/>
          <c:tx>
            <c:strRef>
              <c:f>'4.2'!$O$8</c:f>
              <c:strCache>
                <c:ptCount val="1"/>
              </c:strCache>
            </c:strRef>
          </c:tx>
          <c:invertIfNegative val="0"/>
          <c:cat>
            <c:numRef>
              <c:f>'4.2'!$P$6</c:f>
              <c:numCache>
                <c:formatCode>General</c:formatCode>
                <c:ptCount val="1"/>
              </c:numCache>
            </c:numRef>
          </c:cat>
          <c:val>
            <c:numRef>
              <c:f>'4.2'!$P$8</c:f>
              <c:numCache>
                <c:formatCode>General</c:formatCode>
                <c:ptCount val="1"/>
              </c:numCache>
            </c:numRef>
          </c:val>
        </c:ser>
        <c:ser>
          <c:idx val="2"/>
          <c:order val="2"/>
          <c:tx>
            <c:strRef>
              <c:f>'4.2'!$O$9</c:f>
              <c:strCache>
                <c:ptCount val="1"/>
              </c:strCache>
            </c:strRef>
          </c:tx>
          <c:invertIfNegative val="0"/>
          <c:cat>
            <c:numRef>
              <c:f>'4.2'!$P$6</c:f>
              <c:numCache>
                <c:formatCode>General</c:formatCode>
                <c:ptCount val="1"/>
              </c:numCache>
            </c:numRef>
          </c:cat>
          <c:val>
            <c:numRef>
              <c:f>'4.2'!$P$9</c:f>
              <c:numCache>
                <c:formatCode>General</c:formatCode>
                <c:ptCount val="1"/>
              </c:numCache>
            </c:numRef>
          </c:val>
        </c:ser>
        <c:ser>
          <c:idx val="3"/>
          <c:order val="3"/>
          <c:tx>
            <c:strRef>
              <c:f>'4.2'!$O$10</c:f>
              <c:strCache>
                <c:ptCount val="1"/>
              </c:strCache>
            </c:strRef>
          </c:tx>
          <c:invertIfNegative val="0"/>
          <c:cat>
            <c:numRef>
              <c:f>'4.2'!$P$6</c:f>
              <c:numCache>
                <c:formatCode>General</c:formatCode>
                <c:ptCount val="1"/>
              </c:numCache>
            </c:numRef>
          </c:cat>
          <c:val>
            <c:numRef>
              <c:f>'4.2'!$P$10</c:f>
              <c:numCache>
                <c:formatCode>General</c:formatCode>
                <c:ptCount val="1"/>
              </c:numCache>
            </c:numRef>
          </c:val>
        </c:ser>
        <c:ser>
          <c:idx val="4"/>
          <c:order val="4"/>
          <c:tx>
            <c:strRef>
              <c:f>'4.2'!$O$11</c:f>
              <c:strCache>
                <c:ptCount val="1"/>
              </c:strCache>
            </c:strRef>
          </c:tx>
          <c:invertIfNegative val="0"/>
          <c:cat>
            <c:numRef>
              <c:f>'4.2'!$P$6</c:f>
              <c:numCache>
                <c:formatCode>General</c:formatCode>
                <c:ptCount val="1"/>
              </c:numCache>
            </c:numRef>
          </c:cat>
          <c:val>
            <c:numRef>
              <c:f>'4.2'!$P$11</c:f>
              <c:numCache>
                <c:formatCode>General</c:formatCode>
                <c:ptCount val="1"/>
              </c:numCache>
            </c:numRef>
          </c:val>
        </c:ser>
        <c:ser>
          <c:idx val="5"/>
          <c:order val="5"/>
          <c:tx>
            <c:strRef>
              <c:f>'4.2'!$O$12</c:f>
              <c:strCache>
                <c:ptCount val="1"/>
              </c:strCache>
            </c:strRef>
          </c:tx>
          <c:invertIfNegative val="0"/>
          <c:cat>
            <c:numRef>
              <c:f>'4.2'!$P$6</c:f>
              <c:numCache>
                <c:formatCode>General</c:formatCode>
                <c:ptCount val="1"/>
              </c:numCache>
            </c:numRef>
          </c:cat>
          <c:val>
            <c:numRef>
              <c:f>'4.2'!$P$12</c:f>
              <c:numCache>
                <c:formatCode>General</c:formatCode>
                <c:ptCount val="1"/>
              </c:numCache>
            </c:numRef>
          </c:val>
        </c:ser>
        <c:ser>
          <c:idx val="6"/>
          <c:order val="6"/>
          <c:tx>
            <c:strRef>
              <c:f>'4.2'!$O$13</c:f>
              <c:strCache>
                <c:ptCount val="1"/>
              </c:strCache>
            </c:strRef>
          </c:tx>
          <c:invertIfNegative val="0"/>
          <c:cat>
            <c:numRef>
              <c:f>'4.2'!$P$6</c:f>
              <c:numCache>
                <c:formatCode>General</c:formatCode>
                <c:ptCount val="1"/>
              </c:numCache>
            </c:numRef>
          </c:cat>
          <c:val>
            <c:numRef>
              <c:f>'4.2'!$P$13</c:f>
              <c:numCache>
                <c:formatCode>General</c:formatCode>
                <c:ptCount val="1"/>
              </c:numCache>
            </c:numRef>
          </c:val>
        </c:ser>
        <c:ser>
          <c:idx val="7"/>
          <c:order val="7"/>
          <c:tx>
            <c:strRef>
              <c:f>'4.2'!$O$14</c:f>
              <c:strCache>
                <c:ptCount val="1"/>
              </c:strCache>
            </c:strRef>
          </c:tx>
          <c:invertIfNegative val="0"/>
          <c:cat>
            <c:numRef>
              <c:f>'4.2'!$P$6</c:f>
              <c:numCache>
                <c:formatCode>General</c:formatCode>
                <c:ptCount val="1"/>
              </c:numCache>
            </c:numRef>
          </c:cat>
          <c:val>
            <c:numRef>
              <c:f>'4.2'!$P$14</c:f>
              <c:numCache>
                <c:formatCode>General</c:formatCode>
                <c:ptCount val="1"/>
              </c:numCache>
            </c:numRef>
          </c:val>
        </c:ser>
        <c:ser>
          <c:idx val="8"/>
          <c:order val="8"/>
          <c:tx>
            <c:strRef>
              <c:f>'4.2'!$O$15</c:f>
              <c:strCache>
                <c:ptCount val="1"/>
              </c:strCache>
            </c:strRef>
          </c:tx>
          <c:invertIfNegative val="0"/>
          <c:cat>
            <c:numRef>
              <c:f>'4.2'!$P$6</c:f>
              <c:numCache>
                <c:formatCode>General</c:formatCode>
                <c:ptCount val="1"/>
              </c:numCache>
            </c:numRef>
          </c:cat>
          <c:val>
            <c:numRef>
              <c:f>'4.2'!$P$15</c:f>
              <c:numCache>
                <c:formatCode>General</c:formatCode>
                <c:ptCount val="1"/>
              </c:numCache>
            </c:numRef>
          </c:val>
        </c:ser>
        <c:ser>
          <c:idx val="9"/>
          <c:order val="9"/>
          <c:tx>
            <c:strRef>
              <c:f>'4.2'!$O$16</c:f>
              <c:strCache>
                <c:ptCount val="1"/>
              </c:strCache>
            </c:strRef>
          </c:tx>
          <c:invertIfNegative val="0"/>
          <c:cat>
            <c:numRef>
              <c:f>'4.2'!$P$6</c:f>
              <c:numCache>
                <c:formatCode>General</c:formatCode>
                <c:ptCount val="1"/>
              </c:numCache>
            </c:numRef>
          </c:cat>
          <c:val>
            <c:numRef>
              <c:f>'4.2'!$P$16</c:f>
              <c:numCache>
                <c:formatCode>General</c:formatCode>
                <c:ptCount val="1"/>
              </c:numCache>
            </c:numRef>
          </c:val>
        </c:ser>
        <c:ser>
          <c:idx val="10"/>
          <c:order val="10"/>
          <c:tx>
            <c:strRef>
              <c:f>'4.2'!$O$17</c:f>
              <c:strCache>
                <c:ptCount val="1"/>
              </c:strCache>
            </c:strRef>
          </c:tx>
          <c:invertIfNegative val="0"/>
          <c:cat>
            <c:numRef>
              <c:f>'4.2'!$P$6</c:f>
              <c:numCache>
                <c:formatCode>General</c:formatCode>
                <c:ptCount val="1"/>
              </c:numCache>
            </c:numRef>
          </c:cat>
          <c:val>
            <c:numRef>
              <c:f>'4.2'!$P$17</c:f>
              <c:numCache>
                <c:formatCode>General</c:formatCode>
                <c:ptCount val="1"/>
              </c:numCache>
            </c:numRef>
          </c:val>
        </c:ser>
        <c:ser>
          <c:idx val="11"/>
          <c:order val="11"/>
          <c:tx>
            <c:strRef>
              <c:f>'4.2'!$O$18</c:f>
              <c:strCache>
                <c:ptCount val="1"/>
              </c:strCache>
            </c:strRef>
          </c:tx>
          <c:invertIfNegative val="0"/>
          <c:cat>
            <c:numRef>
              <c:f>'4.2'!$P$6</c:f>
              <c:numCache>
                <c:formatCode>General</c:formatCode>
                <c:ptCount val="1"/>
              </c:numCache>
            </c:numRef>
          </c:cat>
          <c:val>
            <c:numRef>
              <c:f>'4.2'!$P$18</c:f>
              <c:numCache>
                <c:formatCode>General</c:formatCode>
                <c:ptCount val="1"/>
              </c:numCache>
            </c:numRef>
          </c:val>
        </c:ser>
        <c:ser>
          <c:idx val="12"/>
          <c:order val="12"/>
          <c:tx>
            <c:strRef>
              <c:f>'4.2'!$O$19</c:f>
              <c:strCache>
                <c:ptCount val="1"/>
              </c:strCache>
            </c:strRef>
          </c:tx>
          <c:invertIfNegative val="0"/>
          <c:cat>
            <c:numRef>
              <c:f>'4.2'!$P$6</c:f>
              <c:numCache>
                <c:formatCode>General</c:formatCode>
                <c:ptCount val="1"/>
              </c:numCache>
            </c:numRef>
          </c:cat>
          <c:val>
            <c:numRef>
              <c:f>'4.2'!$P$19</c:f>
              <c:numCache>
                <c:formatCode>General</c:formatCode>
                <c:ptCount val="1"/>
              </c:numCache>
            </c:numRef>
          </c:val>
        </c:ser>
        <c:ser>
          <c:idx val="13"/>
          <c:order val="13"/>
          <c:tx>
            <c:strRef>
              <c:f>'4.2'!$O$20</c:f>
              <c:strCache>
                <c:ptCount val="1"/>
              </c:strCache>
            </c:strRef>
          </c:tx>
          <c:invertIfNegative val="0"/>
          <c:cat>
            <c:numRef>
              <c:f>'4.2'!$P$6</c:f>
              <c:numCache>
                <c:formatCode>General</c:formatCode>
                <c:ptCount val="1"/>
              </c:numCache>
            </c:numRef>
          </c:cat>
          <c:val>
            <c:numRef>
              <c:f>'4.2'!$P$20</c:f>
              <c:numCache>
                <c:formatCode>General</c:formatCode>
                <c:ptCount val="1"/>
              </c:numCache>
            </c:numRef>
          </c:val>
        </c:ser>
        <c:dLbls>
          <c:showLegendKey val="0"/>
          <c:showVal val="0"/>
          <c:showCatName val="0"/>
          <c:showSerName val="0"/>
          <c:showPercent val="0"/>
          <c:showBubbleSize val="0"/>
        </c:dLbls>
        <c:gapWidth val="150"/>
        <c:axId val="484487936"/>
        <c:axId val="484489472"/>
      </c:barChart>
      <c:catAx>
        <c:axId val="484487936"/>
        <c:scaling>
          <c:orientation val="minMax"/>
        </c:scaling>
        <c:delete val="1"/>
        <c:axPos val="b"/>
        <c:numFmt formatCode="General" sourceLinked="1"/>
        <c:majorTickMark val="out"/>
        <c:minorTickMark val="none"/>
        <c:tickLblPos val="nextTo"/>
        <c:crossAx val="484489472"/>
        <c:crosses val="autoZero"/>
        <c:auto val="1"/>
        <c:lblAlgn val="ctr"/>
        <c:lblOffset val="100"/>
        <c:noMultiLvlLbl val="0"/>
      </c:catAx>
      <c:valAx>
        <c:axId val="484489472"/>
        <c:scaling>
          <c:orientation val="minMax"/>
        </c:scaling>
        <c:delete val="1"/>
        <c:axPos val="l"/>
        <c:numFmt formatCode="General" sourceLinked="1"/>
        <c:majorTickMark val="out"/>
        <c:minorTickMark val="none"/>
        <c:tickLblPos val="nextTo"/>
        <c:crossAx val="48448793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Instalovaný výkon v ČR (MW</a:t>
            </a:r>
            <a:r>
              <a:rPr lang="cs-CZ" sz="1000" baseline="-25000"/>
              <a:t>t</a:t>
            </a:r>
            <a:r>
              <a:rPr lang="cs-CZ" sz="1000"/>
              <a:t>)</a:t>
            </a:r>
          </a:p>
        </c:rich>
      </c:tx>
      <c:layout/>
      <c:overlay val="0"/>
    </c:title>
    <c:autoTitleDeleted val="0"/>
    <c:plotArea>
      <c:layout/>
      <c:barChart>
        <c:barDir val="col"/>
        <c:grouping val="stacked"/>
        <c:varyColors val="0"/>
        <c:ser>
          <c:idx val="0"/>
          <c:order val="0"/>
          <c:tx>
            <c:strRef>
              <c:f>'6'!$A$7</c:f>
              <c:strCache>
                <c:ptCount val="1"/>
                <c:pt idx="0">
                  <c:v>Hlavní město Praha (PHA)</c:v>
                </c:pt>
              </c:strCache>
            </c:strRef>
          </c:tx>
          <c:invertIfNegative val="0"/>
          <c:val>
            <c:numRef>
              <c:f>'6'!$B$7:$M$7</c:f>
              <c:numCache>
                <c:formatCode>#,##0.0</c:formatCode>
                <c:ptCount val="12"/>
                <c:pt idx="0">
                  <c:v>2103.8989999999985</c:v>
                </c:pt>
                <c:pt idx="1">
                  <c:v>2103.8989999999985</c:v>
                </c:pt>
                <c:pt idx="2">
                  <c:v>2103.8989999999985</c:v>
                </c:pt>
                <c:pt idx="3">
                  <c:v>2104.7579999999984</c:v>
                </c:pt>
                <c:pt idx="4">
                  <c:v>2104.7409999999986</c:v>
                </c:pt>
                <c:pt idx="5">
                  <c:v>2101.5099999999984</c:v>
                </c:pt>
                <c:pt idx="6">
                  <c:v>2099.521999999999</c:v>
                </c:pt>
                <c:pt idx="7">
                  <c:v>2099.521999999999</c:v>
                </c:pt>
                <c:pt idx="8">
                  <c:v>2099.521999999999</c:v>
                </c:pt>
                <c:pt idx="9">
                  <c:v>2097.3939999999984</c:v>
                </c:pt>
                <c:pt idx="10">
                  <c:v>2098.3645999999985</c:v>
                </c:pt>
                <c:pt idx="11">
                  <c:v>2098.3645999999985</c:v>
                </c:pt>
              </c:numCache>
            </c:numRef>
          </c:val>
        </c:ser>
        <c:ser>
          <c:idx val="1"/>
          <c:order val="1"/>
          <c:tx>
            <c:strRef>
              <c:f>'6'!$A$8</c:f>
              <c:strCache>
                <c:ptCount val="1"/>
                <c:pt idx="0">
                  <c:v>Jihočeský kraj (JHČ)</c:v>
                </c:pt>
              </c:strCache>
            </c:strRef>
          </c:tx>
          <c:invertIfNegative val="0"/>
          <c:val>
            <c:numRef>
              <c:f>'6'!$B$8:$M$8</c:f>
              <c:numCache>
                <c:formatCode>#,##0.0</c:formatCode>
                <c:ptCount val="12"/>
                <c:pt idx="0">
                  <c:v>2280.4980000000005</c:v>
                </c:pt>
                <c:pt idx="1">
                  <c:v>2280.4990000000007</c:v>
                </c:pt>
                <c:pt idx="2">
                  <c:v>2281.5170000000007</c:v>
                </c:pt>
                <c:pt idx="3">
                  <c:v>2279.2500000000009</c:v>
                </c:pt>
                <c:pt idx="4">
                  <c:v>2272.2520000000009</c:v>
                </c:pt>
                <c:pt idx="5">
                  <c:v>2272.3120000000008</c:v>
                </c:pt>
                <c:pt idx="6">
                  <c:v>2272.1130000000007</c:v>
                </c:pt>
                <c:pt idx="7">
                  <c:v>2272.1130000000007</c:v>
                </c:pt>
                <c:pt idx="8">
                  <c:v>2272.1130000000007</c:v>
                </c:pt>
                <c:pt idx="9">
                  <c:v>2254.3040000000005</c:v>
                </c:pt>
                <c:pt idx="10">
                  <c:v>2254.3602000000005</c:v>
                </c:pt>
                <c:pt idx="11">
                  <c:v>2254.2762000000007</c:v>
                </c:pt>
              </c:numCache>
            </c:numRef>
          </c:val>
        </c:ser>
        <c:ser>
          <c:idx val="2"/>
          <c:order val="2"/>
          <c:tx>
            <c:strRef>
              <c:f>'6'!$A$9</c:f>
              <c:strCache>
                <c:ptCount val="1"/>
                <c:pt idx="0">
                  <c:v>Jihomoravský kraj (JHM)</c:v>
                </c:pt>
              </c:strCache>
            </c:strRef>
          </c:tx>
          <c:invertIfNegative val="0"/>
          <c:val>
            <c:numRef>
              <c:f>'6'!$B$9:$M$9</c:f>
              <c:numCache>
                <c:formatCode>#,##0.0</c:formatCode>
                <c:ptCount val="12"/>
                <c:pt idx="0">
                  <c:v>1908.5909999999994</c:v>
                </c:pt>
                <c:pt idx="1">
                  <c:v>1903.3579999999993</c:v>
                </c:pt>
                <c:pt idx="2">
                  <c:v>1903.3579999999993</c:v>
                </c:pt>
                <c:pt idx="3">
                  <c:v>1918.6629999999991</c:v>
                </c:pt>
                <c:pt idx="4">
                  <c:v>1919.119999999999</c:v>
                </c:pt>
                <c:pt idx="5">
                  <c:v>1919.1229999999989</c:v>
                </c:pt>
                <c:pt idx="6">
                  <c:v>1908.7859999999994</c:v>
                </c:pt>
                <c:pt idx="7">
                  <c:v>1908.7859999999994</c:v>
                </c:pt>
                <c:pt idx="8">
                  <c:v>1908.7859999999994</c:v>
                </c:pt>
                <c:pt idx="9">
                  <c:v>1913.3539999999994</c:v>
                </c:pt>
                <c:pt idx="10">
                  <c:v>1913.3539999999994</c:v>
                </c:pt>
                <c:pt idx="11">
                  <c:v>1914.9429999999993</c:v>
                </c:pt>
              </c:numCache>
            </c:numRef>
          </c:val>
        </c:ser>
        <c:ser>
          <c:idx val="3"/>
          <c:order val="3"/>
          <c:tx>
            <c:strRef>
              <c:f>'6'!$A$10</c:f>
              <c:strCache>
                <c:ptCount val="1"/>
                <c:pt idx="0">
                  <c:v>Karlovarský kraj (KVK)</c:v>
                </c:pt>
              </c:strCache>
            </c:strRef>
          </c:tx>
          <c:invertIfNegative val="0"/>
          <c:val>
            <c:numRef>
              <c:f>'6'!$B$10:$M$10</c:f>
              <c:numCache>
                <c:formatCode>#,##0.0</c:formatCode>
                <c:ptCount val="12"/>
                <c:pt idx="0">
                  <c:v>2905.7379999999998</c:v>
                </c:pt>
                <c:pt idx="1">
                  <c:v>2905.7379999999998</c:v>
                </c:pt>
                <c:pt idx="2">
                  <c:v>2905.7379999999998</c:v>
                </c:pt>
                <c:pt idx="3">
                  <c:v>2904.8379999999997</c:v>
                </c:pt>
                <c:pt idx="4">
                  <c:v>2904.8379999999997</c:v>
                </c:pt>
                <c:pt idx="5">
                  <c:v>2904.5679999999998</c:v>
                </c:pt>
                <c:pt idx="6">
                  <c:v>2904.8379999999997</c:v>
                </c:pt>
                <c:pt idx="7">
                  <c:v>2905.3459999999995</c:v>
                </c:pt>
                <c:pt idx="8">
                  <c:v>2905.5949999999998</c:v>
                </c:pt>
                <c:pt idx="9">
                  <c:v>2906.1049999999996</c:v>
                </c:pt>
                <c:pt idx="10">
                  <c:v>2908.1049999999996</c:v>
                </c:pt>
                <c:pt idx="11">
                  <c:v>2906.1049999999996</c:v>
                </c:pt>
              </c:numCache>
            </c:numRef>
          </c:val>
        </c:ser>
        <c:ser>
          <c:idx val="4"/>
          <c:order val="4"/>
          <c:tx>
            <c:strRef>
              <c:f>'6'!$A$11</c:f>
              <c:strCache>
                <c:ptCount val="1"/>
                <c:pt idx="0">
                  <c:v>Kraj Vysočina (VYS)</c:v>
                </c:pt>
              </c:strCache>
            </c:strRef>
          </c:tx>
          <c:invertIfNegative val="0"/>
          <c:val>
            <c:numRef>
              <c:f>'6'!$B$11:$M$11</c:f>
              <c:numCache>
                <c:formatCode>#,##0.0</c:formatCode>
                <c:ptCount val="12"/>
                <c:pt idx="0">
                  <c:v>603.94900000000052</c:v>
                </c:pt>
                <c:pt idx="1">
                  <c:v>604.13900000000058</c:v>
                </c:pt>
                <c:pt idx="2">
                  <c:v>604.85300000000063</c:v>
                </c:pt>
                <c:pt idx="3">
                  <c:v>604.99000000000058</c:v>
                </c:pt>
                <c:pt idx="4">
                  <c:v>605.03200000000061</c:v>
                </c:pt>
                <c:pt idx="5">
                  <c:v>604.96300000000065</c:v>
                </c:pt>
                <c:pt idx="6">
                  <c:v>603.14500000000055</c:v>
                </c:pt>
                <c:pt idx="7">
                  <c:v>605.64500000000055</c:v>
                </c:pt>
                <c:pt idx="8">
                  <c:v>605.69000000000051</c:v>
                </c:pt>
                <c:pt idx="9">
                  <c:v>612.61600000000055</c:v>
                </c:pt>
                <c:pt idx="10">
                  <c:v>612.60000000000048</c:v>
                </c:pt>
                <c:pt idx="11">
                  <c:v>611.8010000000005</c:v>
                </c:pt>
              </c:numCache>
            </c:numRef>
          </c:val>
        </c:ser>
        <c:ser>
          <c:idx val="5"/>
          <c:order val="5"/>
          <c:tx>
            <c:strRef>
              <c:f>'6'!$A$12</c:f>
              <c:strCache>
                <c:ptCount val="1"/>
                <c:pt idx="0">
                  <c:v>Královéhradecký kraj (HKK)</c:v>
                </c:pt>
              </c:strCache>
            </c:strRef>
          </c:tx>
          <c:invertIfNegative val="0"/>
          <c:val>
            <c:numRef>
              <c:f>'6'!$B$12:$M$12</c:f>
              <c:numCache>
                <c:formatCode>#,##0.0</c:formatCode>
                <c:ptCount val="12"/>
                <c:pt idx="0">
                  <c:v>1056.3614999999998</c:v>
                </c:pt>
                <c:pt idx="1">
                  <c:v>1056.4544999999996</c:v>
                </c:pt>
                <c:pt idx="2">
                  <c:v>1056.4524999999996</c:v>
                </c:pt>
                <c:pt idx="3">
                  <c:v>1056.2284999999997</c:v>
                </c:pt>
                <c:pt idx="4">
                  <c:v>1056.2284999999997</c:v>
                </c:pt>
                <c:pt idx="5">
                  <c:v>1056.2284999999997</c:v>
                </c:pt>
                <c:pt idx="6">
                  <c:v>1059.6244999999999</c:v>
                </c:pt>
                <c:pt idx="7">
                  <c:v>1059.6244999999999</c:v>
                </c:pt>
                <c:pt idx="8">
                  <c:v>1059.5004999999999</c:v>
                </c:pt>
                <c:pt idx="9">
                  <c:v>1056.9224999999997</c:v>
                </c:pt>
                <c:pt idx="10">
                  <c:v>1056.9224999999997</c:v>
                </c:pt>
                <c:pt idx="11">
                  <c:v>1056.3674999999996</c:v>
                </c:pt>
              </c:numCache>
            </c:numRef>
          </c:val>
        </c:ser>
        <c:ser>
          <c:idx val="6"/>
          <c:order val="6"/>
          <c:tx>
            <c:strRef>
              <c:f>'6'!$A$13</c:f>
              <c:strCache>
                <c:ptCount val="1"/>
                <c:pt idx="0">
                  <c:v>Liberecký kraj (LBK)</c:v>
                </c:pt>
              </c:strCache>
            </c:strRef>
          </c:tx>
          <c:invertIfNegative val="0"/>
          <c:val>
            <c:numRef>
              <c:f>'6'!$B$13:$M$13</c:f>
              <c:numCache>
                <c:formatCode>#,##0.0</c:formatCode>
                <c:ptCount val="12"/>
                <c:pt idx="0">
                  <c:v>599.90900000000056</c:v>
                </c:pt>
                <c:pt idx="1">
                  <c:v>599.90900000000056</c:v>
                </c:pt>
                <c:pt idx="2">
                  <c:v>599.90900000000056</c:v>
                </c:pt>
                <c:pt idx="3">
                  <c:v>597.15900000000056</c:v>
                </c:pt>
                <c:pt idx="4">
                  <c:v>594.24100000000055</c:v>
                </c:pt>
                <c:pt idx="5">
                  <c:v>594.24100000000055</c:v>
                </c:pt>
                <c:pt idx="6">
                  <c:v>594.27900000000068</c:v>
                </c:pt>
                <c:pt idx="7">
                  <c:v>594.27600000000064</c:v>
                </c:pt>
                <c:pt idx="8">
                  <c:v>594.27600000000064</c:v>
                </c:pt>
                <c:pt idx="9">
                  <c:v>580.85300000000052</c:v>
                </c:pt>
                <c:pt idx="10">
                  <c:v>580.85300000000052</c:v>
                </c:pt>
                <c:pt idx="11">
                  <c:v>585.00500000000056</c:v>
                </c:pt>
              </c:numCache>
            </c:numRef>
          </c:val>
        </c:ser>
        <c:ser>
          <c:idx val="7"/>
          <c:order val="7"/>
          <c:tx>
            <c:strRef>
              <c:f>'6'!$A$14</c:f>
              <c:strCache>
                <c:ptCount val="1"/>
                <c:pt idx="0">
                  <c:v>Moravskoslezský kraj (MSK)</c:v>
                </c:pt>
              </c:strCache>
            </c:strRef>
          </c:tx>
          <c:invertIfNegative val="0"/>
          <c:val>
            <c:numRef>
              <c:f>'6'!$B$14:$M$14</c:f>
              <c:numCache>
                <c:formatCode>#,##0.0</c:formatCode>
                <c:ptCount val="12"/>
                <c:pt idx="0">
                  <c:v>7361.4079999999967</c:v>
                </c:pt>
                <c:pt idx="1">
                  <c:v>7327.3219999999974</c:v>
                </c:pt>
                <c:pt idx="2">
                  <c:v>7335.0719999999974</c:v>
                </c:pt>
                <c:pt idx="3">
                  <c:v>7284.721999999997</c:v>
                </c:pt>
                <c:pt idx="4">
                  <c:v>7284.8079999999964</c:v>
                </c:pt>
                <c:pt idx="5">
                  <c:v>7284.8079999999964</c:v>
                </c:pt>
                <c:pt idx="6">
                  <c:v>7288.9169999999967</c:v>
                </c:pt>
                <c:pt idx="7">
                  <c:v>7288.7769999999955</c:v>
                </c:pt>
                <c:pt idx="8">
                  <c:v>7288.0869999999968</c:v>
                </c:pt>
                <c:pt idx="9">
                  <c:v>7287.3419999999951</c:v>
                </c:pt>
                <c:pt idx="10">
                  <c:v>7279.9918999999963</c:v>
                </c:pt>
                <c:pt idx="11">
                  <c:v>7279.9918999999963</c:v>
                </c:pt>
              </c:numCache>
            </c:numRef>
          </c:val>
        </c:ser>
        <c:ser>
          <c:idx val="8"/>
          <c:order val="8"/>
          <c:tx>
            <c:strRef>
              <c:f>'6'!$A$15</c:f>
              <c:strCache>
                <c:ptCount val="1"/>
                <c:pt idx="0">
                  <c:v>Olomoucký kraj (OLK)</c:v>
                </c:pt>
              </c:strCache>
            </c:strRef>
          </c:tx>
          <c:invertIfNegative val="0"/>
          <c:val>
            <c:numRef>
              <c:f>'6'!$B$15:$M$15</c:f>
              <c:numCache>
                <c:formatCode>#,##0.0</c:formatCode>
                <c:ptCount val="12"/>
                <c:pt idx="0">
                  <c:v>1290.374</c:v>
                </c:pt>
                <c:pt idx="1">
                  <c:v>1290.374</c:v>
                </c:pt>
                <c:pt idx="2">
                  <c:v>1290.374</c:v>
                </c:pt>
                <c:pt idx="3">
                  <c:v>1290.374</c:v>
                </c:pt>
                <c:pt idx="4">
                  <c:v>1290.3630000000001</c:v>
                </c:pt>
                <c:pt idx="5">
                  <c:v>1290.3630000000001</c:v>
                </c:pt>
                <c:pt idx="6">
                  <c:v>1290.3830000000003</c:v>
                </c:pt>
                <c:pt idx="7">
                  <c:v>1288.9910000000002</c:v>
                </c:pt>
                <c:pt idx="8">
                  <c:v>1288.9140000000002</c:v>
                </c:pt>
                <c:pt idx="9">
                  <c:v>1299.8150000000003</c:v>
                </c:pt>
                <c:pt idx="10">
                  <c:v>1296.8152000000002</c:v>
                </c:pt>
                <c:pt idx="11">
                  <c:v>1293.1392000000001</c:v>
                </c:pt>
              </c:numCache>
            </c:numRef>
          </c:val>
        </c:ser>
        <c:ser>
          <c:idx val="9"/>
          <c:order val="9"/>
          <c:tx>
            <c:strRef>
              <c:f>'6'!$A$16</c:f>
              <c:strCache>
                <c:ptCount val="1"/>
                <c:pt idx="0">
                  <c:v>Pardubický kraj (PAK)</c:v>
                </c:pt>
              </c:strCache>
            </c:strRef>
          </c:tx>
          <c:invertIfNegative val="0"/>
          <c:val>
            <c:numRef>
              <c:f>'6'!$B$16:$M$16</c:f>
              <c:numCache>
                <c:formatCode>#,##0.0</c:formatCode>
                <c:ptCount val="12"/>
                <c:pt idx="0">
                  <c:v>3698.1499999999983</c:v>
                </c:pt>
                <c:pt idx="1">
                  <c:v>3698.6909999999984</c:v>
                </c:pt>
                <c:pt idx="2">
                  <c:v>3698.8729999999987</c:v>
                </c:pt>
                <c:pt idx="3">
                  <c:v>3698.6629999999986</c:v>
                </c:pt>
                <c:pt idx="4">
                  <c:v>3698.6629999999986</c:v>
                </c:pt>
                <c:pt idx="5">
                  <c:v>3698.6629999999986</c:v>
                </c:pt>
                <c:pt idx="6">
                  <c:v>3699.1979999999985</c:v>
                </c:pt>
                <c:pt idx="7">
                  <c:v>3699.2609999999986</c:v>
                </c:pt>
                <c:pt idx="8">
                  <c:v>3699.4629999999988</c:v>
                </c:pt>
                <c:pt idx="9">
                  <c:v>3697.9699999999989</c:v>
                </c:pt>
                <c:pt idx="10">
                  <c:v>3697.7979999999989</c:v>
                </c:pt>
                <c:pt idx="11">
                  <c:v>3698.0379999999986</c:v>
                </c:pt>
              </c:numCache>
            </c:numRef>
          </c:val>
        </c:ser>
        <c:ser>
          <c:idx val="10"/>
          <c:order val="10"/>
          <c:tx>
            <c:strRef>
              <c:f>'6'!$A$17</c:f>
              <c:strCache>
                <c:ptCount val="1"/>
                <c:pt idx="0">
                  <c:v>Plzeňský kraj (PLK)</c:v>
                </c:pt>
              </c:strCache>
            </c:strRef>
          </c:tx>
          <c:invertIfNegative val="0"/>
          <c:val>
            <c:numRef>
              <c:f>'6'!$B$17:$M$17</c:f>
              <c:numCache>
                <c:formatCode>#,##0.0</c:formatCode>
                <c:ptCount val="12"/>
                <c:pt idx="0">
                  <c:v>1176.5079999999996</c:v>
                </c:pt>
                <c:pt idx="1">
                  <c:v>1176.5079999999996</c:v>
                </c:pt>
                <c:pt idx="2">
                  <c:v>1175.7839999999992</c:v>
                </c:pt>
                <c:pt idx="3">
                  <c:v>1176.8979999999992</c:v>
                </c:pt>
                <c:pt idx="4">
                  <c:v>1176.8979999999992</c:v>
                </c:pt>
                <c:pt idx="5">
                  <c:v>1172.9679999999992</c:v>
                </c:pt>
                <c:pt idx="6">
                  <c:v>1172.8899999999992</c:v>
                </c:pt>
                <c:pt idx="7">
                  <c:v>1172.8719999999992</c:v>
                </c:pt>
                <c:pt idx="8">
                  <c:v>1170.5839999999992</c:v>
                </c:pt>
                <c:pt idx="9">
                  <c:v>1148.3969999999995</c:v>
                </c:pt>
                <c:pt idx="10">
                  <c:v>1148.3349999999996</c:v>
                </c:pt>
                <c:pt idx="11">
                  <c:v>1148.4849999999994</c:v>
                </c:pt>
              </c:numCache>
            </c:numRef>
          </c:val>
        </c:ser>
        <c:ser>
          <c:idx val="11"/>
          <c:order val="11"/>
          <c:tx>
            <c:strRef>
              <c:f>'6'!$A$18</c:f>
              <c:strCache>
                <c:ptCount val="1"/>
                <c:pt idx="0">
                  <c:v>Středočeský kraj (STČ)</c:v>
                </c:pt>
              </c:strCache>
            </c:strRef>
          </c:tx>
          <c:invertIfNegative val="0"/>
          <c:val>
            <c:numRef>
              <c:f>'6'!$B$18:$M$18</c:f>
              <c:numCache>
                <c:formatCode>#,##0.0</c:formatCode>
                <c:ptCount val="12"/>
                <c:pt idx="0">
                  <c:v>4560.1860000000015</c:v>
                </c:pt>
                <c:pt idx="1">
                  <c:v>4564.6860000000015</c:v>
                </c:pt>
                <c:pt idx="2">
                  <c:v>4564.6860000000015</c:v>
                </c:pt>
                <c:pt idx="3">
                  <c:v>4571.1380000000008</c:v>
                </c:pt>
                <c:pt idx="4">
                  <c:v>4575.6380000000008</c:v>
                </c:pt>
                <c:pt idx="5">
                  <c:v>4573.4890000000014</c:v>
                </c:pt>
                <c:pt idx="6">
                  <c:v>4520.8540000000012</c:v>
                </c:pt>
                <c:pt idx="7">
                  <c:v>4407.3540000000012</c:v>
                </c:pt>
                <c:pt idx="8">
                  <c:v>4407.3540000000012</c:v>
                </c:pt>
                <c:pt idx="9">
                  <c:v>4424.5280000000012</c:v>
                </c:pt>
                <c:pt idx="10">
                  <c:v>4429.0280000000012</c:v>
                </c:pt>
                <c:pt idx="11">
                  <c:v>4429.1160000000009</c:v>
                </c:pt>
              </c:numCache>
            </c:numRef>
          </c:val>
        </c:ser>
        <c:ser>
          <c:idx val="12"/>
          <c:order val="12"/>
          <c:tx>
            <c:strRef>
              <c:f>'6'!$A$19</c:f>
              <c:strCache>
                <c:ptCount val="1"/>
                <c:pt idx="0">
                  <c:v>Ústecký kraj (ULK)</c:v>
                </c:pt>
              </c:strCache>
            </c:strRef>
          </c:tx>
          <c:invertIfNegative val="0"/>
          <c:val>
            <c:numRef>
              <c:f>'6'!$B$19:$M$19</c:f>
              <c:numCache>
                <c:formatCode>#,##0.0</c:formatCode>
                <c:ptCount val="12"/>
                <c:pt idx="0">
                  <c:v>10762.107999999998</c:v>
                </c:pt>
                <c:pt idx="1">
                  <c:v>10762.107999999998</c:v>
                </c:pt>
                <c:pt idx="2">
                  <c:v>10762.107999999998</c:v>
                </c:pt>
                <c:pt idx="3">
                  <c:v>10757.851999999999</c:v>
                </c:pt>
                <c:pt idx="4">
                  <c:v>10757.851999999999</c:v>
                </c:pt>
                <c:pt idx="5">
                  <c:v>10755.740999999998</c:v>
                </c:pt>
                <c:pt idx="6">
                  <c:v>10857.957999999997</c:v>
                </c:pt>
                <c:pt idx="7">
                  <c:v>10857.657999999998</c:v>
                </c:pt>
                <c:pt idx="8">
                  <c:v>10857.657999999998</c:v>
                </c:pt>
                <c:pt idx="9">
                  <c:v>10802.143999999997</c:v>
                </c:pt>
                <c:pt idx="10">
                  <c:v>10802.396999999997</c:v>
                </c:pt>
                <c:pt idx="11">
                  <c:v>10451.396999999995</c:v>
                </c:pt>
              </c:numCache>
            </c:numRef>
          </c:val>
        </c:ser>
        <c:ser>
          <c:idx val="13"/>
          <c:order val="13"/>
          <c:tx>
            <c:strRef>
              <c:f>'6'!$A$20</c:f>
              <c:strCache>
                <c:ptCount val="1"/>
                <c:pt idx="0">
                  <c:v>Zlínský kraj (ZLK)</c:v>
                </c:pt>
              </c:strCache>
            </c:strRef>
          </c:tx>
          <c:invertIfNegative val="0"/>
          <c:val>
            <c:numRef>
              <c:f>'6'!$B$20:$M$20</c:f>
              <c:numCache>
                <c:formatCode>#,##0.0</c:formatCode>
                <c:ptCount val="12"/>
                <c:pt idx="0">
                  <c:v>1432.0319999999997</c:v>
                </c:pt>
                <c:pt idx="1">
                  <c:v>1432.0319999999997</c:v>
                </c:pt>
                <c:pt idx="2">
                  <c:v>1432.0319999999997</c:v>
                </c:pt>
                <c:pt idx="3">
                  <c:v>1432.1599999999996</c:v>
                </c:pt>
                <c:pt idx="4">
                  <c:v>1433.6299999999997</c:v>
                </c:pt>
                <c:pt idx="5">
                  <c:v>1433.6299999999997</c:v>
                </c:pt>
                <c:pt idx="6">
                  <c:v>1433.4869999999994</c:v>
                </c:pt>
                <c:pt idx="7">
                  <c:v>1433.4869999999994</c:v>
                </c:pt>
                <c:pt idx="8">
                  <c:v>1433.4869999999994</c:v>
                </c:pt>
                <c:pt idx="9">
                  <c:v>1429.4759999999994</c:v>
                </c:pt>
                <c:pt idx="10">
                  <c:v>1428.9309999999996</c:v>
                </c:pt>
                <c:pt idx="11">
                  <c:v>1427.6539999999998</c:v>
                </c:pt>
              </c:numCache>
            </c:numRef>
          </c:val>
        </c:ser>
        <c:dLbls>
          <c:showLegendKey val="0"/>
          <c:showVal val="0"/>
          <c:showCatName val="0"/>
          <c:showSerName val="0"/>
          <c:showPercent val="0"/>
          <c:showBubbleSize val="0"/>
        </c:dLbls>
        <c:gapWidth val="104"/>
        <c:overlap val="100"/>
        <c:axId val="484552704"/>
        <c:axId val="484554240"/>
      </c:barChart>
      <c:catAx>
        <c:axId val="484552704"/>
        <c:scaling>
          <c:orientation val="minMax"/>
        </c:scaling>
        <c:delete val="0"/>
        <c:axPos val="b"/>
        <c:majorTickMark val="none"/>
        <c:minorTickMark val="none"/>
        <c:tickLblPos val="nextTo"/>
        <c:txPr>
          <a:bodyPr/>
          <a:lstStyle/>
          <a:p>
            <a:pPr>
              <a:defRPr sz="900"/>
            </a:pPr>
            <a:endParaRPr lang="cs-CZ"/>
          </a:p>
        </c:txPr>
        <c:crossAx val="484554240"/>
        <c:crosses val="autoZero"/>
        <c:auto val="1"/>
        <c:lblAlgn val="ctr"/>
        <c:lblOffset val="100"/>
        <c:noMultiLvlLbl val="0"/>
      </c:catAx>
      <c:valAx>
        <c:axId val="484554240"/>
        <c:scaling>
          <c:orientation val="minMax"/>
          <c:max val="50000"/>
        </c:scaling>
        <c:delete val="0"/>
        <c:axPos val="l"/>
        <c:majorGridlines/>
        <c:numFmt formatCode="#,##0" sourceLinked="0"/>
        <c:majorTickMark val="out"/>
        <c:minorTickMark val="none"/>
        <c:tickLblPos val="nextTo"/>
        <c:spPr>
          <a:ln>
            <a:noFill/>
          </a:ln>
        </c:spPr>
        <c:txPr>
          <a:bodyPr/>
          <a:lstStyle/>
          <a:p>
            <a:pPr>
              <a:defRPr sz="900"/>
            </a:pPr>
            <a:endParaRPr lang="cs-CZ"/>
          </a:p>
        </c:txPr>
        <c:crossAx val="48455270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Spotřeba tepla podle sektorů národního hospodářství </a:t>
            </a:r>
            <a:r>
              <a:rPr lang="en-US" sz="1000"/>
              <a:t>(</a:t>
            </a:r>
            <a:r>
              <a:rPr lang="cs-CZ" sz="1000"/>
              <a:t>TJ</a:t>
            </a:r>
            <a:r>
              <a:rPr lang="en-US" sz="1000"/>
              <a:t>)</a:t>
            </a:r>
          </a:p>
        </c:rich>
      </c:tx>
      <c:layout/>
      <c:overlay val="0"/>
      <c:spPr>
        <a:solidFill>
          <a:sysClr val="window" lastClr="FFFFFF"/>
        </a:solidFill>
      </c:spPr>
    </c:title>
    <c:autoTitleDeleted val="0"/>
    <c:plotArea>
      <c:layout>
        <c:manualLayout>
          <c:layoutTarget val="inner"/>
          <c:xMode val="edge"/>
          <c:yMode val="edge"/>
          <c:x val="5.0309711286089236E-2"/>
          <c:y val="0.14708333333333337"/>
          <c:w val="0.93932871391076112"/>
          <c:h val="0.74426768561480505"/>
        </c:manualLayout>
      </c:layout>
      <c:barChart>
        <c:barDir val="col"/>
        <c:grouping val="stacked"/>
        <c:varyColors val="0"/>
        <c:ser>
          <c:idx val="0"/>
          <c:order val="0"/>
          <c:tx>
            <c:strRef>
              <c:f>'7.1'!$A$7</c:f>
              <c:strCache>
                <c:ptCount val="1"/>
                <c:pt idx="0">
                  <c:v>Průmysl</c:v>
                </c:pt>
              </c:strCache>
            </c:strRef>
          </c:tx>
          <c:invertIfNegative val="0"/>
          <c:val>
            <c:numRef>
              <c:f>'7.1'!$B$7:$M$7</c:f>
              <c:numCache>
                <c:formatCode>#,##0.0</c:formatCode>
                <c:ptCount val="12"/>
                <c:pt idx="0">
                  <c:v>2954.4647399265577</c:v>
                </c:pt>
                <c:pt idx="1">
                  <c:v>2406.9390184386139</c:v>
                </c:pt>
                <c:pt idx="2">
                  <c:v>2160.7212075033776</c:v>
                </c:pt>
                <c:pt idx="3">
                  <c:v>1689.7199520000004</c:v>
                </c:pt>
                <c:pt idx="4">
                  <c:v>1687.6091809999998</c:v>
                </c:pt>
                <c:pt idx="5">
                  <c:v>1202.6151509999997</c:v>
                </c:pt>
                <c:pt idx="6">
                  <c:v>1220.1774399999997</c:v>
                </c:pt>
                <c:pt idx="7">
                  <c:v>1201.6087479999997</c:v>
                </c:pt>
                <c:pt idx="8">
                  <c:v>1329.3718389999995</c:v>
                </c:pt>
                <c:pt idx="9">
                  <c:v>1700.2515719999985</c:v>
                </c:pt>
                <c:pt idx="10">
                  <c:v>2020.8141070000004</c:v>
                </c:pt>
                <c:pt idx="11">
                  <c:v>2282.3801799999992</c:v>
                </c:pt>
              </c:numCache>
            </c:numRef>
          </c:val>
        </c:ser>
        <c:ser>
          <c:idx val="1"/>
          <c:order val="1"/>
          <c:tx>
            <c:strRef>
              <c:f>'7.1'!$A$8</c:f>
              <c:strCache>
                <c:ptCount val="1"/>
                <c:pt idx="0">
                  <c:v>Energetika</c:v>
                </c:pt>
              </c:strCache>
            </c:strRef>
          </c:tx>
          <c:invertIfNegative val="0"/>
          <c:val>
            <c:numRef>
              <c:f>'7.1'!$B$8:$M$8</c:f>
              <c:numCache>
                <c:formatCode>#,##0.0</c:formatCode>
                <c:ptCount val="12"/>
                <c:pt idx="0">
                  <c:v>249.03847800000005</c:v>
                </c:pt>
                <c:pt idx="1">
                  <c:v>192.87106199999997</c:v>
                </c:pt>
                <c:pt idx="2">
                  <c:v>171.26123899999993</c:v>
                </c:pt>
                <c:pt idx="3">
                  <c:v>128.23261200000002</c:v>
                </c:pt>
                <c:pt idx="4">
                  <c:v>99.643970999999993</c:v>
                </c:pt>
                <c:pt idx="5">
                  <c:v>57.324324999999988</c:v>
                </c:pt>
                <c:pt idx="6">
                  <c:v>54.544727999999985</c:v>
                </c:pt>
                <c:pt idx="7">
                  <c:v>72.372330999999988</c:v>
                </c:pt>
                <c:pt idx="8">
                  <c:v>85.699515000000005</c:v>
                </c:pt>
                <c:pt idx="9">
                  <c:v>154.34860400000002</c:v>
                </c:pt>
                <c:pt idx="10">
                  <c:v>217.33980499999998</c:v>
                </c:pt>
                <c:pt idx="11">
                  <c:v>259.92242700000003</c:v>
                </c:pt>
              </c:numCache>
            </c:numRef>
          </c:val>
        </c:ser>
        <c:ser>
          <c:idx val="2"/>
          <c:order val="2"/>
          <c:tx>
            <c:strRef>
              <c:f>'7.1'!$A$9</c:f>
              <c:strCache>
                <c:ptCount val="1"/>
                <c:pt idx="0">
                  <c:v>Doprava</c:v>
                </c:pt>
              </c:strCache>
            </c:strRef>
          </c:tx>
          <c:invertIfNegative val="0"/>
          <c:val>
            <c:numRef>
              <c:f>'7.1'!$B$9:$M$9</c:f>
              <c:numCache>
                <c:formatCode>#,##0.0</c:formatCode>
                <c:ptCount val="12"/>
                <c:pt idx="0">
                  <c:v>129.944526</c:v>
                </c:pt>
                <c:pt idx="1">
                  <c:v>99.983983999999978</c:v>
                </c:pt>
                <c:pt idx="2">
                  <c:v>80.364863999999983</c:v>
                </c:pt>
                <c:pt idx="3">
                  <c:v>48.900811000000019</c:v>
                </c:pt>
                <c:pt idx="4">
                  <c:v>34.690085000000003</c:v>
                </c:pt>
                <c:pt idx="5">
                  <c:v>6.6403269999999992</c:v>
                </c:pt>
                <c:pt idx="6">
                  <c:v>5.7053270000000023</c:v>
                </c:pt>
                <c:pt idx="7">
                  <c:v>5.9683400000000004</c:v>
                </c:pt>
                <c:pt idx="8">
                  <c:v>11.297019999999998</c:v>
                </c:pt>
                <c:pt idx="9">
                  <c:v>48.128855999999999</c:v>
                </c:pt>
                <c:pt idx="10">
                  <c:v>75.599638000000027</c:v>
                </c:pt>
                <c:pt idx="11">
                  <c:v>106.90501900000002</c:v>
                </c:pt>
              </c:numCache>
            </c:numRef>
          </c:val>
        </c:ser>
        <c:ser>
          <c:idx val="3"/>
          <c:order val="3"/>
          <c:tx>
            <c:strRef>
              <c:f>'7.1'!$A$10</c:f>
              <c:strCache>
                <c:ptCount val="1"/>
                <c:pt idx="0">
                  <c:v>Stavebnictví</c:v>
                </c:pt>
              </c:strCache>
            </c:strRef>
          </c:tx>
          <c:invertIfNegative val="0"/>
          <c:val>
            <c:numRef>
              <c:f>'7.1'!$B$10:$M$10</c:f>
              <c:numCache>
                <c:formatCode>#,##0.0</c:formatCode>
                <c:ptCount val="12"/>
                <c:pt idx="0">
                  <c:v>64.085399000000024</c:v>
                </c:pt>
                <c:pt idx="1">
                  <c:v>45.260406000000003</c:v>
                </c:pt>
                <c:pt idx="2">
                  <c:v>34.153209999999994</c:v>
                </c:pt>
                <c:pt idx="3">
                  <c:v>31.584772000000008</c:v>
                </c:pt>
                <c:pt idx="4">
                  <c:v>29.268980000000003</c:v>
                </c:pt>
                <c:pt idx="5">
                  <c:v>10.143165000000002</c:v>
                </c:pt>
                <c:pt idx="6">
                  <c:v>15.340069</c:v>
                </c:pt>
                <c:pt idx="7">
                  <c:v>19.027313999999993</c:v>
                </c:pt>
                <c:pt idx="8">
                  <c:v>18.524794000000007</c:v>
                </c:pt>
                <c:pt idx="9">
                  <c:v>26.750493999999996</c:v>
                </c:pt>
                <c:pt idx="10">
                  <c:v>46.633400000000009</c:v>
                </c:pt>
                <c:pt idx="11">
                  <c:v>59.659424999999992</c:v>
                </c:pt>
              </c:numCache>
            </c:numRef>
          </c:val>
        </c:ser>
        <c:ser>
          <c:idx val="4"/>
          <c:order val="4"/>
          <c:tx>
            <c:strRef>
              <c:f>'7.1'!$A$11</c:f>
              <c:strCache>
                <c:ptCount val="1"/>
                <c:pt idx="0">
                  <c:v>Zemědělství a lesnictví</c:v>
                </c:pt>
              </c:strCache>
            </c:strRef>
          </c:tx>
          <c:invertIfNegative val="0"/>
          <c:val>
            <c:numRef>
              <c:f>'7.1'!$B$11:$M$11</c:f>
              <c:numCache>
                <c:formatCode>#,##0.0</c:formatCode>
                <c:ptCount val="12"/>
                <c:pt idx="0">
                  <c:v>39.39667</c:v>
                </c:pt>
                <c:pt idx="1">
                  <c:v>36.807198000000007</c:v>
                </c:pt>
                <c:pt idx="2">
                  <c:v>37.741084000000008</c:v>
                </c:pt>
                <c:pt idx="3">
                  <c:v>27.656100000000006</c:v>
                </c:pt>
                <c:pt idx="4">
                  <c:v>20.081982999999997</c:v>
                </c:pt>
                <c:pt idx="5">
                  <c:v>8.9835759999999993</c:v>
                </c:pt>
                <c:pt idx="6">
                  <c:v>9.698302</c:v>
                </c:pt>
                <c:pt idx="7">
                  <c:v>9.3196109999999983</c:v>
                </c:pt>
                <c:pt idx="8">
                  <c:v>15.384548999999996</c:v>
                </c:pt>
                <c:pt idx="9">
                  <c:v>24.490411999999999</c:v>
                </c:pt>
                <c:pt idx="10">
                  <c:v>35.457165999999987</c:v>
                </c:pt>
                <c:pt idx="11">
                  <c:v>36.836131000000002</c:v>
                </c:pt>
              </c:numCache>
            </c:numRef>
          </c:val>
        </c:ser>
        <c:ser>
          <c:idx val="5"/>
          <c:order val="5"/>
          <c:tx>
            <c:strRef>
              <c:f>'7.1'!$A$12</c:f>
              <c:strCache>
                <c:ptCount val="1"/>
                <c:pt idx="0">
                  <c:v>Domácnosti</c:v>
                </c:pt>
              </c:strCache>
            </c:strRef>
          </c:tx>
          <c:invertIfNegative val="0"/>
          <c:val>
            <c:numRef>
              <c:f>'7.1'!$B$12:$M$12</c:f>
              <c:numCache>
                <c:formatCode>#,##0.0</c:formatCode>
                <c:ptCount val="12"/>
                <c:pt idx="0">
                  <c:v>5819.5813010000047</c:v>
                </c:pt>
                <c:pt idx="1">
                  <c:v>4418.9266409999991</c:v>
                </c:pt>
                <c:pt idx="2">
                  <c:v>3679.7278020000012</c:v>
                </c:pt>
                <c:pt idx="3">
                  <c:v>2505.398884000002</c:v>
                </c:pt>
                <c:pt idx="4">
                  <c:v>2187.6382080000008</c:v>
                </c:pt>
                <c:pt idx="5">
                  <c:v>871.24387199999978</c:v>
                </c:pt>
                <c:pt idx="6">
                  <c:v>839.82091000000003</c:v>
                </c:pt>
                <c:pt idx="7">
                  <c:v>836.59443599999997</c:v>
                </c:pt>
                <c:pt idx="8">
                  <c:v>1366.5093020000004</c:v>
                </c:pt>
                <c:pt idx="9">
                  <c:v>2578.6930029999985</c:v>
                </c:pt>
                <c:pt idx="10">
                  <c:v>3608.6716379999993</c:v>
                </c:pt>
                <c:pt idx="11">
                  <c:v>4647.574529999998</c:v>
                </c:pt>
              </c:numCache>
            </c:numRef>
          </c:val>
        </c:ser>
        <c:ser>
          <c:idx val="6"/>
          <c:order val="6"/>
          <c:tx>
            <c:strRef>
              <c:f>'7.1'!$A$13</c:f>
              <c:strCache>
                <c:ptCount val="1"/>
                <c:pt idx="0">
                  <c:v>Obchod, služby, školství, zdravotnictví</c:v>
                </c:pt>
              </c:strCache>
            </c:strRef>
          </c:tx>
          <c:invertIfNegative val="0"/>
          <c:val>
            <c:numRef>
              <c:f>'7.1'!$B$13:$M$13</c:f>
              <c:numCache>
                <c:formatCode>#,##0.0</c:formatCode>
                <c:ptCount val="12"/>
                <c:pt idx="0">
                  <c:v>3263.6152410000009</c:v>
                </c:pt>
                <c:pt idx="1">
                  <c:v>2510.6598062714133</c:v>
                </c:pt>
                <c:pt idx="2">
                  <c:v>2040.5187215060298</c:v>
                </c:pt>
                <c:pt idx="3">
                  <c:v>1356.0016879999998</c:v>
                </c:pt>
                <c:pt idx="4">
                  <c:v>1108.4972669999995</c:v>
                </c:pt>
                <c:pt idx="5">
                  <c:v>388.1248090000002</c:v>
                </c:pt>
                <c:pt idx="6">
                  <c:v>360.57502499999998</c:v>
                </c:pt>
                <c:pt idx="7">
                  <c:v>354.0282449999998</c:v>
                </c:pt>
                <c:pt idx="8">
                  <c:v>608.32229899999993</c:v>
                </c:pt>
                <c:pt idx="9">
                  <c:v>1376.4933629999991</c:v>
                </c:pt>
                <c:pt idx="10">
                  <c:v>2030.8164199999999</c:v>
                </c:pt>
                <c:pt idx="11">
                  <c:v>2719.9249019999966</c:v>
                </c:pt>
              </c:numCache>
            </c:numRef>
          </c:val>
        </c:ser>
        <c:ser>
          <c:idx val="7"/>
          <c:order val="7"/>
          <c:tx>
            <c:strRef>
              <c:f>'7.1'!$A$14</c:f>
              <c:strCache>
                <c:ptCount val="1"/>
                <c:pt idx="0">
                  <c:v>Ostatní</c:v>
                </c:pt>
              </c:strCache>
            </c:strRef>
          </c:tx>
          <c:invertIfNegative val="0"/>
          <c:val>
            <c:numRef>
              <c:f>'7.1'!$B$14:$M$14</c:f>
              <c:numCache>
                <c:formatCode>#,##0.0</c:formatCode>
                <c:ptCount val="12"/>
                <c:pt idx="0">
                  <c:v>336.37603099999995</c:v>
                </c:pt>
                <c:pt idx="1">
                  <c:v>256.64334500000001</c:v>
                </c:pt>
                <c:pt idx="2">
                  <c:v>204.17609699999994</c:v>
                </c:pt>
                <c:pt idx="3">
                  <c:v>128.496993</c:v>
                </c:pt>
                <c:pt idx="4">
                  <c:v>106.83532000000001</c:v>
                </c:pt>
                <c:pt idx="5">
                  <c:v>30.393574000000001</c:v>
                </c:pt>
                <c:pt idx="6">
                  <c:v>29.639848000000001</c:v>
                </c:pt>
                <c:pt idx="7">
                  <c:v>30.484281999999993</c:v>
                </c:pt>
                <c:pt idx="8">
                  <c:v>56.782283</c:v>
                </c:pt>
                <c:pt idx="9">
                  <c:v>139.42547100000002</c:v>
                </c:pt>
                <c:pt idx="10">
                  <c:v>203.51472300000009</c:v>
                </c:pt>
                <c:pt idx="11">
                  <c:v>285.14018099999998</c:v>
                </c:pt>
              </c:numCache>
            </c:numRef>
          </c:val>
        </c:ser>
        <c:dLbls>
          <c:showLegendKey val="0"/>
          <c:showVal val="0"/>
          <c:showCatName val="0"/>
          <c:showSerName val="0"/>
          <c:showPercent val="0"/>
          <c:showBubbleSize val="0"/>
        </c:dLbls>
        <c:gapWidth val="150"/>
        <c:overlap val="100"/>
        <c:axId val="483577216"/>
        <c:axId val="483595392"/>
      </c:barChart>
      <c:catAx>
        <c:axId val="483577216"/>
        <c:scaling>
          <c:orientation val="minMax"/>
        </c:scaling>
        <c:delete val="0"/>
        <c:axPos val="b"/>
        <c:majorTickMark val="none"/>
        <c:minorTickMark val="none"/>
        <c:tickLblPos val="nextTo"/>
        <c:txPr>
          <a:bodyPr/>
          <a:lstStyle/>
          <a:p>
            <a:pPr>
              <a:defRPr sz="800"/>
            </a:pPr>
            <a:endParaRPr lang="cs-CZ"/>
          </a:p>
        </c:txPr>
        <c:crossAx val="483595392"/>
        <c:crosses val="autoZero"/>
        <c:auto val="1"/>
        <c:lblAlgn val="ctr"/>
        <c:lblOffset val="100"/>
        <c:noMultiLvlLbl val="0"/>
      </c:catAx>
      <c:valAx>
        <c:axId val="48359539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3577216"/>
        <c:crosses val="autoZero"/>
        <c:crossBetween val="between"/>
        <c:majorUnit val="1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483637504"/>
        <c:axId val="483655680"/>
      </c:barChart>
      <c:catAx>
        <c:axId val="483637504"/>
        <c:scaling>
          <c:orientation val="minMax"/>
        </c:scaling>
        <c:delete val="1"/>
        <c:axPos val="b"/>
        <c:numFmt formatCode="General" sourceLinked="1"/>
        <c:majorTickMark val="out"/>
        <c:minorTickMark val="none"/>
        <c:tickLblPos val="nextTo"/>
        <c:crossAx val="483655680"/>
        <c:crosses val="autoZero"/>
        <c:auto val="1"/>
        <c:lblAlgn val="ctr"/>
        <c:lblOffset val="100"/>
        <c:noMultiLvlLbl val="0"/>
      </c:catAx>
      <c:valAx>
        <c:axId val="483655680"/>
        <c:scaling>
          <c:orientation val="minMax"/>
        </c:scaling>
        <c:delete val="1"/>
        <c:axPos val="l"/>
        <c:numFmt formatCode="0%" sourceLinked="1"/>
        <c:majorTickMark val="out"/>
        <c:minorTickMark val="none"/>
        <c:tickLblPos val="nextTo"/>
        <c:crossAx val="48363750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Spotřeba tepla v krajích ČR podle sektorů národního hospodářství (TJ)</a:t>
            </a:r>
          </a:p>
        </c:rich>
      </c:tx>
      <c:layout>
        <c:manualLayout>
          <c:xMode val="edge"/>
          <c:yMode val="edge"/>
          <c:x val="0.11626286352732962"/>
          <c:y val="1.9702319159471141E-2"/>
        </c:manualLayout>
      </c:layout>
      <c:overlay val="0"/>
    </c:title>
    <c:autoTitleDeleted val="0"/>
    <c:plotArea>
      <c:layout>
        <c:manualLayout>
          <c:layoutTarget val="inner"/>
          <c:xMode val="edge"/>
          <c:yMode val="edge"/>
          <c:x val="4.6612307810022749E-2"/>
          <c:y val="0.14640605169467286"/>
          <c:w val="0.54332795749197038"/>
          <c:h val="0.57831477945425613"/>
        </c:manualLayout>
      </c:layout>
      <c:barChart>
        <c:barDir val="col"/>
        <c:grouping val="stacked"/>
        <c:varyColors val="0"/>
        <c:ser>
          <c:idx val="0"/>
          <c:order val="0"/>
          <c:tx>
            <c:strRef>
              <c:f>'7.2'!$B$3</c:f>
              <c:strCache>
                <c:ptCount val="1"/>
                <c:pt idx="0">
                  <c:v>Průmysl</c:v>
                </c:pt>
              </c:strCache>
            </c:strRef>
          </c:tx>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'7.2'!$B$5:$B$18</c:f>
              <c:numCache>
                <c:formatCode>#,##0.0</c:formatCode>
                <c:ptCount val="14"/>
                <c:pt idx="0">
                  <c:v>106.949944</c:v>
                </c:pt>
                <c:pt idx="1">
                  <c:v>275.80438499999997</c:v>
                </c:pt>
                <c:pt idx="2">
                  <c:v>112.05441100000003</c:v>
                </c:pt>
                <c:pt idx="3">
                  <c:v>57.202825999999995</c:v>
                </c:pt>
                <c:pt idx="4">
                  <c:v>28.998659000000007</c:v>
                </c:pt>
                <c:pt idx="5">
                  <c:v>217.54051300000003</c:v>
                </c:pt>
                <c:pt idx="6">
                  <c:v>50.413077999999992</c:v>
                </c:pt>
                <c:pt idx="7">
                  <c:v>1528.185203</c:v>
                </c:pt>
                <c:pt idx="8">
                  <c:v>143.21495999999996</c:v>
                </c:pt>
                <c:pt idx="9">
                  <c:v>143.84732</c:v>
                </c:pt>
                <c:pt idx="10">
                  <c:v>124.46533000000001</c:v>
                </c:pt>
                <c:pt idx="11">
                  <c:v>1665.1610420000002</c:v>
                </c:pt>
                <c:pt idx="12">
                  <c:v>1035.7458870000003</c:v>
                </c:pt>
                <c:pt idx="13">
                  <c:v>513.862301</c:v>
                </c:pt>
              </c:numCache>
            </c:numRef>
          </c:val>
        </c:ser>
        <c:ser>
          <c:idx val="1"/>
          <c:order val="1"/>
          <c:tx>
            <c:strRef>
              <c:f>'7.2'!$C$3</c:f>
              <c:strCache>
                <c:ptCount val="1"/>
                <c:pt idx="0">
                  <c:v>Energetika</c:v>
                </c:pt>
              </c:strCache>
            </c:strRef>
          </c:tx>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'7.2'!$C$5:$C$18</c:f>
              <c:numCache>
                <c:formatCode>#,##0.0</c:formatCode>
                <c:ptCount val="14"/>
                <c:pt idx="0">
                  <c:v>7.8756430000000002</c:v>
                </c:pt>
                <c:pt idx="1">
                  <c:v>93.902659999999997</c:v>
                </c:pt>
                <c:pt idx="2">
                  <c:v>1.3950700000000003</c:v>
                </c:pt>
                <c:pt idx="3">
                  <c:v>97.665489999999991</c:v>
                </c:pt>
                <c:pt idx="4">
                  <c:v>14.289010000000003</c:v>
                </c:pt>
                <c:pt idx="5">
                  <c:v>2.1093699999999997</c:v>
                </c:pt>
                <c:pt idx="6">
                  <c:v>2.0099999999999998</c:v>
                </c:pt>
                <c:pt idx="7">
                  <c:v>227.69844100000003</c:v>
                </c:pt>
                <c:pt idx="8">
                  <c:v>8.5609999999999999</c:v>
                </c:pt>
                <c:pt idx="9">
                  <c:v>2.0992299999999999</c:v>
                </c:pt>
                <c:pt idx="10">
                  <c:v>3.7829999999999999</c:v>
                </c:pt>
                <c:pt idx="11">
                  <c:v>39.200969999999998</c:v>
                </c:pt>
                <c:pt idx="12">
                  <c:v>124.41095000000001</c:v>
                </c:pt>
                <c:pt idx="13">
                  <c:v>6.6100019999999997</c:v>
                </c:pt>
              </c:numCache>
            </c:numRef>
          </c:val>
        </c:ser>
        <c:ser>
          <c:idx val="2"/>
          <c:order val="2"/>
          <c:tx>
            <c:strRef>
              <c:f>'7.2'!$D$3</c:f>
              <c:strCache>
                <c:ptCount val="1"/>
                <c:pt idx="0">
                  <c:v>Doprava</c:v>
                </c:pt>
              </c:strCache>
            </c:strRef>
          </c:tx>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'7.2'!$D$5:$D$18</c:f>
              <c:numCache>
                <c:formatCode>#,##0.0</c:formatCode>
                <c:ptCount val="14"/>
                <c:pt idx="0">
                  <c:v>96.576696999999996</c:v>
                </c:pt>
                <c:pt idx="1">
                  <c:v>18.419029000000002</c:v>
                </c:pt>
                <c:pt idx="2">
                  <c:v>0.185</c:v>
                </c:pt>
                <c:pt idx="3">
                  <c:v>4.6821599999999997</c:v>
                </c:pt>
                <c:pt idx="4">
                  <c:v>1.12795</c:v>
                </c:pt>
                <c:pt idx="5">
                  <c:v>10.266</c:v>
                </c:pt>
                <c:pt idx="6">
                  <c:v>2.105</c:v>
                </c:pt>
                <c:pt idx="7">
                  <c:v>12.883987000000001</c:v>
                </c:pt>
                <c:pt idx="8">
                  <c:v>0.45729999999999998</c:v>
                </c:pt>
                <c:pt idx="9">
                  <c:v>20.109970000000001</c:v>
                </c:pt>
                <c:pt idx="10">
                  <c:v>2.0205199999999999</c:v>
                </c:pt>
                <c:pt idx="11">
                  <c:v>7.7782000000000009</c:v>
                </c:pt>
                <c:pt idx="12">
                  <c:v>48.771819999999998</c:v>
                </c:pt>
                <c:pt idx="13">
                  <c:v>5.2498800000000001</c:v>
                </c:pt>
              </c:numCache>
            </c:numRef>
          </c:val>
        </c:ser>
        <c:ser>
          <c:idx val="3"/>
          <c:order val="3"/>
          <c:tx>
            <c:strRef>
              <c:f>'7.2'!$E$3</c:f>
              <c:strCache>
                <c:ptCount val="1"/>
                <c:pt idx="0">
                  <c:v>Stavebnictví</c:v>
                </c:pt>
              </c:strCache>
            </c:strRef>
          </c:tx>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'7.2'!$E$5:$E$18</c:f>
              <c:numCache>
                <c:formatCode>#,##0.0</c:formatCode>
                <c:ptCount val="14"/>
                <c:pt idx="0">
                  <c:v>12.987356999999999</c:v>
                </c:pt>
                <c:pt idx="1">
                  <c:v>2.1558980000000001</c:v>
                </c:pt>
                <c:pt idx="2">
                  <c:v>0.19700000000000001</c:v>
                </c:pt>
                <c:pt idx="3">
                  <c:v>5.7531399999999993</c:v>
                </c:pt>
                <c:pt idx="4">
                  <c:v>1.1842300000000001</c:v>
                </c:pt>
                <c:pt idx="5">
                  <c:v>2.6949999999999998</c:v>
                </c:pt>
                <c:pt idx="6">
                  <c:v>0.62539999999999996</c:v>
                </c:pt>
                <c:pt idx="7">
                  <c:v>23.684396</c:v>
                </c:pt>
                <c:pt idx="8">
                  <c:v>7.1547849999999995</c:v>
                </c:pt>
                <c:pt idx="9">
                  <c:v>8.2967100000000009</c:v>
                </c:pt>
                <c:pt idx="10">
                  <c:v>1.14676</c:v>
                </c:pt>
                <c:pt idx="11">
                  <c:v>58.963061000000003</c:v>
                </c:pt>
                <c:pt idx="12">
                  <c:v>2.7024320000000004</c:v>
                </c:pt>
                <c:pt idx="13">
                  <c:v>5.4971499999999995</c:v>
                </c:pt>
              </c:numCache>
            </c:numRef>
          </c:val>
        </c:ser>
        <c:ser>
          <c:idx val="4"/>
          <c:order val="4"/>
          <c:tx>
            <c:strRef>
              <c:f>'7.2'!$F$3</c:f>
              <c:strCache>
                <c:ptCount val="1"/>
                <c:pt idx="0">
                  <c:v>Zemědělství a lesnictví</c:v>
                </c:pt>
              </c:strCache>
            </c:strRef>
          </c:tx>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'7.2'!$F$5:$F$18</c:f>
              <c:numCache>
                <c:formatCode>#,##0.0</c:formatCode>
                <c:ptCount val="14"/>
                <c:pt idx="0">
                  <c:v>1.1588339999999999</c:v>
                </c:pt>
                <c:pt idx="1">
                  <c:v>8.4395609999999994</c:v>
                </c:pt>
                <c:pt idx="2">
                  <c:v>7.9200159999999995</c:v>
                </c:pt>
                <c:pt idx="3">
                  <c:v>2.02597</c:v>
                </c:pt>
                <c:pt idx="4">
                  <c:v>4.5025969999999997</c:v>
                </c:pt>
                <c:pt idx="5">
                  <c:v>0.59799999999999998</c:v>
                </c:pt>
                <c:pt idx="6">
                  <c:v>2.8853800000000001</c:v>
                </c:pt>
                <c:pt idx="7">
                  <c:v>0.23512</c:v>
                </c:pt>
                <c:pt idx="8">
                  <c:v>0.410991</c:v>
                </c:pt>
                <c:pt idx="9">
                  <c:v>14.71341</c:v>
                </c:pt>
                <c:pt idx="10">
                  <c:v>10.114270000000003</c:v>
                </c:pt>
                <c:pt idx="11">
                  <c:v>3.43662</c:v>
                </c:pt>
                <c:pt idx="12">
                  <c:v>36.00226</c:v>
                </c:pt>
                <c:pt idx="13">
                  <c:v>4.3406799999999999</c:v>
                </c:pt>
              </c:numCache>
            </c:numRef>
          </c:val>
        </c:ser>
        <c:ser>
          <c:idx val="5"/>
          <c:order val="5"/>
          <c:tx>
            <c:strRef>
              <c:f>'7.2'!$G$3</c:f>
              <c:strCache>
                <c:ptCount val="1"/>
                <c:pt idx="0">
                  <c:v>Domácnosti</c:v>
                </c:pt>
              </c:strCache>
            </c:strRef>
          </c:tx>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'7.2'!$G$5:$G$18</c:f>
              <c:numCache>
                <c:formatCode>#,##0.0</c:formatCode>
                <c:ptCount val="14"/>
                <c:pt idx="0">
                  <c:v>2104.9187989999996</c:v>
                </c:pt>
                <c:pt idx="1">
                  <c:v>711.37745999999993</c:v>
                </c:pt>
                <c:pt idx="2">
                  <c:v>922.00453700000037</c:v>
                </c:pt>
                <c:pt idx="3">
                  <c:v>539.20480600000008</c:v>
                </c:pt>
                <c:pt idx="4">
                  <c:v>285.84120200000007</c:v>
                </c:pt>
                <c:pt idx="5">
                  <c:v>500.29221500000006</c:v>
                </c:pt>
                <c:pt idx="6">
                  <c:v>337.252882</c:v>
                </c:pt>
                <c:pt idx="7">
                  <c:v>1501.4639329999998</c:v>
                </c:pt>
                <c:pt idx="8">
                  <c:v>483.85889199999986</c:v>
                </c:pt>
                <c:pt idx="9">
                  <c:v>377.14522200000005</c:v>
                </c:pt>
                <c:pt idx="10">
                  <c:v>617.46922700000016</c:v>
                </c:pt>
                <c:pt idx="11">
                  <c:v>838.60799999999972</c:v>
                </c:pt>
                <c:pt idx="12">
                  <c:v>1213.362089</c:v>
                </c:pt>
                <c:pt idx="13">
                  <c:v>402.13990699999994</c:v>
                </c:pt>
              </c:numCache>
            </c:numRef>
          </c:val>
        </c:ser>
        <c:ser>
          <c:idx val="6"/>
          <c:order val="6"/>
          <c:tx>
            <c:strRef>
              <c:f>'7.2'!$H$3</c:f>
              <c:strCache>
                <c:ptCount val="1"/>
                <c:pt idx="0">
                  <c:v>Obchod, služby, školství, zdravotnictví</c:v>
                </c:pt>
              </c:strCache>
            </c:strRef>
          </c:tx>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'7.2'!$H$5:$H$18</c:f>
              <c:numCache>
                <c:formatCode>#,##0.0</c:formatCode>
                <c:ptCount val="14"/>
                <c:pt idx="0">
                  <c:v>1373.4382540000011</c:v>
                </c:pt>
                <c:pt idx="1">
                  <c:v>445.05614600000007</c:v>
                </c:pt>
                <c:pt idx="2">
                  <c:v>257.2022</c:v>
                </c:pt>
                <c:pt idx="3">
                  <c:v>251.42408399999997</c:v>
                </c:pt>
                <c:pt idx="4">
                  <c:v>100.85354400000001</c:v>
                </c:pt>
                <c:pt idx="5">
                  <c:v>303.400732</c:v>
                </c:pt>
                <c:pt idx="6">
                  <c:v>172.53719799999996</c:v>
                </c:pt>
                <c:pt idx="7">
                  <c:v>1170.9455499999997</c:v>
                </c:pt>
                <c:pt idx="8">
                  <c:v>282.47266000000002</c:v>
                </c:pt>
                <c:pt idx="9">
                  <c:v>267.62378599999994</c:v>
                </c:pt>
                <c:pt idx="10">
                  <c:v>353.68526600000007</c:v>
                </c:pt>
                <c:pt idx="11">
                  <c:v>367.94891299999995</c:v>
                </c:pt>
                <c:pt idx="12">
                  <c:v>586.21990499999993</c:v>
                </c:pt>
                <c:pt idx="13">
                  <c:v>194.426447</c:v>
                </c:pt>
              </c:numCache>
            </c:numRef>
          </c:val>
        </c:ser>
        <c:ser>
          <c:idx val="7"/>
          <c:order val="7"/>
          <c:tx>
            <c:strRef>
              <c:f>'7.2'!$I$3</c:f>
              <c:strCache>
                <c:ptCount val="1"/>
                <c:pt idx="0">
                  <c:v>Ostatní</c:v>
                </c:pt>
              </c:strCache>
            </c:strRef>
          </c:tx>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'7.2'!$I$5:$I$18</c:f>
              <c:numCache>
                <c:formatCode>#,##0.0</c:formatCode>
                <c:ptCount val="14"/>
                <c:pt idx="0">
                  <c:v>64.863654999999994</c:v>
                </c:pt>
                <c:pt idx="1">
                  <c:v>43.544470000000004</c:v>
                </c:pt>
                <c:pt idx="2">
                  <c:v>220.01734300000001</c:v>
                </c:pt>
                <c:pt idx="3">
                  <c:v>57.543520000000001</c:v>
                </c:pt>
                <c:pt idx="4">
                  <c:v>0.15089999999999998</c:v>
                </c:pt>
                <c:pt idx="5">
                  <c:v>16.265394000000001</c:v>
                </c:pt>
                <c:pt idx="6">
                  <c:v>5.1863260000000002</c:v>
                </c:pt>
                <c:pt idx="7">
                  <c:v>23.588802999999995</c:v>
                </c:pt>
                <c:pt idx="8">
                  <c:v>5.781464999999999</c:v>
                </c:pt>
                <c:pt idx="9">
                  <c:v>89.219284999999999</c:v>
                </c:pt>
                <c:pt idx="10">
                  <c:v>18.906008</c:v>
                </c:pt>
                <c:pt idx="11">
                  <c:v>18.688603000000001</c:v>
                </c:pt>
                <c:pt idx="12">
                  <c:v>61.728776000000003</c:v>
                </c:pt>
                <c:pt idx="13">
                  <c:v>2.5958270000000003</c:v>
                </c:pt>
              </c:numCache>
            </c:numRef>
          </c:val>
        </c:ser>
        <c:dLbls>
          <c:showLegendKey val="0"/>
          <c:showVal val="0"/>
          <c:showCatName val="0"/>
          <c:showSerName val="0"/>
          <c:showPercent val="0"/>
          <c:showBubbleSize val="0"/>
        </c:dLbls>
        <c:gapWidth val="104"/>
        <c:overlap val="100"/>
        <c:axId val="483710848"/>
        <c:axId val="483712384"/>
      </c:barChart>
      <c:catAx>
        <c:axId val="483710848"/>
        <c:scaling>
          <c:orientation val="minMax"/>
        </c:scaling>
        <c:delete val="0"/>
        <c:axPos val="b"/>
        <c:majorTickMark val="none"/>
        <c:minorTickMark val="none"/>
        <c:tickLblPos val="nextTo"/>
        <c:txPr>
          <a:bodyPr/>
          <a:lstStyle/>
          <a:p>
            <a:pPr>
              <a:defRPr sz="900"/>
            </a:pPr>
            <a:endParaRPr lang="cs-CZ"/>
          </a:p>
        </c:txPr>
        <c:crossAx val="483712384"/>
        <c:crosses val="autoZero"/>
        <c:auto val="1"/>
        <c:lblAlgn val="ctr"/>
        <c:lblOffset val="100"/>
        <c:noMultiLvlLbl val="0"/>
      </c:catAx>
      <c:valAx>
        <c:axId val="4837123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3710848"/>
        <c:crosses val="autoZero"/>
        <c:crossBetween val="between"/>
      </c:valAx>
    </c:plotArea>
    <c:legend>
      <c:legendPos val="b"/>
      <c:layout>
        <c:manualLayout>
          <c:xMode val="edge"/>
          <c:yMode val="edge"/>
          <c:x val="1.323893451804076E-3"/>
          <c:y val="0.96114816428424588"/>
          <c:w val="0.99867610654819594"/>
          <c:h val="3.8851835715753971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a:t>
            </a:r>
            <a:r>
              <a:rPr lang="cs-CZ" sz="1000" baseline="0"/>
              <a:t> jednotlivých sektorů národního hospodářství na spotřebě tepla v ČR</a:t>
            </a:r>
            <a:endParaRPr lang="cs-CZ" sz="1000"/>
          </a:p>
        </c:rich>
      </c:tx>
      <c:layout/>
      <c:overlay val="0"/>
    </c:title>
    <c:autoTitleDeleted val="0"/>
    <c:plotArea>
      <c:layout>
        <c:manualLayout>
          <c:layoutTarget val="inner"/>
          <c:xMode val="edge"/>
          <c:yMode val="edge"/>
          <c:x val="0.22391140977420257"/>
          <c:y val="0.18177479768838453"/>
          <c:w val="0.57702148063972192"/>
          <c:h val="0.61751301337447595"/>
        </c:manualLayout>
      </c:layout>
      <c:doughnutChart>
        <c:varyColors val="1"/>
        <c:ser>
          <c:idx val="0"/>
          <c:order val="0"/>
          <c:dLbls>
            <c:dLbl>
              <c:idx val="1"/>
              <c:layout>
                <c:manualLayout>
                  <c:x val="1.6785260479487488E-2"/>
                  <c:y val="0"/>
                </c:manualLayout>
              </c:layout>
              <c:showLegendKey val="0"/>
              <c:showVal val="0"/>
              <c:showCatName val="0"/>
              <c:showSerName val="0"/>
              <c:showPercent val="1"/>
              <c:showBubbleSize val="0"/>
            </c:dLbl>
            <c:dLbl>
              <c:idx val="2"/>
              <c:layout>
                <c:manualLayout>
                  <c:x val="0.1409961880276949"/>
                  <c:y val="1.0777883104946878E-2"/>
                </c:manualLayout>
              </c:layout>
              <c:numFmt formatCode="0.0%" sourceLinked="0"/>
              <c:spPr/>
              <c:txPr>
                <a:bodyPr/>
                <a:lstStyle/>
                <a:p>
                  <a:pPr>
                    <a:defRPr sz="900"/>
                  </a:pPr>
                  <a:endParaRPr lang="cs-CZ"/>
                </a:p>
              </c:txPr>
              <c:showLegendKey val="0"/>
              <c:showVal val="0"/>
              <c:showCatName val="0"/>
              <c:showSerName val="0"/>
              <c:showPercent val="1"/>
              <c:showBubbleSize val="0"/>
            </c:dLbl>
            <c:dLbl>
              <c:idx val="3"/>
              <c:layout>
                <c:manualLayout>
                  <c:x val="0.13763887159698668"/>
                  <c:y val="4.3110966651645523E-2"/>
                </c:manualLayout>
              </c:layout>
              <c:numFmt formatCode="0.0%" sourceLinked="0"/>
              <c:spPr/>
              <c:txPr>
                <a:bodyPr/>
                <a:lstStyle/>
                <a:p>
                  <a:pPr>
                    <a:defRPr sz="900"/>
                  </a:pPr>
                  <a:endParaRPr lang="cs-CZ"/>
                </a:p>
              </c:txPr>
              <c:showLegendKey val="0"/>
              <c:showVal val="0"/>
              <c:showCatName val="0"/>
              <c:showSerName val="0"/>
              <c:showPercent val="1"/>
              <c:showBubbleSize val="0"/>
            </c:dLbl>
            <c:dLbl>
              <c:idx val="4"/>
              <c:layout>
                <c:manualLayout>
                  <c:x val="0.130924503070381"/>
                  <c:y val="7.9037809436277112E-2"/>
                </c:manualLayout>
              </c:layout>
              <c:numFmt formatCode="0.0%" sourceLinked="0"/>
              <c:spPr/>
              <c:txPr>
                <a:bodyPr/>
                <a:lstStyle/>
                <a:p>
                  <a:pPr>
                    <a:defRPr sz="900"/>
                  </a:pPr>
                  <a:endParaRPr lang="cs-CZ"/>
                </a:p>
              </c:txPr>
              <c:showLegendKey val="0"/>
              <c:showVal val="0"/>
              <c:showCatName val="0"/>
              <c:showSerName val="0"/>
              <c:showPercent val="1"/>
              <c:showBubbleSize val="0"/>
            </c:dLbl>
            <c:dLbl>
              <c:idx val="7"/>
              <c:layout>
                <c:manualLayout>
                  <c:x val="3.3567877610867353E-3"/>
                  <c:y val="-1.4370510806595838E-2"/>
                </c:manualLayout>
              </c:layout>
              <c:showLegendKey val="0"/>
              <c:showVal val="0"/>
              <c:showCatName val="0"/>
              <c:showSerName val="0"/>
              <c:showPercent val="1"/>
              <c:showBubbleSize val="0"/>
            </c:dLbl>
            <c:numFmt formatCode="0%" sourceLinked="0"/>
            <c:txPr>
              <a:bodyPr/>
              <a:lstStyle/>
              <a:p>
                <a:pPr>
                  <a:defRPr sz="900"/>
                </a:pPr>
                <a:endParaRPr lang="cs-CZ"/>
              </a:p>
            </c:txPr>
            <c:showLegendKey val="0"/>
            <c:showVal val="0"/>
            <c:showCatName val="0"/>
            <c:showSerName val="0"/>
            <c:showPercent val="1"/>
            <c:showBubbleSize val="0"/>
            <c:showLeaderLines val="1"/>
          </c:dLbls>
          <c:cat>
            <c:strRef>
              <c:f>'7.2'!$B$3:$I$3</c:f>
              <c:strCache>
                <c:ptCount val="8"/>
                <c:pt idx="0">
                  <c:v>Průmysl</c:v>
                </c:pt>
                <c:pt idx="1">
                  <c:v>Energetika</c:v>
                </c:pt>
                <c:pt idx="2">
                  <c:v>Doprava</c:v>
                </c:pt>
                <c:pt idx="3">
                  <c:v>Stavebnictví</c:v>
                </c:pt>
                <c:pt idx="4">
                  <c:v>Zemědělství a lesnictví</c:v>
                </c:pt>
                <c:pt idx="5">
                  <c:v>Domácnosti</c:v>
                </c:pt>
                <c:pt idx="6">
                  <c:v>Obchod, služby, školství, zdravotnictví</c:v>
                </c:pt>
                <c:pt idx="7">
                  <c:v>Ostatní</c:v>
                </c:pt>
              </c:strCache>
            </c:strRef>
          </c:cat>
          <c:val>
            <c:numRef>
              <c:f>'7.2'!$B$4:$I$4</c:f>
              <c:numCache>
                <c:formatCode>#,##0.0</c:formatCode>
                <c:ptCount val="8"/>
                <c:pt idx="0">
                  <c:v>6003.4458589999995</c:v>
                </c:pt>
                <c:pt idx="1">
                  <c:v>631.61083599999995</c:v>
                </c:pt>
                <c:pt idx="2">
                  <c:v>230.63351299999997</c:v>
                </c:pt>
                <c:pt idx="3">
                  <c:v>133.043319</c:v>
                </c:pt>
                <c:pt idx="4">
                  <c:v>96.783709000000002</c:v>
                </c:pt>
                <c:pt idx="5">
                  <c:v>10834.939171000002</c:v>
                </c:pt>
                <c:pt idx="6">
                  <c:v>6127.2346850000013</c:v>
                </c:pt>
                <c:pt idx="7">
                  <c:v>628.080375</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'8.1'!$K$28</c:f>
              <c:strCache>
                <c:ptCount val="1"/>
                <c:pt idx="0">
                  <c:v>Průmysl</c:v>
                </c:pt>
              </c:strCache>
            </c:strRef>
          </c:tx>
          <c:invertIfNegative val="0"/>
          <c:cat>
            <c:strRef>
              <c:f>'8.1'!$L$27:$N$27</c:f>
              <c:strCache>
                <c:ptCount val="3"/>
                <c:pt idx="0">
                  <c:v>Říjen</c:v>
                </c:pt>
                <c:pt idx="1">
                  <c:v>Listopad</c:v>
                </c:pt>
                <c:pt idx="2">
                  <c:v>Prosinec</c:v>
                </c:pt>
              </c:strCache>
            </c:strRef>
          </c:cat>
          <c:val>
            <c:numRef>
              <c:f>'8.1'!$L$28:$N$28</c:f>
              <c:numCache>
                <c:formatCode>#,##0.0</c:formatCode>
                <c:ptCount val="3"/>
                <c:pt idx="0">
                  <c:v>23548.263999999999</c:v>
                </c:pt>
                <c:pt idx="1">
                  <c:v>37562.744999999995</c:v>
                </c:pt>
                <c:pt idx="2">
                  <c:v>45838.934999999998</c:v>
                </c:pt>
              </c:numCache>
            </c:numRef>
          </c:val>
        </c:ser>
        <c:ser>
          <c:idx val="1"/>
          <c:order val="1"/>
          <c:tx>
            <c:strRef>
              <c:f>'8.1'!$K$29</c:f>
              <c:strCache>
                <c:ptCount val="1"/>
                <c:pt idx="0">
                  <c:v>Energetika</c:v>
                </c:pt>
              </c:strCache>
            </c:strRef>
          </c:tx>
          <c:invertIfNegative val="0"/>
          <c:cat>
            <c:strRef>
              <c:f>'8.1'!$L$27:$N$27</c:f>
              <c:strCache>
                <c:ptCount val="3"/>
                <c:pt idx="0">
                  <c:v>Říjen</c:v>
                </c:pt>
                <c:pt idx="1">
                  <c:v>Listopad</c:v>
                </c:pt>
                <c:pt idx="2">
                  <c:v>Prosinec</c:v>
                </c:pt>
              </c:strCache>
            </c:strRef>
          </c:cat>
          <c:val>
            <c:numRef>
              <c:f>'8.1'!$L$29:$N$29</c:f>
              <c:numCache>
                <c:formatCode>#,##0.0</c:formatCode>
                <c:ptCount val="3"/>
                <c:pt idx="0">
                  <c:v>1754.3030000000001</c:v>
                </c:pt>
                <c:pt idx="1">
                  <c:v>2762.174</c:v>
                </c:pt>
                <c:pt idx="2">
                  <c:v>3359.1660000000002</c:v>
                </c:pt>
              </c:numCache>
            </c:numRef>
          </c:val>
        </c:ser>
        <c:ser>
          <c:idx val="2"/>
          <c:order val="2"/>
          <c:tx>
            <c:strRef>
              <c:f>'8.1'!$K$30</c:f>
              <c:strCache>
                <c:ptCount val="1"/>
                <c:pt idx="0">
                  <c:v>Doprava</c:v>
                </c:pt>
              </c:strCache>
            </c:strRef>
          </c:tx>
          <c:invertIfNegative val="0"/>
          <c:cat>
            <c:strRef>
              <c:f>'8.1'!$L$27:$N$27</c:f>
              <c:strCache>
                <c:ptCount val="3"/>
                <c:pt idx="0">
                  <c:v>Říjen</c:v>
                </c:pt>
                <c:pt idx="1">
                  <c:v>Listopad</c:v>
                </c:pt>
                <c:pt idx="2">
                  <c:v>Prosinec</c:v>
                </c:pt>
              </c:strCache>
            </c:strRef>
          </c:cat>
          <c:val>
            <c:numRef>
              <c:f>'8.1'!$L$30:$N$30</c:f>
              <c:numCache>
                <c:formatCode>#,##0.0</c:formatCode>
                <c:ptCount val="3"/>
                <c:pt idx="0">
                  <c:v>21002.967000000001</c:v>
                </c:pt>
                <c:pt idx="1">
                  <c:v>32717.806</c:v>
                </c:pt>
                <c:pt idx="2">
                  <c:v>42855.923999999999</c:v>
                </c:pt>
              </c:numCache>
            </c:numRef>
          </c:val>
        </c:ser>
        <c:ser>
          <c:idx val="3"/>
          <c:order val="3"/>
          <c:tx>
            <c:strRef>
              <c:f>'8.1'!$K$31</c:f>
              <c:strCache>
                <c:ptCount val="1"/>
                <c:pt idx="0">
                  <c:v>Stavebnictví</c:v>
                </c:pt>
              </c:strCache>
            </c:strRef>
          </c:tx>
          <c:invertIfNegative val="0"/>
          <c:cat>
            <c:strRef>
              <c:f>'8.1'!$L$27:$N$27</c:f>
              <c:strCache>
                <c:ptCount val="3"/>
                <c:pt idx="0">
                  <c:v>Říjen</c:v>
                </c:pt>
                <c:pt idx="1">
                  <c:v>Listopad</c:v>
                </c:pt>
                <c:pt idx="2">
                  <c:v>Prosinec</c:v>
                </c:pt>
              </c:strCache>
            </c:strRef>
          </c:cat>
          <c:val>
            <c:numRef>
              <c:f>'8.1'!$L$31:$N$31</c:f>
              <c:numCache>
                <c:formatCode>#,##0.0</c:formatCode>
                <c:ptCount val="3"/>
                <c:pt idx="0">
                  <c:v>2614.0320000000002</c:v>
                </c:pt>
                <c:pt idx="1">
                  <c:v>4303.0609999999997</c:v>
                </c:pt>
                <c:pt idx="2">
                  <c:v>6070.2640000000001</c:v>
                </c:pt>
              </c:numCache>
            </c:numRef>
          </c:val>
        </c:ser>
        <c:ser>
          <c:idx val="4"/>
          <c:order val="4"/>
          <c:tx>
            <c:strRef>
              <c:f>'8.1'!$K$32</c:f>
              <c:strCache>
                <c:ptCount val="1"/>
                <c:pt idx="0">
                  <c:v>Zemědělství a lesnictví</c:v>
                </c:pt>
              </c:strCache>
            </c:strRef>
          </c:tx>
          <c:invertIfNegative val="0"/>
          <c:cat>
            <c:strRef>
              <c:f>'8.1'!$L$27:$N$27</c:f>
              <c:strCache>
                <c:ptCount val="3"/>
                <c:pt idx="0">
                  <c:v>Říjen</c:v>
                </c:pt>
                <c:pt idx="1">
                  <c:v>Listopad</c:v>
                </c:pt>
                <c:pt idx="2">
                  <c:v>Prosinec</c:v>
                </c:pt>
              </c:strCache>
            </c:strRef>
          </c:cat>
          <c:val>
            <c:numRef>
              <c:f>'8.1'!$L$32:$N$32</c:f>
              <c:numCache>
                <c:formatCode>#,##0.0</c:formatCode>
                <c:ptCount val="3"/>
                <c:pt idx="0">
                  <c:v>266.57900000000001</c:v>
                </c:pt>
                <c:pt idx="1">
                  <c:v>392.02300000000002</c:v>
                </c:pt>
                <c:pt idx="2">
                  <c:v>500.23199999999997</c:v>
                </c:pt>
              </c:numCache>
            </c:numRef>
          </c:val>
        </c:ser>
        <c:ser>
          <c:idx val="5"/>
          <c:order val="5"/>
          <c:tx>
            <c:strRef>
              <c:f>'8.1'!$K$33</c:f>
              <c:strCache>
                <c:ptCount val="1"/>
                <c:pt idx="0">
                  <c:v>Domácnosti</c:v>
                </c:pt>
              </c:strCache>
            </c:strRef>
          </c:tx>
          <c:invertIfNegative val="0"/>
          <c:cat>
            <c:strRef>
              <c:f>'8.1'!$L$27:$N$27</c:f>
              <c:strCache>
                <c:ptCount val="3"/>
                <c:pt idx="0">
                  <c:v>Říjen</c:v>
                </c:pt>
                <c:pt idx="1">
                  <c:v>Listopad</c:v>
                </c:pt>
                <c:pt idx="2">
                  <c:v>Prosinec</c:v>
                </c:pt>
              </c:strCache>
            </c:strRef>
          </c:cat>
          <c:val>
            <c:numRef>
              <c:f>'8.1'!$L$33:$N$33</c:f>
              <c:numCache>
                <c:formatCode>#,##0.0</c:formatCode>
                <c:ptCount val="3"/>
                <c:pt idx="0">
                  <c:v>502005.75899999996</c:v>
                </c:pt>
                <c:pt idx="1">
                  <c:v>716271.50900000008</c:v>
                </c:pt>
                <c:pt idx="2">
                  <c:v>886641.53099999996</c:v>
                </c:pt>
              </c:numCache>
            </c:numRef>
          </c:val>
        </c:ser>
        <c:ser>
          <c:idx val="6"/>
          <c:order val="6"/>
          <c:tx>
            <c:strRef>
              <c:f>'8.1'!$K$34</c:f>
              <c:strCache>
                <c:ptCount val="1"/>
                <c:pt idx="0">
                  <c:v>Obchod, služby, školství, zdravotnictví</c:v>
                </c:pt>
              </c:strCache>
            </c:strRef>
          </c:tx>
          <c:invertIfNegative val="0"/>
          <c:cat>
            <c:strRef>
              <c:f>'8.1'!$L$27:$N$27</c:f>
              <c:strCache>
                <c:ptCount val="3"/>
                <c:pt idx="0">
                  <c:v>Říjen</c:v>
                </c:pt>
                <c:pt idx="1">
                  <c:v>Listopad</c:v>
                </c:pt>
                <c:pt idx="2">
                  <c:v>Prosinec</c:v>
                </c:pt>
              </c:strCache>
            </c:strRef>
          </c:cat>
          <c:val>
            <c:numRef>
              <c:f>'8.1'!$L$34:$N$34</c:f>
              <c:numCache>
                <c:formatCode>#,##0.0</c:formatCode>
                <c:ptCount val="3"/>
                <c:pt idx="0">
                  <c:v>309816.88100000005</c:v>
                </c:pt>
                <c:pt idx="1">
                  <c:v>469766.64300000004</c:v>
                </c:pt>
                <c:pt idx="2">
                  <c:v>593854.73</c:v>
                </c:pt>
              </c:numCache>
            </c:numRef>
          </c:val>
        </c:ser>
        <c:ser>
          <c:idx val="7"/>
          <c:order val="7"/>
          <c:tx>
            <c:strRef>
              <c:f>'8.1'!$K$35</c:f>
              <c:strCache>
                <c:ptCount val="1"/>
                <c:pt idx="0">
                  <c:v>Ostatní</c:v>
                </c:pt>
              </c:strCache>
            </c:strRef>
          </c:tx>
          <c:invertIfNegative val="0"/>
          <c:cat>
            <c:strRef>
              <c:f>'8.1'!$L$27:$N$27</c:f>
              <c:strCache>
                <c:ptCount val="3"/>
                <c:pt idx="0">
                  <c:v>Říjen</c:v>
                </c:pt>
                <c:pt idx="1">
                  <c:v>Listopad</c:v>
                </c:pt>
                <c:pt idx="2">
                  <c:v>Prosinec</c:v>
                </c:pt>
              </c:strCache>
            </c:strRef>
          </c:cat>
          <c:val>
            <c:numRef>
              <c:f>'8.1'!$L$35:$N$35</c:f>
              <c:numCache>
                <c:formatCode>#,##0.0</c:formatCode>
                <c:ptCount val="3"/>
                <c:pt idx="0">
                  <c:v>12688.825000000001</c:v>
                </c:pt>
                <c:pt idx="1">
                  <c:v>21739.118999999999</c:v>
                </c:pt>
                <c:pt idx="2">
                  <c:v>30435.710999999996</c:v>
                </c:pt>
              </c:numCache>
            </c:numRef>
          </c:val>
        </c:ser>
        <c:dLbls>
          <c:showLegendKey val="0"/>
          <c:showVal val="0"/>
          <c:showCatName val="0"/>
          <c:showSerName val="0"/>
          <c:showPercent val="0"/>
          <c:showBubbleSize val="0"/>
        </c:dLbls>
        <c:gapWidth val="150"/>
        <c:overlap val="100"/>
        <c:axId val="485237888"/>
        <c:axId val="485239424"/>
      </c:barChart>
      <c:catAx>
        <c:axId val="485237888"/>
        <c:scaling>
          <c:orientation val="minMax"/>
        </c:scaling>
        <c:delete val="0"/>
        <c:axPos val="b"/>
        <c:numFmt formatCode="General" sourceLinked="1"/>
        <c:majorTickMark val="none"/>
        <c:minorTickMark val="none"/>
        <c:tickLblPos val="nextTo"/>
        <c:txPr>
          <a:bodyPr/>
          <a:lstStyle/>
          <a:p>
            <a:pPr>
              <a:defRPr sz="900"/>
            </a:pPr>
            <a:endParaRPr lang="cs-CZ"/>
          </a:p>
        </c:txPr>
        <c:crossAx val="485239424"/>
        <c:crosses val="autoZero"/>
        <c:auto val="1"/>
        <c:lblAlgn val="ctr"/>
        <c:lblOffset val="100"/>
        <c:noMultiLvlLbl val="0"/>
      </c:catAx>
      <c:valAx>
        <c:axId val="485239424"/>
        <c:scaling>
          <c:orientation val="minMax"/>
          <c:max val="1800000"/>
        </c:scaling>
        <c:delete val="0"/>
        <c:axPos val="l"/>
        <c:majorGridlines/>
        <c:numFmt formatCode="#,##0" sourceLinked="0"/>
        <c:majorTickMark val="out"/>
        <c:minorTickMark val="none"/>
        <c:tickLblPos val="nextTo"/>
        <c:spPr>
          <a:ln>
            <a:noFill/>
          </a:ln>
        </c:spPr>
        <c:txPr>
          <a:bodyPr/>
          <a:lstStyle/>
          <a:p>
            <a:pPr>
              <a:defRPr sz="900"/>
            </a:pPr>
            <a:endParaRPr lang="cs-CZ"/>
          </a:p>
        </c:txPr>
        <c:crossAx val="485237888"/>
        <c:crosses val="autoZero"/>
        <c:crossBetween val="between"/>
        <c:majorUnit val="3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'8.1'!$L$40</c:f>
              <c:strCache>
                <c:ptCount val="1"/>
                <c:pt idx="0">
                  <c:v>Instalovaný výkon</c:v>
                </c:pt>
              </c:strCache>
            </c:strRef>
          </c:tx>
          <c:invertIfNegative val="0"/>
          <c:val>
            <c:numRef>
              <c:f>'8.1'!$M$40</c:f>
              <c:numCache>
                <c:formatCode>0.0%</c:formatCode>
                <c:ptCount val="1"/>
                <c:pt idx="0">
                  <c:v>5.0987261391494475E-2</c:v>
                </c:pt>
              </c:numCache>
            </c:numRef>
          </c:val>
        </c:ser>
        <c:ser>
          <c:idx val="1"/>
          <c:order val="1"/>
          <c:tx>
            <c:strRef>
              <c:f>'8.1'!$L$41</c:f>
              <c:strCache>
                <c:ptCount val="1"/>
                <c:pt idx="0">
                  <c:v>Výroba tepla brutto</c:v>
                </c:pt>
              </c:strCache>
            </c:strRef>
          </c:tx>
          <c:invertIfNegative val="0"/>
          <c:val>
            <c:numRef>
              <c:f>'8.1'!$M$41</c:f>
              <c:numCache>
                <c:formatCode>0.0%</c:formatCode>
                <c:ptCount val="1"/>
                <c:pt idx="0">
                  <c:v>3.6387216574847704E-2</c:v>
                </c:pt>
              </c:numCache>
            </c:numRef>
          </c:val>
        </c:ser>
        <c:ser>
          <c:idx val="2"/>
          <c:order val="2"/>
          <c:tx>
            <c:strRef>
              <c:f>'8.1'!$L$42</c:f>
              <c:strCache>
                <c:ptCount val="1"/>
                <c:pt idx="0">
                  <c:v>Dodávky tepla</c:v>
                </c:pt>
              </c:strCache>
            </c:strRef>
          </c:tx>
          <c:invertIfNegative val="0"/>
          <c:val>
            <c:numRef>
              <c:f>'8.1'!$M$42</c:f>
              <c:numCache>
                <c:formatCode>0.0%</c:formatCode>
                <c:ptCount val="1"/>
                <c:pt idx="0">
                  <c:v>4.8165195267383602E-2</c:v>
                </c:pt>
              </c:numCache>
            </c:numRef>
          </c:val>
        </c:ser>
        <c:dLbls>
          <c:showLegendKey val="0"/>
          <c:showVal val="0"/>
          <c:showCatName val="0"/>
          <c:showSerName val="0"/>
          <c:showPercent val="0"/>
          <c:showBubbleSize val="0"/>
        </c:dLbls>
        <c:gapWidth val="150"/>
        <c:axId val="485273600"/>
        <c:axId val="485275136"/>
      </c:barChart>
      <c:catAx>
        <c:axId val="485273600"/>
        <c:scaling>
          <c:orientation val="maxMin"/>
        </c:scaling>
        <c:delete val="0"/>
        <c:axPos val="l"/>
        <c:numFmt formatCode="General" sourceLinked="1"/>
        <c:majorTickMark val="none"/>
        <c:minorTickMark val="none"/>
        <c:tickLblPos val="none"/>
        <c:crossAx val="485275136"/>
        <c:crosses val="autoZero"/>
        <c:auto val="1"/>
        <c:lblAlgn val="ctr"/>
        <c:lblOffset val="100"/>
        <c:noMultiLvlLbl val="0"/>
      </c:catAx>
      <c:valAx>
        <c:axId val="48527513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485273600"/>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'8.1'!$K$10</c:f>
              <c:strCache>
                <c:ptCount val="1"/>
                <c:pt idx="0">
                  <c:v>Biomasa</c:v>
                </c:pt>
              </c:strCache>
            </c:strRef>
          </c:tx>
          <c:spPr>
            <a:solidFill>
              <a:schemeClr val="accent3">
                <a:lumMod val="75000"/>
              </a:schemeClr>
            </a:solidFill>
          </c:spPr>
          <c:invertIfNegative val="0"/>
          <c:cat>
            <c:strRef>
              <c:f>'8.1'!$L$9:$N$9</c:f>
              <c:strCache>
                <c:ptCount val="3"/>
                <c:pt idx="0">
                  <c:v>Říjen</c:v>
                </c:pt>
                <c:pt idx="1">
                  <c:v>Listopad</c:v>
                </c:pt>
                <c:pt idx="2">
                  <c:v>Prosinec</c:v>
                </c:pt>
              </c:strCache>
            </c:strRef>
          </c:cat>
          <c:val>
            <c:numRef>
              <c:f>'8.1'!$L$10:$N$10</c:f>
              <c:numCache>
                <c:formatCode>#,##0.0</c:formatCode>
                <c:ptCount val="3"/>
                <c:pt idx="0">
                  <c:v>0</c:v>
                </c:pt>
                <c:pt idx="1">
                  <c:v>0</c:v>
                </c:pt>
                <c:pt idx="2">
                  <c:v>0</c:v>
                </c:pt>
              </c:numCache>
            </c:numRef>
          </c:val>
        </c:ser>
        <c:ser>
          <c:idx val="1"/>
          <c:order val="1"/>
          <c:tx>
            <c:strRef>
              <c:f>'8.1'!$K$11</c:f>
              <c:strCache>
                <c:ptCount val="1"/>
                <c:pt idx="0">
                  <c:v>Bioplyn</c:v>
                </c:pt>
              </c:strCache>
            </c:strRef>
          </c:tx>
          <c:spPr>
            <a:solidFill>
              <a:schemeClr val="bg2">
                <a:lumMod val="50000"/>
              </a:schemeClr>
            </a:solidFill>
          </c:spPr>
          <c:invertIfNegative val="0"/>
          <c:cat>
            <c:strRef>
              <c:f>'8.1'!$L$9:$N$9</c:f>
              <c:strCache>
                <c:ptCount val="3"/>
                <c:pt idx="0">
                  <c:v>Říjen</c:v>
                </c:pt>
                <c:pt idx="1">
                  <c:v>Listopad</c:v>
                </c:pt>
                <c:pt idx="2">
                  <c:v>Prosinec</c:v>
                </c:pt>
              </c:strCache>
            </c:strRef>
          </c:cat>
          <c:val>
            <c:numRef>
              <c:f>'8.1'!$L$11:$N$11</c:f>
              <c:numCache>
                <c:formatCode>#,##0.0</c:formatCode>
                <c:ptCount val="3"/>
                <c:pt idx="0">
                  <c:v>4356</c:v>
                </c:pt>
                <c:pt idx="1">
                  <c:v>3724</c:v>
                </c:pt>
                <c:pt idx="2">
                  <c:v>3846</c:v>
                </c:pt>
              </c:numCache>
            </c:numRef>
          </c:val>
        </c:ser>
        <c:ser>
          <c:idx val="2"/>
          <c:order val="2"/>
          <c:tx>
            <c:strRef>
              <c:f>'8.1'!$K$12</c:f>
              <c:strCache>
                <c:ptCount val="1"/>
                <c:pt idx="0">
                  <c:v>Černé uhlí</c:v>
                </c:pt>
              </c:strCache>
            </c:strRef>
          </c:tx>
          <c:spPr>
            <a:solidFill>
              <a:schemeClr val="tx1"/>
            </a:solidFill>
          </c:spPr>
          <c:invertIfNegative val="0"/>
          <c:cat>
            <c:strRef>
              <c:f>'8.1'!$L$9:$N$9</c:f>
              <c:strCache>
                <c:ptCount val="3"/>
                <c:pt idx="0">
                  <c:v>Říjen</c:v>
                </c:pt>
                <c:pt idx="1">
                  <c:v>Listopad</c:v>
                </c:pt>
                <c:pt idx="2">
                  <c:v>Prosinec</c:v>
                </c:pt>
              </c:strCache>
            </c:strRef>
          </c:cat>
          <c:val>
            <c:numRef>
              <c:f>'8.1'!$L$12:$N$12</c:f>
              <c:numCache>
                <c:formatCode>#,##0.0</c:formatCode>
                <c:ptCount val="3"/>
                <c:pt idx="0">
                  <c:v>0</c:v>
                </c:pt>
                <c:pt idx="1">
                  <c:v>0</c:v>
                </c:pt>
                <c:pt idx="2">
                  <c:v>0</c:v>
                </c:pt>
              </c:numCache>
            </c:numRef>
          </c:val>
        </c:ser>
        <c:ser>
          <c:idx val="3"/>
          <c:order val="3"/>
          <c:tx>
            <c:strRef>
              <c:f>'8.1'!$K$13</c:f>
              <c:strCache>
                <c:ptCount val="1"/>
                <c:pt idx="0">
                  <c:v>Elektrická energie</c:v>
                </c:pt>
              </c:strCache>
            </c:strRef>
          </c:tx>
          <c:invertIfNegative val="0"/>
          <c:cat>
            <c:strRef>
              <c:f>'8.1'!$L$9:$N$9</c:f>
              <c:strCache>
                <c:ptCount val="3"/>
                <c:pt idx="0">
                  <c:v>Říjen</c:v>
                </c:pt>
                <c:pt idx="1">
                  <c:v>Listopad</c:v>
                </c:pt>
                <c:pt idx="2">
                  <c:v>Prosinec</c:v>
                </c:pt>
              </c:strCache>
            </c:strRef>
          </c:cat>
          <c:val>
            <c:numRef>
              <c:f>'8.1'!$L$13:$N$13</c:f>
              <c:numCache>
                <c:formatCode>#,##0.0</c:formatCode>
                <c:ptCount val="3"/>
                <c:pt idx="0">
                  <c:v>0</c:v>
                </c:pt>
                <c:pt idx="1">
                  <c:v>0</c:v>
                </c:pt>
                <c:pt idx="2">
                  <c:v>0</c:v>
                </c:pt>
              </c:numCache>
            </c:numRef>
          </c:val>
        </c:ser>
        <c:ser>
          <c:idx val="4"/>
          <c:order val="4"/>
          <c:tx>
            <c:strRef>
              <c:f>'8.1'!$K$14</c:f>
              <c:strCache>
                <c:ptCount val="1"/>
                <c:pt idx="0">
                  <c:v>Energie prostředí (tepelné čerpadlo)</c:v>
                </c:pt>
              </c:strCache>
            </c:strRef>
          </c:tx>
          <c:invertIfNegative val="0"/>
          <c:cat>
            <c:strRef>
              <c:f>'8.1'!$L$9:$N$9</c:f>
              <c:strCache>
                <c:ptCount val="3"/>
                <c:pt idx="0">
                  <c:v>Říjen</c:v>
                </c:pt>
                <c:pt idx="1">
                  <c:v>Listopad</c:v>
                </c:pt>
                <c:pt idx="2">
                  <c:v>Prosinec</c:v>
                </c:pt>
              </c:strCache>
            </c:strRef>
          </c:cat>
          <c:val>
            <c:numRef>
              <c:f>'8.1'!$L$14:$N$14</c:f>
              <c:numCache>
                <c:formatCode>#,##0.0</c:formatCode>
                <c:ptCount val="3"/>
                <c:pt idx="0">
                  <c:v>521</c:v>
                </c:pt>
                <c:pt idx="1">
                  <c:v>306</c:v>
                </c:pt>
                <c:pt idx="2">
                  <c:v>113</c:v>
                </c:pt>
              </c:numCache>
            </c:numRef>
          </c:val>
        </c:ser>
        <c:ser>
          <c:idx val="5"/>
          <c:order val="5"/>
          <c:tx>
            <c:strRef>
              <c:f>'8.1'!$K$15</c:f>
              <c:strCache>
                <c:ptCount val="1"/>
                <c:pt idx="0">
                  <c:v>Energie Slunce (solární kolektor)</c:v>
                </c:pt>
              </c:strCache>
            </c:strRef>
          </c:tx>
          <c:invertIfNegative val="0"/>
          <c:cat>
            <c:strRef>
              <c:f>'8.1'!$L$9:$N$9</c:f>
              <c:strCache>
                <c:ptCount val="3"/>
                <c:pt idx="0">
                  <c:v>Říjen</c:v>
                </c:pt>
                <c:pt idx="1">
                  <c:v>Listopad</c:v>
                </c:pt>
                <c:pt idx="2">
                  <c:v>Prosinec</c:v>
                </c:pt>
              </c:strCache>
            </c:strRef>
          </c:cat>
          <c:val>
            <c:numRef>
              <c:f>'8.1'!$L$15:$N$15</c:f>
              <c:numCache>
                <c:formatCode>#,##0.0</c:formatCode>
                <c:ptCount val="3"/>
                <c:pt idx="0">
                  <c:v>0</c:v>
                </c:pt>
                <c:pt idx="1">
                  <c:v>0</c:v>
                </c:pt>
                <c:pt idx="2">
                  <c:v>0</c:v>
                </c:pt>
              </c:numCache>
            </c:numRef>
          </c:val>
        </c:ser>
        <c:ser>
          <c:idx val="6"/>
          <c:order val="6"/>
          <c:tx>
            <c:strRef>
              <c:f>'8.1'!$K$16</c:f>
              <c:strCache>
                <c:ptCount val="1"/>
                <c:pt idx="0">
                  <c:v>Hnědé uhlí</c:v>
                </c:pt>
              </c:strCache>
            </c:strRef>
          </c:tx>
          <c:spPr>
            <a:solidFill>
              <a:srgbClr val="6E4932"/>
            </a:solidFill>
          </c:spPr>
          <c:invertIfNegative val="0"/>
          <c:cat>
            <c:strRef>
              <c:f>'8.1'!$L$9:$N$9</c:f>
              <c:strCache>
                <c:ptCount val="3"/>
                <c:pt idx="0">
                  <c:v>Říjen</c:v>
                </c:pt>
                <c:pt idx="1">
                  <c:v>Listopad</c:v>
                </c:pt>
                <c:pt idx="2">
                  <c:v>Prosinec</c:v>
                </c:pt>
              </c:strCache>
            </c:strRef>
          </c:cat>
          <c:val>
            <c:numRef>
              <c:f>'8.1'!$L$16:$N$16</c:f>
              <c:numCache>
                <c:formatCode>#,##0.0</c:formatCode>
                <c:ptCount val="3"/>
                <c:pt idx="0">
                  <c:v>0</c:v>
                </c:pt>
                <c:pt idx="1">
                  <c:v>0</c:v>
                </c:pt>
                <c:pt idx="2">
                  <c:v>0</c:v>
                </c:pt>
              </c:numCache>
            </c:numRef>
          </c:val>
        </c:ser>
        <c:ser>
          <c:idx val="7"/>
          <c:order val="7"/>
          <c:tx>
            <c:strRef>
              <c:f>'8.1'!$K$17</c:f>
              <c:strCache>
                <c:ptCount val="1"/>
                <c:pt idx="0">
                  <c:v>Jaderné palivo</c:v>
                </c:pt>
              </c:strCache>
            </c:strRef>
          </c:tx>
          <c:invertIfNegative val="0"/>
          <c:cat>
            <c:strRef>
              <c:f>'8.1'!$L$9:$N$9</c:f>
              <c:strCache>
                <c:ptCount val="3"/>
                <c:pt idx="0">
                  <c:v>Říjen</c:v>
                </c:pt>
                <c:pt idx="1">
                  <c:v>Listopad</c:v>
                </c:pt>
                <c:pt idx="2">
                  <c:v>Prosinec</c:v>
                </c:pt>
              </c:strCache>
            </c:strRef>
          </c:cat>
          <c:val>
            <c:numRef>
              <c:f>'8.1'!$L$17:$N$17</c:f>
              <c:numCache>
                <c:formatCode>#,##0.0</c:formatCode>
                <c:ptCount val="3"/>
                <c:pt idx="0">
                  <c:v>0</c:v>
                </c:pt>
                <c:pt idx="1">
                  <c:v>0</c:v>
                </c:pt>
                <c:pt idx="2">
                  <c:v>0</c:v>
                </c:pt>
              </c:numCache>
            </c:numRef>
          </c:val>
        </c:ser>
        <c:ser>
          <c:idx val="8"/>
          <c:order val="8"/>
          <c:tx>
            <c:strRef>
              <c:f>'8.1'!$K$18</c:f>
              <c:strCache>
                <c:ptCount val="1"/>
                <c:pt idx="0">
                  <c:v>Koks</c:v>
                </c:pt>
              </c:strCache>
            </c:strRef>
          </c:tx>
          <c:invertIfNegative val="0"/>
          <c:cat>
            <c:strRef>
              <c:f>'8.1'!$L$9:$N$9</c:f>
              <c:strCache>
                <c:ptCount val="3"/>
                <c:pt idx="0">
                  <c:v>Říjen</c:v>
                </c:pt>
                <c:pt idx="1">
                  <c:v>Listopad</c:v>
                </c:pt>
                <c:pt idx="2">
                  <c:v>Prosinec</c:v>
                </c:pt>
              </c:strCache>
            </c:strRef>
          </c:cat>
          <c:val>
            <c:numRef>
              <c:f>'8.1'!$L$18:$N$18</c:f>
              <c:numCache>
                <c:formatCode>#,##0.0</c:formatCode>
                <c:ptCount val="3"/>
                <c:pt idx="0">
                  <c:v>0</c:v>
                </c:pt>
                <c:pt idx="1">
                  <c:v>0</c:v>
                </c:pt>
                <c:pt idx="2">
                  <c:v>0</c:v>
                </c:pt>
              </c:numCache>
            </c:numRef>
          </c:val>
        </c:ser>
        <c:ser>
          <c:idx val="9"/>
          <c:order val="9"/>
          <c:tx>
            <c:strRef>
              <c:f>'8.1'!$K$19</c:f>
              <c:strCache>
                <c:ptCount val="1"/>
                <c:pt idx="0">
                  <c:v>Odpadní teplo</c:v>
                </c:pt>
              </c:strCache>
            </c:strRef>
          </c:tx>
          <c:invertIfNegative val="0"/>
          <c:cat>
            <c:strRef>
              <c:f>'8.1'!$L$9:$N$9</c:f>
              <c:strCache>
                <c:ptCount val="3"/>
                <c:pt idx="0">
                  <c:v>Říjen</c:v>
                </c:pt>
                <c:pt idx="1">
                  <c:v>Listopad</c:v>
                </c:pt>
                <c:pt idx="2">
                  <c:v>Prosinec</c:v>
                </c:pt>
              </c:strCache>
            </c:strRef>
          </c:cat>
          <c:val>
            <c:numRef>
              <c:f>'8.1'!$L$19:$N$19</c:f>
              <c:numCache>
                <c:formatCode>#,##0.0</c:formatCode>
                <c:ptCount val="3"/>
                <c:pt idx="0">
                  <c:v>0</c:v>
                </c:pt>
                <c:pt idx="1">
                  <c:v>0</c:v>
                </c:pt>
                <c:pt idx="2">
                  <c:v>0</c:v>
                </c:pt>
              </c:numCache>
            </c:numRef>
          </c:val>
        </c:ser>
        <c:ser>
          <c:idx val="10"/>
          <c:order val="10"/>
          <c:tx>
            <c:strRef>
              <c:f>'8.1'!$K$20</c:f>
              <c:strCache>
                <c:ptCount val="1"/>
                <c:pt idx="0">
                  <c:v>Ostatní kapalná paliva</c:v>
                </c:pt>
              </c:strCache>
            </c:strRef>
          </c:tx>
          <c:invertIfNegative val="0"/>
          <c:cat>
            <c:strRef>
              <c:f>'8.1'!$L$9:$N$9</c:f>
              <c:strCache>
                <c:ptCount val="3"/>
                <c:pt idx="0">
                  <c:v>Říjen</c:v>
                </c:pt>
                <c:pt idx="1">
                  <c:v>Listopad</c:v>
                </c:pt>
                <c:pt idx="2">
                  <c:v>Prosinec</c:v>
                </c:pt>
              </c:strCache>
            </c:strRef>
          </c:cat>
          <c:val>
            <c:numRef>
              <c:f>'8.1'!$L$20:$N$20</c:f>
              <c:numCache>
                <c:formatCode>#,##0.0</c:formatCode>
                <c:ptCount val="3"/>
                <c:pt idx="0">
                  <c:v>0</c:v>
                </c:pt>
                <c:pt idx="1">
                  <c:v>0</c:v>
                </c:pt>
                <c:pt idx="2">
                  <c:v>0</c:v>
                </c:pt>
              </c:numCache>
            </c:numRef>
          </c:val>
        </c:ser>
        <c:ser>
          <c:idx val="11"/>
          <c:order val="11"/>
          <c:tx>
            <c:strRef>
              <c:f>'8.1'!$K$21</c:f>
              <c:strCache>
                <c:ptCount val="1"/>
                <c:pt idx="0">
                  <c:v>Ostatní pevná paliva</c:v>
                </c:pt>
              </c:strCache>
            </c:strRef>
          </c:tx>
          <c:invertIfNegative val="0"/>
          <c:cat>
            <c:strRef>
              <c:f>'8.1'!$L$9:$N$9</c:f>
              <c:strCache>
                <c:ptCount val="3"/>
                <c:pt idx="0">
                  <c:v>Říjen</c:v>
                </c:pt>
                <c:pt idx="1">
                  <c:v>Listopad</c:v>
                </c:pt>
                <c:pt idx="2">
                  <c:v>Prosinec</c:v>
                </c:pt>
              </c:strCache>
            </c:strRef>
          </c:cat>
          <c:val>
            <c:numRef>
              <c:f>'8.1'!$L$21:$N$21</c:f>
              <c:numCache>
                <c:formatCode>#,##0.0</c:formatCode>
                <c:ptCount val="3"/>
                <c:pt idx="0">
                  <c:v>65306</c:v>
                </c:pt>
                <c:pt idx="1">
                  <c:v>82558</c:v>
                </c:pt>
                <c:pt idx="2">
                  <c:v>86831</c:v>
                </c:pt>
              </c:numCache>
            </c:numRef>
          </c:val>
        </c:ser>
        <c:ser>
          <c:idx val="12"/>
          <c:order val="12"/>
          <c:tx>
            <c:strRef>
              <c:f>'8.1'!$K$22</c:f>
              <c:strCache>
                <c:ptCount val="1"/>
                <c:pt idx="0">
                  <c:v>Ostatní plyny</c:v>
                </c:pt>
              </c:strCache>
            </c:strRef>
          </c:tx>
          <c:invertIfNegative val="0"/>
          <c:cat>
            <c:strRef>
              <c:f>'8.1'!$L$9:$N$9</c:f>
              <c:strCache>
                <c:ptCount val="3"/>
                <c:pt idx="0">
                  <c:v>Říjen</c:v>
                </c:pt>
                <c:pt idx="1">
                  <c:v>Listopad</c:v>
                </c:pt>
                <c:pt idx="2">
                  <c:v>Prosinec</c:v>
                </c:pt>
              </c:strCache>
            </c:strRef>
          </c:cat>
          <c:val>
            <c:numRef>
              <c:f>'8.1'!$L$22:$N$22</c:f>
              <c:numCache>
                <c:formatCode>#,##0.0</c:formatCode>
                <c:ptCount val="3"/>
                <c:pt idx="0">
                  <c:v>0</c:v>
                </c:pt>
                <c:pt idx="1">
                  <c:v>0</c:v>
                </c:pt>
                <c:pt idx="2">
                  <c:v>0</c:v>
                </c:pt>
              </c:numCache>
            </c:numRef>
          </c:val>
        </c:ser>
        <c:ser>
          <c:idx val="13"/>
          <c:order val="13"/>
          <c:tx>
            <c:strRef>
              <c:f>'8.1'!$K$23</c:f>
              <c:strCache>
                <c:ptCount val="1"/>
                <c:pt idx="0">
                  <c:v>Ostatní</c:v>
                </c:pt>
              </c:strCache>
            </c:strRef>
          </c:tx>
          <c:invertIfNegative val="0"/>
          <c:cat>
            <c:strRef>
              <c:f>'8.1'!$L$9:$N$9</c:f>
              <c:strCache>
                <c:ptCount val="3"/>
                <c:pt idx="0">
                  <c:v>Říjen</c:v>
                </c:pt>
                <c:pt idx="1">
                  <c:v>Listopad</c:v>
                </c:pt>
                <c:pt idx="2">
                  <c:v>Prosinec</c:v>
                </c:pt>
              </c:strCache>
            </c:strRef>
          </c:cat>
          <c:val>
            <c:numRef>
              <c:f>'8.1'!$L$23:$N$23</c:f>
              <c:numCache>
                <c:formatCode>#,##0.0</c:formatCode>
                <c:ptCount val="3"/>
                <c:pt idx="0">
                  <c:v>0</c:v>
                </c:pt>
                <c:pt idx="1">
                  <c:v>0</c:v>
                </c:pt>
                <c:pt idx="2">
                  <c:v>0</c:v>
                </c:pt>
              </c:numCache>
            </c:numRef>
          </c:val>
        </c:ser>
        <c:ser>
          <c:idx val="14"/>
          <c:order val="14"/>
          <c:tx>
            <c:strRef>
              <c:f>'8.1'!$K$24</c:f>
              <c:strCache>
                <c:ptCount val="1"/>
                <c:pt idx="0">
                  <c:v>Topné oleje</c:v>
                </c:pt>
              </c:strCache>
            </c:strRef>
          </c:tx>
          <c:invertIfNegative val="0"/>
          <c:cat>
            <c:strRef>
              <c:f>'8.1'!$L$9:$N$9</c:f>
              <c:strCache>
                <c:ptCount val="3"/>
                <c:pt idx="0">
                  <c:v>Říjen</c:v>
                </c:pt>
                <c:pt idx="1">
                  <c:v>Listopad</c:v>
                </c:pt>
                <c:pt idx="2">
                  <c:v>Prosinec</c:v>
                </c:pt>
              </c:strCache>
            </c:strRef>
          </c:cat>
          <c:val>
            <c:numRef>
              <c:f>'8.1'!$L$24:$N$24</c:f>
              <c:numCache>
                <c:formatCode>#,##0.0</c:formatCode>
                <c:ptCount val="3"/>
                <c:pt idx="0">
                  <c:v>31.288</c:v>
                </c:pt>
                <c:pt idx="1">
                  <c:v>32.081000000000003</c:v>
                </c:pt>
                <c:pt idx="2">
                  <c:v>33.784999999999997</c:v>
                </c:pt>
              </c:numCache>
            </c:numRef>
          </c:val>
        </c:ser>
        <c:ser>
          <c:idx val="15"/>
          <c:order val="15"/>
          <c:tx>
            <c:strRef>
              <c:f>'8.1'!$K$25</c:f>
              <c:strCache>
                <c:ptCount val="1"/>
                <c:pt idx="0">
                  <c:v>Zemní plyn</c:v>
                </c:pt>
              </c:strCache>
            </c:strRef>
          </c:tx>
          <c:spPr>
            <a:solidFill>
              <a:srgbClr val="EBE600"/>
            </a:solidFill>
          </c:spPr>
          <c:invertIfNegative val="0"/>
          <c:cat>
            <c:strRef>
              <c:f>'8.1'!$L$9:$N$9</c:f>
              <c:strCache>
                <c:ptCount val="3"/>
                <c:pt idx="0">
                  <c:v>Říjen</c:v>
                </c:pt>
                <c:pt idx="1">
                  <c:v>Listopad</c:v>
                </c:pt>
                <c:pt idx="2">
                  <c:v>Prosinec</c:v>
                </c:pt>
              </c:strCache>
            </c:strRef>
          </c:cat>
          <c:val>
            <c:numRef>
              <c:f>'8.1'!$L$25:$N$25</c:f>
              <c:numCache>
                <c:formatCode>#,##0.0</c:formatCode>
                <c:ptCount val="3"/>
                <c:pt idx="0">
                  <c:v>248276.45200000002</c:v>
                </c:pt>
                <c:pt idx="1">
                  <c:v>356626.62000000005</c:v>
                </c:pt>
                <c:pt idx="2">
                  <c:v>455799.29599999997</c:v>
                </c:pt>
              </c:numCache>
            </c:numRef>
          </c:val>
        </c:ser>
        <c:dLbls>
          <c:showLegendKey val="0"/>
          <c:showVal val="0"/>
          <c:showCatName val="0"/>
          <c:showSerName val="0"/>
          <c:showPercent val="0"/>
          <c:showBubbleSize val="0"/>
        </c:dLbls>
        <c:gapWidth val="150"/>
        <c:overlap val="100"/>
        <c:axId val="485365248"/>
        <c:axId val="485366784"/>
      </c:barChart>
      <c:catAx>
        <c:axId val="485365248"/>
        <c:scaling>
          <c:orientation val="minMax"/>
        </c:scaling>
        <c:delete val="0"/>
        <c:axPos val="b"/>
        <c:numFmt formatCode="General" sourceLinked="1"/>
        <c:majorTickMark val="none"/>
        <c:minorTickMark val="none"/>
        <c:tickLblPos val="nextTo"/>
        <c:txPr>
          <a:bodyPr/>
          <a:lstStyle/>
          <a:p>
            <a:pPr>
              <a:defRPr sz="900"/>
            </a:pPr>
            <a:endParaRPr lang="cs-CZ"/>
          </a:p>
        </c:txPr>
        <c:crossAx val="485366784"/>
        <c:crosses val="autoZero"/>
        <c:auto val="1"/>
        <c:lblAlgn val="ctr"/>
        <c:lblOffset val="100"/>
        <c:noMultiLvlLbl val="0"/>
      </c:catAx>
      <c:valAx>
        <c:axId val="485366784"/>
        <c:scaling>
          <c:orientation val="minMax"/>
          <c:max val="1800000"/>
        </c:scaling>
        <c:delete val="0"/>
        <c:axPos val="l"/>
        <c:majorGridlines/>
        <c:numFmt formatCode="#,##0" sourceLinked="0"/>
        <c:majorTickMark val="out"/>
        <c:minorTickMark val="none"/>
        <c:tickLblPos val="nextTo"/>
        <c:spPr>
          <a:ln>
            <a:noFill/>
          </a:ln>
        </c:spPr>
        <c:txPr>
          <a:bodyPr/>
          <a:lstStyle/>
          <a:p>
            <a:pPr>
              <a:defRPr sz="900"/>
            </a:pPr>
            <a:endParaRPr lang="cs-CZ"/>
          </a:p>
        </c:txPr>
        <c:crossAx val="485365248"/>
        <c:crosses val="autoZero"/>
        <c:crossBetween val="between"/>
        <c:majorUnit val="3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'8.1'!$O$28:$O$35</c:f>
              <c:numCache>
                <c:formatCode>#,##0.0</c:formatCode>
                <c:ptCount val="8"/>
              </c:numCache>
            </c:numRef>
          </c:cat>
          <c:val>
            <c:numRef>
              <c:f>'8.1'!$J$28:$J$35</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'4.1'!$O$7</c:f>
              <c:strCache>
                <c:ptCount val="1"/>
              </c:strCache>
            </c:strRef>
          </c:tx>
          <c:spPr>
            <a:solidFill>
              <a:schemeClr val="accent3">
                <a:lumMod val="75000"/>
              </a:schemeClr>
            </a:solidFill>
          </c:spPr>
          <c:invertIfNegative val="0"/>
          <c:cat>
            <c:numRef>
              <c:f>'4.1'!$P$6</c:f>
              <c:numCache>
                <c:formatCode>General</c:formatCode>
                <c:ptCount val="1"/>
              </c:numCache>
            </c:numRef>
          </c:cat>
          <c:val>
            <c:numRef>
              <c:f>'4.1'!$P$7</c:f>
              <c:numCache>
                <c:formatCode>0.0%</c:formatCode>
                <c:ptCount val="1"/>
              </c:numCache>
            </c:numRef>
          </c:val>
        </c:ser>
        <c:ser>
          <c:idx val="1"/>
          <c:order val="1"/>
          <c:tx>
            <c:strRef>
              <c:f>'4.1'!$O$8</c:f>
              <c:strCache>
                <c:ptCount val="1"/>
              </c:strCache>
            </c:strRef>
          </c:tx>
          <c:spPr>
            <a:solidFill>
              <a:schemeClr val="bg2">
                <a:lumMod val="50000"/>
              </a:schemeClr>
            </a:solidFill>
          </c:spPr>
          <c:invertIfNegative val="0"/>
          <c:cat>
            <c:numRef>
              <c:f>'4.1'!$P$6</c:f>
              <c:numCache>
                <c:formatCode>General</c:formatCode>
                <c:ptCount val="1"/>
              </c:numCache>
            </c:numRef>
          </c:cat>
          <c:val>
            <c:numRef>
              <c:f>'4.1'!$P$8</c:f>
              <c:numCache>
                <c:formatCode>0.0%</c:formatCode>
                <c:ptCount val="1"/>
              </c:numCache>
            </c:numRef>
          </c:val>
        </c:ser>
        <c:ser>
          <c:idx val="2"/>
          <c:order val="2"/>
          <c:tx>
            <c:strRef>
              <c:f>'4.1'!$O$9</c:f>
              <c:strCache>
                <c:ptCount val="1"/>
              </c:strCache>
            </c:strRef>
          </c:tx>
          <c:spPr>
            <a:solidFill>
              <a:schemeClr val="tx1"/>
            </a:solidFill>
          </c:spPr>
          <c:invertIfNegative val="0"/>
          <c:cat>
            <c:numRef>
              <c:f>'4.1'!$P$6</c:f>
              <c:numCache>
                <c:formatCode>General</c:formatCode>
                <c:ptCount val="1"/>
              </c:numCache>
            </c:numRef>
          </c:cat>
          <c:val>
            <c:numRef>
              <c:f>'4.1'!$P$9</c:f>
              <c:numCache>
                <c:formatCode>0.0%</c:formatCode>
                <c:ptCount val="1"/>
              </c:numCache>
            </c:numRef>
          </c:val>
        </c:ser>
        <c:ser>
          <c:idx val="3"/>
          <c:order val="3"/>
          <c:tx>
            <c:strRef>
              <c:f>'4.1'!$O$10</c:f>
              <c:strCache>
                <c:ptCount val="1"/>
              </c:strCache>
            </c:strRef>
          </c:tx>
          <c:invertIfNegative val="0"/>
          <c:cat>
            <c:numRef>
              <c:f>'4.1'!$P$6</c:f>
              <c:numCache>
                <c:formatCode>General</c:formatCode>
                <c:ptCount val="1"/>
              </c:numCache>
            </c:numRef>
          </c:cat>
          <c:val>
            <c:numRef>
              <c:f>'4.1'!$P$10</c:f>
              <c:numCache>
                <c:formatCode>0.0%</c:formatCode>
                <c:ptCount val="1"/>
              </c:numCache>
            </c:numRef>
          </c:val>
        </c:ser>
        <c:ser>
          <c:idx val="4"/>
          <c:order val="4"/>
          <c:tx>
            <c:strRef>
              <c:f>'4.1'!$O$11</c:f>
              <c:strCache>
                <c:ptCount val="1"/>
              </c:strCache>
            </c:strRef>
          </c:tx>
          <c:invertIfNegative val="0"/>
          <c:cat>
            <c:numRef>
              <c:f>'4.1'!$P$6</c:f>
              <c:numCache>
                <c:formatCode>General</c:formatCode>
                <c:ptCount val="1"/>
              </c:numCache>
            </c:numRef>
          </c:cat>
          <c:val>
            <c:numRef>
              <c:f>'4.1'!$P$11</c:f>
              <c:numCache>
                <c:formatCode>0.0%</c:formatCode>
                <c:ptCount val="1"/>
              </c:numCache>
            </c:numRef>
          </c:val>
        </c:ser>
        <c:ser>
          <c:idx val="5"/>
          <c:order val="5"/>
          <c:tx>
            <c:strRef>
              <c:f>'4.1'!$O$12</c:f>
              <c:strCache>
                <c:ptCount val="1"/>
              </c:strCache>
            </c:strRef>
          </c:tx>
          <c:invertIfNegative val="0"/>
          <c:cat>
            <c:numRef>
              <c:f>'4.1'!$P$6</c:f>
              <c:numCache>
                <c:formatCode>General</c:formatCode>
                <c:ptCount val="1"/>
              </c:numCache>
            </c:numRef>
          </c:cat>
          <c:val>
            <c:numRef>
              <c:f>'4.1'!$P$12</c:f>
              <c:numCache>
                <c:formatCode>0.0%</c:formatCode>
                <c:ptCount val="1"/>
              </c:numCache>
            </c:numRef>
          </c:val>
        </c:ser>
        <c:ser>
          <c:idx val="6"/>
          <c:order val="6"/>
          <c:tx>
            <c:strRef>
              <c:f>'4.1'!$O$13</c:f>
              <c:strCache>
                <c:ptCount val="1"/>
              </c:strCache>
            </c:strRef>
          </c:tx>
          <c:spPr>
            <a:solidFill>
              <a:srgbClr val="6E4932"/>
            </a:solidFill>
          </c:spPr>
          <c:invertIfNegative val="0"/>
          <c:cat>
            <c:numRef>
              <c:f>'4.1'!$P$6</c:f>
              <c:numCache>
                <c:formatCode>General</c:formatCode>
                <c:ptCount val="1"/>
              </c:numCache>
            </c:numRef>
          </c:cat>
          <c:val>
            <c:numRef>
              <c:f>'4.1'!$P$13</c:f>
              <c:numCache>
                <c:formatCode>0.0%</c:formatCode>
                <c:ptCount val="1"/>
              </c:numCache>
            </c:numRef>
          </c:val>
        </c:ser>
        <c:ser>
          <c:idx val="7"/>
          <c:order val="7"/>
          <c:tx>
            <c:strRef>
              <c:f>'4.1'!$O$14</c:f>
              <c:strCache>
                <c:ptCount val="1"/>
              </c:strCache>
            </c:strRef>
          </c:tx>
          <c:invertIfNegative val="0"/>
          <c:cat>
            <c:numRef>
              <c:f>'4.1'!$P$6</c:f>
              <c:numCache>
                <c:formatCode>General</c:formatCode>
                <c:ptCount val="1"/>
              </c:numCache>
            </c:numRef>
          </c:cat>
          <c:val>
            <c:numRef>
              <c:f>'4.1'!$P$14</c:f>
              <c:numCache>
                <c:formatCode>0.0%</c:formatCode>
                <c:ptCount val="1"/>
              </c:numCache>
            </c:numRef>
          </c:val>
        </c:ser>
        <c:ser>
          <c:idx val="8"/>
          <c:order val="8"/>
          <c:tx>
            <c:strRef>
              <c:f>'4.1'!$O$15</c:f>
              <c:strCache>
                <c:ptCount val="1"/>
              </c:strCache>
            </c:strRef>
          </c:tx>
          <c:invertIfNegative val="0"/>
          <c:cat>
            <c:numRef>
              <c:f>'4.1'!$P$6</c:f>
              <c:numCache>
                <c:formatCode>General</c:formatCode>
                <c:ptCount val="1"/>
              </c:numCache>
            </c:numRef>
          </c:cat>
          <c:val>
            <c:numRef>
              <c:f>'4.1'!$P$15</c:f>
              <c:numCache>
                <c:formatCode>0.0%</c:formatCode>
                <c:ptCount val="1"/>
              </c:numCache>
            </c:numRef>
          </c:val>
        </c:ser>
        <c:ser>
          <c:idx val="9"/>
          <c:order val="9"/>
          <c:tx>
            <c:strRef>
              <c:f>'4.1'!$O$16</c:f>
              <c:strCache>
                <c:ptCount val="1"/>
              </c:strCache>
            </c:strRef>
          </c:tx>
          <c:invertIfNegative val="0"/>
          <c:cat>
            <c:numRef>
              <c:f>'4.1'!$P$6</c:f>
              <c:numCache>
                <c:formatCode>General</c:formatCode>
                <c:ptCount val="1"/>
              </c:numCache>
            </c:numRef>
          </c:cat>
          <c:val>
            <c:numRef>
              <c:f>'4.1'!$P$16</c:f>
              <c:numCache>
                <c:formatCode>0.0%</c:formatCode>
                <c:ptCount val="1"/>
              </c:numCache>
            </c:numRef>
          </c:val>
        </c:ser>
        <c:ser>
          <c:idx val="10"/>
          <c:order val="10"/>
          <c:tx>
            <c:strRef>
              <c:f>'4.1'!$O$17</c:f>
              <c:strCache>
                <c:ptCount val="1"/>
              </c:strCache>
            </c:strRef>
          </c:tx>
          <c:invertIfNegative val="0"/>
          <c:cat>
            <c:numRef>
              <c:f>'4.1'!$P$6</c:f>
              <c:numCache>
                <c:formatCode>General</c:formatCode>
                <c:ptCount val="1"/>
              </c:numCache>
            </c:numRef>
          </c:cat>
          <c:val>
            <c:numRef>
              <c:f>'4.1'!$P$17</c:f>
              <c:numCache>
                <c:formatCode>0.0%</c:formatCode>
                <c:ptCount val="1"/>
              </c:numCache>
            </c:numRef>
          </c:val>
        </c:ser>
        <c:ser>
          <c:idx val="11"/>
          <c:order val="11"/>
          <c:tx>
            <c:strRef>
              <c:f>'4.1'!$O$18</c:f>
              <c:strCache>
                <c:ptCount val="1"/>
              </c:strCache>
            </c:strRef>
          </c:tx>
          <c:invertIfNegative val="0"/>
          <c:cat>
            <c:numRef>
              <c:f>'4.1'!$P$6</c:f>
              <c:numCache>
                <c:formatCode>General</c:formatCode>
                <c:ptCount val="1"/>
              </c:numCache>
            </c:numRef>
          </c:cat>
          <c:val>
            <c:numRef>
              <c:f>'4.1'!$P$18</c:f>
              <c:numCache>
                <c:formatCode>0.0%</c:formatCode>
                <c:ptCount val="1"/>
              </c:numCache>
            </c:numRef>
          </c:val>
        </c:ser>
        <c:ser>
          <c:idx val="12"/>
          <c:order val="12"/>
          <c:tx>
            <c:strRef>
              <c:f>'4.1'!$O$19</c:f>
              <c:strCache>
                <c:ptCount val="1"/>
              </c:strCache>
            </c:strRef>
          </c:tx>
          <c:invertIfNegative val="0"/>
          <c:cat>
            <c:numRef>
              <c:f>'4.1'!$P$6</c:f>
              <c:numCache>
                <c:formatCode>General</c:formatCode>
                <c:ptCount val="1"/>
              </c:numCache>
            </c:numRef>
          </c:cat>
          <c:val>
            <c:numRef>
              <c:f>'4.1'!$P$19</c:f>
              <c:numCache>
                <c:formatCode>0.0%</c:formatCode>
                <c:ptCount val="1"/>
              </c:numCache>
            </c:numRef>
          </c:val>
        </c:ser>
        <c:ser>
          <c:idx val="13"/>
          <c:order val="13"/>
          <c:tx>
            <c:strRef>
              <c:f>'4.1'!$O$20</c:f>
              <c:strCache>
                <c:ptCount val="1"/>
              </c:strCache>
            </c:strRef>
          </c:tx>
          <c:invertIfNegative val="0"/>
          <c:cat>
            <c:numRef>
              <c:f>'4.1'!$P$6</c:f>
              <c:numCache>
                <c:formatCode>General</c:formatCode>
                <c:ptCount val="1"/>
              </c:numCache>
            </c:numRef>
          </c:cat>
          <c:val>
            <c:numRef>
              <c:f>'4.1'!$P$20</c:f>
              <c:numCache>
                <c:formatCode>0.0%</c:formatCode>
                <c:ptCount val="1"/>
              </c:numCache>
            </c:numRef>
          </c:val>
        </c:ser>
        <c:ser>
          <c:idx val="14"/>
          <c:order val="14"/>
          <c:tx>
            <c:strRef>
              <c:f>'4.1'!$O$21</c:f>
              <c:strCache>
                <c:ptCount val="1"/>
              </c:strCache>
            </c:strRef>
          </c:tx>
          <c:invertIfNegative val="0"/>
          <c:cat>
            <c:numRef>
              <c:f>'4.1'!$P$6</c:f>
              <c:numCache>
                <c:formatCode>General</c:formatCode>
                <c:ptCount val="1"/>
              </c:numCache>
            </c:numRef>
          </c:cat>
          <c:val>
            <c:numRef>
              <c:f>'4.1'!$P$21</c:f>
              <c:numCache>
                <c:formatCode>0.0%</c:formatCode>
                <c:ptCount val="1"/>
              </c:numCache>
            </c:numRef>
          </c:val>
        </c:ser>
        <c:ser>
          <c:idx val="15"/>
          <c:order val="15"/>
          <c:tx>
            <c:strRef>
              <c:f>'4.1'!$O$22</c:f>
              <c:strCache>
                <c:ptCount val="1"/>
              </c:strCache>
            </c:strRef>
          </c:tx>
          <c:spPr>
            <a:solidFill>
              <a:srgbClr val="EBE600"/>
            </a:solidFill>
          </c:spPr>
          <c:invertIfNegative val="0"/>
          <c:cat>
            <c:numRef>
              <c:f>'4.1'!$P$6</c:f>
              <c:numCache>
                <c:formatCode>General</c:formatCode>
                <c:ptCount val="1"/>
              </c:numCache>
            </c:numRef>
          </c:cat>
          <c:val>
            <c:numRef>
              <c:f>'4.1'!$P$22</c:f>
              <c:numCache>
                <c:formatCode>0.0%</c:formatCode>
                <c:ptCount val="1"/>
              </c:numCache>
            </c:numRef>
          </c:val>
        </c:ser>
        <c:dLbls>
          <c:showLegendKey val="0"/>
          <c:showVal val="0"/>
          <c:showCatName val="0"/>
          <c:showSerName val="0"/>
          <c:showPercent val="0"/>
          <c:showBubbleSize val="0"/>
        </c:dLbls>
        <c:gapWidth val="150"/>
        <c:axId val="482334592"/>
        <c:axId val="482336128"/>
      </c:barChart>
      <c:catAx>
        <c:axId val="482334592"/>
        <c:scaling>
          <c:orientation val="minMax"/>
        </c:scaling>
        <c:delete val="1"/>
        <c:axPos val="b"/>
        <c:numFmt formatCode="General" sourceLinked="1"/>
        <c:majorTickMark val="out"/>
        <c:minorTickMark val="none"/>
        <c:tickLblPos val="nextTo"/>
        <c:crossAx val="482336128"/>
        <c:crosses val="autoZero"/>
        <c:auto val="1"/>
        <c:lblAlgn val="ctr"/>
        <c:lblOffset val="100"/>
        <c:noMultiLvlLbl val="0"/>
      </c:catAx>
      <c:valAx>
        <c:axId val="482336128"/>
        <c:scaling>
          <c:orientation val="minMax"/>
        </c:scaling>
        <c:delete val="1"/>
        <c:axPos val="l"/>
        <c:numFmt formatCode="0.0%" sourceLinked="1"/>
        <c:majorTickMark val="out"/>
        <c:minorTickMark val="none"/>
        <c:tickLblPos val="nextTo"/>
        <c:crossAx val="48233459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'8.2'!$O$10:$O$25</c:f>
              <c:numCache>
                <c:formatCode>0.0%</c:formatCode>
                <c:ptCount val="16"/>
              </c:numCache>
            </c:numRef>
          </c:cat>
          <c:val>
            <c:numRef>
              <c:f>'8.2'!$J$10:$J$25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485542528"/>
        <c:axId val="485548416"/>
      </c:barChart>
      <c:catAx>
        <c:axId val="485542528"/>
        <c:scaling>
          <c:orientation val="minMax"/>
        </c:scaling>
        <c:delete val="1"/>
        <c:axPos val="b"/>
        <c:numFmt formatCode="General" sourceLinked="1"/>
        <c:majorTickMark val="out"/>
        <c:minorTickMark val="none"/>
        <c:tickLblPos val="nextTo"/>
        <c:crossAx val="485548416"/>
        <c:crosses val="autoZero"/>
        <c:auto val="1"/>
        <c:lblAlgn val="ctr"/>
        <c:lblOffset val="100"/>
        <c:noMultiLvlLbl val="0"/>
      </c:catAx>
      <c:valAx>
        <c:axId val="485548416"/>
        <c:scaling>
          <c:orientation val="minMax"/>
        </c:scaling>
        <c:delete val="1"/>
        <c:axPos val="l"/>
        <c:numFmt formatCode="0%" sourceLinked="1"/>
        <c:majorTickMark val="out"/>
        <c:minorTickMark val="none"/>
        <c:tickLblPos val="nextTo"/>
        <c:crossAx val="48554252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b="1" i="0" u="none" strike="noStrike" baseline="0">
                <a:effectLst/>
              </a:rPr>
              <a:t>Spotřeba tepla podle </a:t>
            </a:r>
            <a:r>
              <a:rPr lang="cs-CZ" sz="1000"/>
              <a:t>sektorů</a:t>
            </a:r>
            <a:r>
              <a:rPr lang="cs-CZ" sz="1000" baseline="0"/>
              <a:t> národního hospodářství</a:t>
            </a:r>
            <a:r>
              <a:rPr lang="cs-CZ" sz="1000"/>
              <a:t> (GJ)</a:t>
            </a:r>
          </a:p>
        </c:rich>
      </c:tx>
      <c:layout>
        <c:manualLayout>
          <c:xMode val="edge"/>
          <c:yMode val="edge"/>
          <c:x val="8.7459664576854723E-2"/>
          <c:y val="4.3463308028525417E-2"/>
        </c:manualLayout>
      </c:layout>
      <c:overlay val="0"/>
    </c:title>
    <c:autoTitleDeleted val="0"/>
    <c:plotArea>
      <c:layout>
        <c:manualLayout>
          <c:layoutTarget val="inner"/>
          <c:xMode val="edge"/>
          <c:yMode val="edge"/>
          <c:x val="9.7641630144170252E-2"/>
          <c:y val="0.18377538215833902"/>
          <c:w val="0.77415317693982277"/>
          <c:h val="0.68439824321241161"/>
        </c:manualLayout>
      </c:layout>
      <c:barChart>
        <c:barDir val="col"/>
        <c:grouping val="stacked"/>
        <c:varyColors val="0"/>
        <c:ser>
          <c:idx val="0"/>
          <c:order val="0"/>
          <c:tx>
            <c:strRef>
              <c:f>'8.2'!$K$27</c:f>
              <c:strCache>
                <c:ptCount val="1"/>
                <c:pt idx="0">
                  <c:v>Průmysl</c:v>
                </c:pt>
              </c:strCache>
            </c:strRef>
          </c:tx>
          <c:invertIfNegative val="0"/>
          <c:cat>
            <c:strRef>
              <c:f>'8.2'!$L$26:$N$26</c:f>
              <c:strCache>
                <c:ptCount val="3"/>
                <c:pt idx="0">
                  <c:v>Říjen</c:v>
                </c:pt>
                <c:pt idx="1">
                  <c:v>Listopad</c:v>
                </c:pt>
                <c:pt idx="2">
                  <c:v>Prosinec</c:v>
                </c:pt>
              </c:strCache>
            </c:strRef>
          </c:cat>
          <c:val>
            <c:numRef>
              <c:f>'8.2'!$L$27:$N$27</c:f>
              <c:numCache>
                <c:formatCode>#,##0.0</c:formatCode>
                <c:ptCount val="3"/>
                <c:pt idx="0">
                  <c:v>73375.25499999999</c:v>
                </c:pt>
                <c:pt idx="1">
                  <c:v>96100.535999999993</c:v>
                </c:pt>
                <c:pt idx="2">
                  <c:v>106328.59400000001</c:v>
                </c:pt>
              </c:numCache>
            </c:numRef>
          </c:val>
        </c:ser>
        <c:ser>
          <c:idx val="1"/>
          <c:order val="1"/>
          <c:tx>
            <c:strRef>
              <c:f>'8.2'!$K$28</c:f>
              <c:strCache>
                <c:ptCount val="1"/>
                <c:pt idx="0">
                  <c:v>Energetika</c:v>
                </c:pt>
              </c:strCache>
            </c:strRef>
          </c:tx>
          <c:invertIfNegative val="0"/>
          <c:cat>
            <c:strRef>
              <c:f>'8.2'!$L$26:$N$26</c:f>
              <c:strCache>
                <c:ptCount val="3"/>
                <c:pt idx="0">
                  <c:v>Říjen</c:v>
                </c:pt>
                <c:pt idx="1">
                  <c:v>Listopad</c:v>
                </c:pt>
                <c:pt idx="2">
                  <c:v>Prosinec</c:v>
                </c:pt>
              </c:strCache>
            </c:strRef>
          </c:cat>
          <c:val>
            <c:numRef>
              <c:f>'8.2'!$L$28:$N$28</c:f>
              <c:numCache>
                <c:formatCode>#,##0.0</c:formatCode>
                <c:ptCount val="3"/>
                <c:pt idx="0">
                  <c:v>22002.06</c:v>
                </c:pt>
                <c:pt idx="1">
                  <c:v>31501.09</c:v>
                </c:pt>
                <c:pt idx="2">
                  <c:v>40399.51</c:v>
                </c:pt>
              </c:numCache>
            </c:numRef>
          </c:val>
        </c:ser>
        <c:ser>
          <c:idx val="2"/>
          <c:order val="2"/>
          <c:tx>
            <c:strRef>
              <c:f>'8.2'!$K$29</c:f>
              <c:strCache>
                <c:ptCount val="1"/>
                <c:pt idx="0">
                  <c:v>Doprava</c:v>
                </c:pt>
              </c:strCache>
            </c:strRef>
          </c:tx>
          <c:invertIfNegative val="0"/>
          <c:cat>
            <c:strRef>
              <c:f>'8.2'!$L$26:$N$26</c:f>
              <c:strCache>
                <c:ptCount val="3"/>
                <c:pt idx="0">
                  <c:v>Říjen</c:v>
                </c:pt>
                <c:pt idx="1">
                  <c:v>Listopad</c:v>
                </c:pt>
                <c:pt idx="2">
                  <c:v>Prosinec</c:v>
                </c:pt>
              </c:strCache>
            </c:strRef>
          </c:cat>
          <c:val>
            <c:numRef>
              <c:f>'8.2'!$L$29:$N$29</c:f>
              <c:numCache>
                <c:formatCode>#,##0.0</c:formatCode>
                <c:ptCount val="3"/>
                <c:pt idx="0">
                  <c:v>3200.0540000000001</c:v>
                </c:pt>
                <c:pt idx="1">
                  <c:v>6561.2150000000001</c:v>
                </c:pt>
                <c:pt idx="2">
                  <c:v>8657.76</c:v>
                </c:pt>
              </c:numCache>
            </c:numRef>
          </c:val>
        </c:ser>
        <c:ser>
          <c:idx val="3"/>
          <c:order val="3"/>
          <c:tx>
            <c:strRef>
              <c:f>'8.2'!$K$30</c:f>
              <c:strCache>
                <c:ptCount val="1"/>
                <c:pt idx="0">
                  <c:v>Stavebnictví</c:v>
                </c:pt>
              </c:strCache>
            </c:strRef>
          </c:tx>
          <c:invertIfNegative val="0"/>
          <c:cat>
            <c:strRef>
              <c:f>'8.2'!$L$26:$N$26</c:f>
              <c:strCache>
                <c:ptCount val="3"/>
                <c:pt idx="0">
                  <c:v>Říjen</c:v>
                </c:pt>
                <c:pt idx="1">
                  <c:v>Listopad</c:v>
                </c:pt>
                <c:pt idx="2">
                  <c:v>Prosinec</c:v>
                </c:pt>
              </c:strCache>
            </c:strRef>
          </c:cat>
          <c:val>
            <c:numRef>
              <c:f>'8.2'!$L$30:$N$30</c:f>
              <c:numCache>
                <c:formatCode>#,##0.0</c:formatCode>
                <c:ptCount val="3"/>
                <c:pt idx="0">
                  <c:v>471.95100000000002</c:v>
                </c:pt>
                <c:pt idx="1">
                  <c:v>701.57800000000009</c:v>
                </c:pt>
                <c:pt idx="2">
                  <c:v>982.36899999999991</c:v>
                </c:pt>
              </c:numCache>
            </c:numRef>
          </c:val>
        </c:ser>
        <c:ser>
          <c:idx val="4"/>
          <c:order val="4"/>
          <c:tx>
            <c:strRef>
              <c:f>'8.2'!$K$31</c:f>
              <c:strCache>
                <c:ptCount val="1"/>
                <c:pt idx="0">
                  <c:v>Zemědělství a lesnictví</c:v>
                </c:pt>
              </c:strCache>
            </c:strRef>
          </c:tx>
          <c:invertIfNegative val="0"/>
          <c:cat>
            <c:strRef>
              <c:f>'8.2'!$L$26:$N$26</c:f>
              <c:strCache>
                <c:ptCount val="3"/>
                <c:pt idx="0">
                  <c:v>Říjen</c:v>
                </c:pt>
                <c:pt idx="1">
                  <c:v>Listopad</c:v>
                </c:pt>
                <c:pt idx="2">
                  <c:v>Prosinec</c:v>
                </c:pt>
              </c:strCache>
            </c:strRef>
          </c:cat>
          <c:val>
            <c:numRef>
              <c:f>'8.2'!$L$31:$N$31</c:f>
              <c:numCache>
                <c:formatCode>#,##0.0</c:formatCode>
                <c:ptCount val="3"/>
                <c:pt idx="0">
                  <c:v>1127.902</c:v>
                </c:pt>
                <c:pt idx="1">
                  <c:v>1483.953</c:v>
                </c:pt>
                <c:pt idx="2">
                  <c:v>5827.7060000000001</c:v>
                </c:pt>
              </c:numCache>
            </c:numRef>
          </c:val>
        </c:ser>
        <c:ser>
          <c:idx val="5"/>
          <c:order val="5"/>
          <c:tx>
            <c:strRef>
              <c:f>'8.2'!$K$32</c:f>
              <c:strCache>
                <c:ptCount val="1"/>
                <c:pt idx="0">
                  <c:v>Domácnosti</c:v>
                </c:pt>
              </c:strCache>
            </c:strRef>
          </c:tx>
          <c:invertIfNegative val="0"/>
          <c:cat>
            <c:strRef>
              <c:f>'8.2'!$L$26:$N$26</c:f>
              <c:strCache>
                <c:ptCount val="3"/>
                <c:pt idx="0">
                  <c:v>Říjen</c:v>
                </c:pt>
                <c:pt idx="1">
                  <c:v>Listopad</c:v>
                </c:pt>
                <c:pt idx="2">
                  <c:v>Prosinec</c:v>
                </c:pt>
              </c:strCache>
            </c:strRef>
          </c:cat>
          <c:val>
            <c:numRef>
              <c:f>'8.2'!$L$32:$N$32</c:f>
              <c:numCache>
                <c:formatCode>#,##0.0</c:formatCode>
                <c:ptCount val="3"/>
                <c:pt idx="0">
                  <c:v>161540.62500000003</c:v>
                </c:pt>
                <c:pt idx="1">
                  <c:v>242844.41600000003</c:v>
                </c:pt>
                <c:pt idx="2">
                  <c:v>306992.41899999994</c:v>
                </c:pt>
              </c:numCache>
            </c:numRef>
          </c:val>
        </c:ser>
        <c:ser>
          <c:idx val="6"/>
          <c:order val="6"/>
          <c:tx>
            <c:strRef>
              <c:f>'8.2'!$K$33</c:f>
              <c:strCache>
                <c:ptCount val="1"/>
                <c:pt idx="0">
                  <c:v>Obchod, služby, školství, zdravotnictví</c:v>
                </c:pt>
              </c:strCache>
            </c:strRef>
          </c:tx>
          <c:invertIfNegative val="0"/>
          <c:cat>
            <c:strRef>
              <c:f>'8.2'!$L$26:$N$26</c:f>
              <c:strCache>
                <c:ptCount val="3"/>
                <c:pt idx="0">
                  <c:v>Říjen</c:v>
                </c:pt>
                <c:pt idx="1">
                  <c:v>Listopad</c:v>
                </c:pt>
                <c:pt idx="2">
                  <c:v>Prosinec</c:v>
                </c:pt>
              </c:strCache>
            </c:strRef>
          </c:cat>
          <c:val>
            <c:numRef>
              <c:f>'8.2'!$L$33:$N$33</c:f>
              <c:numCache>
                <c:formatCode>#,##0.0</c:formatCode>
                <c:ptCount val="3"/>
                <c:pt idx="0">
                  <c:v>111070.03199999999</c:v>
                </c:pt>
                <c:pt idx="1">
                  <c:v>145213.50699999995</c:v>
                </c:pt>
                <c:pt idx="2">
                  <c:v>188772.60699999999</c:v>
                </c:pt>
              </c:numCache>
            </c:numRef>
          </c:val>
        </c:ser>
        <c:ser>
          <c:idx val="7"/>
          <c:order val="7"/>
          <c:tx>
            <c:strRef>
              <c:f>'8.2'!$K$34</c:f>
              <c:strCache>
                <c:ptCount val="1"/>
                <c:pt idx="0">
                  <c:v>Ostatní</c:v>
                </c:pt>
              </c:strCache>
            </c:strRef>
          </c:tx>
          <c:invertIfNegative val="0"/>
          <c:cat>
            <c:strRef>
              <c:f>'8.2'!$L$26:$N$26</c:f>
              <c:strCache>
                <c:ptCount val="3"/>
                <c:pt idx="0">
                  <c:v>Říjen</c:v>
                </c:pt>
                <c:pt idx="1">
                  <c:v>Listopad</c:v>
                </c:pt>
                <c:pt idx="2">
                  <c:v>Prosinec</c:v>
                </c:pt>
              </c:strCache>
            </c:strRef>
          </c:cat>
          <c:val>
            <c:numRef>
              <c:f>'8.2'!$L$34:$N$34</c:f>
              <c:numCache>
                <c:formatCode>#,##0.0</c:formatCode>
                <c:ptCount val="3"/>
                <c:pt idx="0">
                  <c:v>8650.2649999999994</c:v>
                </c:pt>
                <c:pt idx="1">
                  <c:v>15285.959000000001</c:v>
                </c:pt>
                <c:pt idx="2">
                  <c:v>19608.246000000003</c:v>
                </c:pt>
              </c:numCache>
            </c:numRef>
          </c:val>
        </c:ser>
        <c:dLbls>
          <c:showLegendKey val="0"/>
          <c:showVal val="0"/>
          <c:showCatName val="0"/>
          <c:showSerName val="0"/>
          <c:showPercent val="0"/>
          <c:showBubbleSize val="0"/>
        </c:dLbls>
        <c:gapWidth val="150"/>
        <c:overlap val="100"/>
        <c:axId val="485673216"/>
        <c:axId val="485679104"/>
      </c:barChart>
      <c:catAx>
        <c:axId val="485673216"/>
        <c:scaling>
          <c:orientation val="minMax"/>
        </c:scaling>
        <c:delete val="0"/>
        <c:axPos val="b"/>
        <c:numFmt formatCode="General" sourceLinked="1"/>
        <c:majorTickMark val="none"/>
        <c:minorTickMark val="none"/>
        <c:tickLblPos val="nextTo"/>
        <c:txPr>
          <a:bodyPr/>
          <a:lstStyle/>
          <a:p>
            <a:pPr>
              <a:defRPr sz="900"/>
            </a:pPr>
            <a:endParaRPr lang="cs-CZ"/>
          </a:p>
        </c:txPr>
        <c:crossAx val="485679104"/>
        <c:crosses val="autoZero"/>
        <c:auto val="1"/>
        <c:lblAlgn val="ctr"/>
        <c:lblOffset val="100"/>
        <c:noMultiLvlLbl val="0"/>
      </c:catAx>
      <c:valAx>
        <c:axId val="48567910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56732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v ČR</a:t>
            </a:r>
          </a:p>
        </c:rich>
      </c:tx>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'8.2'!$L$39</c:f>
              <c:strCache>
                <c:ptCount val="1"/>
                <c:pt idx="0">
                  <c:v>Instalovaný výkon</c:v>
                </c:pt>
              </c:strCache>
            </c:strRef>
          </c:tx>
          <c:invertIfNegative val="0"/>
          <c:val>
            <c:numRef>
              <c:f>'8.2'!$M$39</c:f>
              <c:numCache>
                <c:formatCode>0.0%</c:formatCode>
                <c:ptCount val="1"/>
                <c:pt idx="0">
                  <c:v>5.4775690486784323E-2</c:v>
                </c:pt>
              </c:numCache>
            </c:numRef>
          </c:val>
        </c:ser>
        <c:ser>
          <c:idx val="1"/>
          <c:order val="1"/>
          <c:tx>
            <c:strRef>
              <c:f>'8.2'!$L$40</c:f>
              <c:strCache>
                <c:ptCount val="1"/>
                <c:pt idx="0">
                  <c:v>Výroba tepla brutto</c:v>
                </c:pt>
              </c:strCache>
            </c:strRef>
          </c:tx>
          <c:invertIfNegative val="0"/>
          <c:val>
            <c:numRef>
              <c:f>'8.2'!$M$40</c:f>
              <c:numCache>
                <c:formatCode>0.0%</c:formatCode>
                <c:ptCount val="1"/>
                <c:pt idx="0">
                  <c:v>4.749030410494251E-2</c:v>
                </c:pt>
              </c:numCache>
            </c:numRef>
          </c:val>
        </c:ser>
        <c:ser>
          <c:idx val="2"/>
          <c:order val="2"/>
          <c:tx>
            <c:strRef>
              <c:f>'8.2'!$L$41</c:f>
              <c:strCache>
                <c:ptCount val="1"/>
                <c:pt idx="0">
                  <c:v>Dodávky tepla</c:v>
                </c:pt>
              </c:strCache>
            </c:strRef>
          </c:tx>
          <c:invertIfNegative val="0"/>
          <c:val>
            <c:numRef>
              <c:f>'8.2'!$M$41</c:f>
              <c:numCache>
                <c:formatCode>0.0%</c:formatCode>
                <c:ptCount val="1"/>
                <c:pt idx="0">
                  <c:v>5.8414983097737141E-2</c:v>
                </c:pt>
              </c:numCache>
            </c:numRef>
          </c:val>
        </c:ser>
        <c:dLbls>
          <c:showLegendKey val="0"/>
          <c:showVal val="0"/>
          <c:showCatName val="0"/>
          <c:showSerName val="0"/>
          <c:showPercent val="0"/>
          <c:showBubbleSize val="0"/>
        </c:dLbls>
        <c:gapWidth val="150"/>
        <c:axId val="485717120"/>
        <c:axId val="485718656"/>
      </c:barChart>
      <c:catAx>
        <c:axId val="485717120"/>
        <c:scaling>
          <c:orientation val="maxMin"/>
        </c:scaling>
        <c:delete val="0"/>
        <c:axPos val="l"/>
        <c:numFmt formatCode="General" sourceLinked="1"/>
        <c:majorTickMark val="none"/>
        <c:minorTickMark val="none"/>
        <c:tickLblPos val="none"/>
        <c:crossAx val="485718656"/>
        <c:crosses val="autoZero"/>
        <c:auto val="1"/>
        <c:lblAlgn val="ctr"/>
        <c:lblOffset val="100"/>
        <c:noMultiLvlLbl val="0"/>
      </c:catAx>
      <c:valAx>
        <c:axId val="48571865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485717120"/>
        <c:crosses val="max"/>
        <c:crossBetween val="between"/>
      </c:valAx>
    </c:plotArea>
    <c:legend>
      <c:legendPos val="b"/>
      <c:layout>
        <c:manualLayout>
          <c:xMode val="edge"/>
          <c:yMode val="edge"/>
          <c:x val="0.18609824399565114"/>
          <c:y val="0.74908068686696816"/>
          <c:w val="0.81390175600434878"/>
          <c:h val="0.25091931313303184"/>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Dodávky tepla podle paliv (GJ)</a:t>
            </a:r>
          </a:p>
        </c:rich>
      </c:tx>
      <c:layout>
        <c:manualLayout>
          <c:xMode val="edge"/>
          <c:yMode val="edge"/>
          <c:x val="0.28462293680703638"/>
          <c:y val="4.3823326432022087E-2"/>
        </c:manualLayout>
      </c:layout>
      <c:overlay val="0"/>
    </c:title>
    <c:autoTitleDeleted val="0"/>
    <c:plotArea>
      <c:layout>
        <c:manualLayout>
          <c:layoutTarget val="inner"/>
          <c:xMode val="edge"/>
          <c:yMode val="edge"/>
          <c:x val="0.11164476326580174"/>
          <c:y val="0.18190101113825022"/>
          <c:w val="0.88835523673419825"/>
          <c:h val="0.6851811594202899"/>
        </c:manualLayout>
      </c:layout>
      <c:barChart>
        <c:barDir val="col"/>
        <c:grouping val="stacked"/>
        <c:varyColors val="0"/>
        <c:ser>
          <c:idx val="0"/>
          <c:order val="0"/>
          <c:tx>
            <c:strRef>
              <c:f>'8.2'!$K$10</c:f>
              <c:strCache>
                <c:ptCount val="1"/>
                <c:pt idx="0">
                  <c:v>Biomasa</c:v>
                </c:pt>
              </c:strCache>
            </c:strRef>
          </c:tx>
          <c:spPr>
            <a:solidFill>
              <a:schemeClr val="accent3">
                <a:lumMod val="75000"/>
              </a:schemeClr>
            </a:solidFill>
          </c:spPr>
          <c:invertIfNegative val="0"/>
          <c:cat>
            <c:strRef>
              <c:f>'8.2'!$L$9:$N$9</c:f>
              <c:strCache>
                <c:ptCount val="3"/>
                <c:pt idx="0">
                  <c:v>Říjen</c:v>
                </c:pt>
                <c:pt idx="1">
                  <c:v>Listopad</c:v>
                </c:pt>
                <c:pt idx="2">
                  <c:v>Prosinec</c:v>
                </c:pt>
              </c:strCache>
            </c:strRef>
          </c:cat>
          <c:val>
            <c:numRef>
              <c:f>'8.2'!$L$10:$N$10</c:f>
              <c:numCache>
                <c:formatCode>#,##0.0</c:formatCode>
                <c:ptCount val="3"/>
                <c:pt idx="0">
                  <c:v>98009.293999999994</c:v>
                </c:pt>
                <c:pt idx="1">
                  <c:v>121943.88900000001</c:v>
                </c:pt>
                <c:pt idx="2">
                  <c:v>138703.663</c:v>
                </c:pt>
              </c:numCache>
            </c:numRef>
          </c:val>
        </c:ser>
        <c:ser>
          <c:idx val="1"/>
          <c:order val="1"/>
          <c:tx>
            <c:strRef>
              <c:f>'8.2'!$K$11</c:f>
              <c:strCache>
                <c:ptCount val="1"/>
                <c:pt idx="0">
                  <c:v>Bioplyn</c:v>
                </c:pt>
              </c:strCache>
            </c:strRef>
          </c:tx>
          <c:spPr>
            <a:solidFill>
              <a:schemeClr val="bg2">
                <a:lumMod val="50000"/>
              </a:schemeClr>
            </a:solidFill>
          </c:spPr>
          <c:invertIfNegative val="0"/>
          <c:cat>
            <c:strRef>
              <c:f>'8.2'!$L$9:$N$9</c:f>
              <c:strCache>
                <c:ptCount val="3"/>
                <c:pt idx="0">
                  <c:v>Říjen</c:v>
                </c:pt>
                <c:pt idx="1">
                  <c:v>Listopad</c:v>
                </c:pt>
                <c:pt idx="2">
                  <c:v>Prosinec</c:v>
                </c:pt>
              </c:strCache>
            </c:strRef>
          </c:cat>
          <c:val>
            <c:numRef>
              <c:f>'8.2'!$L$11:$N$11</c:f>
              <c:numCache>
                <c:formatCode>#,##0.0</c:formatCode>
                <c:ptCount val="3"/>
                <c:pt idx="0">
                  <c:v>5574.0470000000005</c:v>
                </c:pt>
                <c:pt idx="1">
                  <c:v>7175.4639999999999</c:v>
                </c:pt>
                <c:pt idx="2">
                  <c:v>8037.4109999999991</c:v>
                </c:pt>
              </c:numCache>
            </c:numRef>
          </c:val>
        </c:ser>
        <c:ser>
          <c:idx val="2"/>
          <c:order val="2"/>
          <c:tx>
            <c:strRef>
              <c:f>'8.2'!$K$12</c:f>
              <c:strCache>
                <c:ptCount val="1"/>
                <c:pt idx="0">
                  <c:v>Černé uhlí</c:v>
                </c:pt>
              </c:strCache>
            </c:strRef>
          </c:tx>
          <c:spPr>
            <a:solidFill>
              <a:schemeClr val="tx1"/>
            </a:solidFill>
          </c:spPr>
          <c:invertIfNegative val="0"/>
          <c:cat>
            <c:strRef>
              <c:f>'8.2'!$L$9:$N$9</c:f>
              <c:strCache>
                <c:ptCount val="3"/>
                <c:pt idx="0">
                  <c:v>Říjen</c:v>
                </c:pt>
                <c:pt idx="1">
                  <c:v>Listopad</c:v>
                </c:pt>
                <c:pt idx="2">
                  <c:v>Prosinec</c:v>
                </c:pt>
              </c:strCache>
            </c:strRef>
          </c:cat>
          <c:val>
            <c:numRef>
              <c:f>'8.2'!$L$12:$N$12</c:f>
              <c:numCache>
                <c:formatCode>#,##0.0</c:formatCode>
                <c:ptCount val="3"/>
                <c:pt idx="0">
                  <c:v>0</c:v>
                </c:pt>
                <c:pt idx="1">
                  <c:v>0</c:v>
                </c:pt>
                <c:pt idx="2">
                  <c:v>0</c:v>
                </c:pt>
              </c:numCache>
            </c:numRef>
          </c:val>
        </c:ser>
        <c:ser>
          <c:idx val="3"/>
          <c:order val="3"/>
          <c:tx>
            <c:strRef>
              <c:f>'8.2'!$K$13</c:f>
              <c:strCache>
                <c:ptCount val="1"/>
                <c:pt idx="0">
                  <c:v>Elektrická energie</c:v>
                </c:pt>
              </c:strCache>
            </c:strRef>
          </c:tx>
          <c:invertIfNegative val="0"/>
          <c:cat>
            <c:strRef>
              <c:f>'8.2'!$L$9:$N$9</c:f>
              <c:strCache>
                <c:ptCount val="3"/>
                <c:pt idx="0">
                  <c:v>Říjen</c:v>
                </c:pt>
                <c:pt idx="1">
                  <c:v>Listopad</c:v>
                </c:pt>
                <c:pt idx="2">
                  <c:v>Prosinec</c:v>
                </c:pt>
              </c:strCache>
            </c:strRef>
          </c:cat>
          <c:val>
            <c:numRef>
              <c:f>'8.2'!$L$13:$N$13</c:f>
              <c:numCache>
                <c:formatCode>#,##0.0</c:formatCode>
                <c:ptCount val="3"/>
                <c:pt idx="0">
                  <c:v>58.587000000000003</c:v>
                </c:pt>
                <c:pt idx="1">
                  <c:v>3.8540000000000001</c:v>
                </c:pt>
                <c:pt idx="2">
                  <c:v>21.917999999999999</c:v>
                </c:pt>
              </c:numCache>
            </c:numRef>
          </c:val>
        </c:ser>
        <c:ser>
          <c:idx val="4"/>
          <c:order val="4"/>
          <c:tx>
            <c:strRef>
              <c:f>'8.2'!$K$14</c:f>
              <c:strCache>
                <c:ptCount val="1"/>
                <c:pt idx="0">
                  <c:v>Energie prostředí (tepelné čerpadlo)</c:v>
                </c:pt>
              </c:strCache>
            </c:strRef>
          </c:tx>
          <c:invertIfNegative val="0"/>
          <c:cat>
            <c:strRef>
              <c:f>'8.2'!$L$9:$N$9</c:f>
              <c:strCache>
                <c:ptCount val="3"/>
                <c:pt idx="0">
                  <c:v>Říjen</c:v>
                </c:pt>
                <c:pt idx="1">
                  <c:v>Listopad</c:v>
                </c:pt>
                <c:pt idx="2">
                  <c:v>Prosinec</c:v>
                </c:pt>
              </c:strCache>
            </c:strRef>
          </c:cat>
          <c:val>
            <c:numRef>
              <c:f>'8.2'!$L$14:$N$14</c:f>
              <c:numCache>
                <c:formatCode>#,##0.0</c:formatCode>
                <c:ptCount val="3"/>
                <c:pt idx="0">
                  <c:v>4.21</c:v>
                </c:pt>
                <c:pt idx="1">
                  <c:v>8.2100000000000009</c:v>
                </c:pt>
                <c:pt idx="2">
                  <c:v>15.23</c:v>
                </c:pt>
              </c:numCache>
            </c:numRef>
          </c:val>
        </c:ser>
        <c:ser>
          <c:idx val="5"/>
          <c:order val="5"/>
          <c:tx>
            <c:strRef>
              <c:f>'8.2'!$K$15</c:f>
              <c:strCache>
                <c:ptCount val="1"/>
                <c:pt idx="0">
                  <c:v>Energie Slunce (solární kolektor)</c:v>
                </c:pt>
              </c:strCache>
            </c:strRef>
          </c:tx>
          <c:invertIfNegative val="0"/>
          <c:cat>
            <c:strRef>
              <c:f>'8.2'!$L$9:$N$9</c:f>
              <c:strCache>
                <c:ptCount val="3"/>
                <c:pt idx="0">
                  <c:v>Říjen</c:v>
                </c:pt>
                <c:pt idx="1">
                  <c:v>Listopad</c:v>
                </c:pt>
                <c:pt idx="2">
                  <c:v>Prosinec</c:v>
                </c:pt>
              </c:strCache>
            </c:strRef>
          </c:cat>
          <c:val>
            <c:numRef>
              <c:f>'8.2'!$L$15:$N$15</c:f>
              <c:numCache>
                <c:formatCode>#,##0.0</c:formatCode>
                <c:ptCount val="3"/>
                <c:pt idx="0">
                  <c:v>0</c:v>
                </c:pt>
                <c:pt idx="1">
                  <c:v>0</c:v>
                </c:pt>
                <c:pt idx="2">
                  <c:v>0</c:v>
                </c:pt>
              </c:numCache>
            </c:numRef>
          </c:val>
        </c:ser>
        <c:ser>
          <c:idx val="6"/>
          <c:order val="6"/>
          <c:tx>
            <c:strRef>
              <c:f>'8.2'!$K$16</c:f>
              <c:strCache>
                <c:ptCount val="1"/>
                <c:pt idx="0">
                  <c:v>Hnědé uhlí</c:v>
                </c:pt>
              </c:strCache>
            </c:strRef>
          </c:tx>
          <c:spPr>
            <a:solidFill>
              <a:srgbClr val="6E4932"/>
            </a:solidFill>
          </c:spPr>
          <c:invertIfNegative val="0"/>
          <c:cat>
            <c:strRef>
              <c:f>'8.2'!$L$9:$N$9</c:f>
              <c:strCache>
                <c:ptCount val="3"/>
                <c:pt idx="0">
                  <c:v>Říjen</c:v>
                </c:pt>
                <c:pt idx="1">
                  <c:v>Listopad</c:v>
                </c:pt>
                <c:pt idx="2">
                  <c:v>Prosinec</c:v>
                </c:pt>
              </c:strCache>
            </c:strRef>
          </c:cat>
          <c:val>
            <c:numRef>
              <c:f>'8.2'!$L$16:$N$16</c:f>
              <c:numCache>
                <c:formatCode>#,##0.0</c:formatCode>
                <c:ptCount val="3"/>
                <c:pt idx="0">
                  <c:v>232529.00900000002</c:v>
                </c:pt>
                <c:pt idx="1">
                  <c:v>339332.46799999999</c:v>
                </c:pt>
                <c:pt idx="2">
                  <c:v>435865.72100000002</c:v>
                </c:pt>
              </c:numCache>
            </c:numRef>
          </c:val>
        </c:ser>
        <c:ser>
          <c:idx val="7"/>
          <c:order val="7"/>
          <c:tx>
            <c:strRef>
              <c:f>'8.2'!$K$17</c:f>
              <c:strCache>
                <c:ptCount val="1"/>
                <c:pt idx="0">
                  <c:v>Jaderné palivo</c:v>
                </c:pt>
              </c:strCache>
            </c:strRef>
          </c:tx>
          <c:invertIfNegative val="0"/>
          <c:cat>
            <c:strRef>
              <c:f>'8.2'!$L$9:$N$9</c:f>
              <c:strCache>
                <c:ptCount val="3"/>
                <c:pt idx="0">
                  <c:v>Říjen</c:v>
                </c:pt>
                <c:pt idx="1">
                  <c:v>Listopad</c:v>
                </c:pt>
                <c:pt idx="2">
                  <c:v>Prosinec</c:v>
                </c:pt>
              </c:strCache>
            </c:strRef>
          </c:cat>
          <c:val>
            <c:numRef>
              <c:f>'8.2'!$L$17:$N$17</c:f>
              <c:numCache>
                <c:formatCode>#,##0.0</c:formatCode>
                <c:ptCount val="3"/>
                <c:pt idx="0">
                  <c:v>12946.59</c:v>
                </c:pt>
                <c:pt idx="1">
                  <c:v>23008.41</c:v>
                </c:pt>
                <c:pt idx="2">
                  <c:v>26557.8</c:v>
                </c:pt>
              </c:numCache>
            </c:numRef>
          </c:val>
        </c:ser>
        <c:ser>
          <c:idx val="8"/>
          <c:order val="8"/>
          <c:tx>
            <c:strRef>
              <c:f>'8.2'!$K$18</c:f>
              <c:strCache>
                <c:ptCount val="1"/>
                <c:pt idx="0">
                  <c:v>Koks</c:v>
                </c:pt>
              </c:strCache>
            </c:strRef>
          </c:tx>
          <c:invertIfNegative val="0"/>
          <c:cat>
            <c:strRef>
              <c:f>'8.2'!$L$9:$N$9</c:f>
              <c:strCache>
                <c:ptCount val="3"/>
                <c:pt idx="0">
                  <c:v>Říjen</c:v>
                </c:pt>
                <c:pt idx="1">
                  <c:v>Listopad</c:v>
                </c:pt>
                <c:pt idx="2">
                  <c:v>Prosinec</c:v>
                </c:pt>
              </c:strCache>
            </c:strRef>
          </c:cat>
          <c:val>
            <c:numRef>
              <c:f>'8.2'!$L$18:$N$18</c:f>
              <c:numCache>
                <c:formatCode>#,##0.0</c:formatCode>
                <c:ptCount val="3"/>
                <c:pt idx="0">
                  <c:v>0</c:v>
                </c:pt>
                <c:pt idx="1">
                  <c:v>0</c:v>
                </c:pt>
                <c:pt idx="2">
                  <c:v>0</c:v>
                </c:pt>
              </c:numCache>
            </c:numRef>
          </c:val>
        </c:ser>
        <c:ser>
          <c:idx val="9"/>
          <c:order val="9"/>
          <c:tx>
            <c:strRef>
              <c:f>'8.2'!$K$19</c:f>
              <c:strCache>
                <c:ptCount val="1"/>
                <c:pt idx="0">
                  <c:v>Odpadní teplo</c:v>
                </c:pt>
              </c:strCache>
            </c:strRef>
          </c:tx>
          <c:invertIfNegative val="0"/>
          <c:cat>
            <c:strRef>
              <c:f>'8.2'!$L$9:$N$9</c:f>
              <c:strCache>
                <c:ptCount val="3"/>
                <c:pt idx="0">
                  <c:v>Říjen</c:v>
                </c:pt>
                <c:pt idx="1">
                  <c:v>Listopad</c:v>
                </c:pt>
                <c:pt idx="2">
                  <c:v>Prosinec</c:v>
                </c:pt>
              </c:strCache>
            </c:strRef>
          </c:cat>
          <c:val>
            <c:numRef>
              <c:f>'8.2'!$L$19:$N$19</c:f>
              <c:numCache>
                <c:formatCode>#,##0.0</c:formatCode>
                <c:ptCount val="3"/>
                <c:pt idx="0">
                  <c:v>0</c:v>
                </c:pt>
                <c:pt idx="1">
                  <c:v>0</c:v>
                </c:pt>
                <c:pt idx="2">
                  <c:v>0</c:v>
                </c:pt>
              </c:numCache>
            </c:numRef>
          </c:val>
        </c:ser>
        <c:ser>
          <c:idx val="10"/>
          <c:order val="10"/>
          <c:tx>
            <c:strRef>
              <c:f>'8.2'!$K$20</c:f>
              <c:strCache>
                <c:ptCount val="1"/>
                <c:pt idx="0">
                  <c:v>Ostatní kapalná paliva</c:v>
                </c:pt>
              </c:strCache>
            </c:strRef>
          </c:tx>
          <c:invertIfNegative val="0"/>
          <c:cat>
            <c:strRef>
              <c:f>'8.2'!$L$9:$N$9</c:f>
              <c:strCache>
                <c:ptCount val="3"/>
                <c:pt idx="0">
                  <c:v>Říjen</c:v>
                </c:pt>
                <c:pt idx="1">
                  <c:v>Listopad</c:v>
                </c:pt>
                <c:pt idx="2">
                  <c:v>Prosinec</c:v>
                </c:pt>
              </c:strCache>
            </c:strRef>
          </c:cat>
          <c:val>
            <c:numRef>
              <c:f>'8.2'!$L$20:$N$20</c:f>
              <c:numCache>
                <c:formatCode>#,##0.0</c:formatCode>
                <c:ptCount val="3"/>
                <c:pt idx="0">
                  <c:v>0</c:v>
                </c:pt>
                <c:pt idx="1">
                  <c:v>0</c:v>
                </c:pt>
                <c:pt idx="2">
                  <c:v>0</c:v>
                </c:pt>
              </c:numCache>
            </c:numRef>
          </c:val>
        </c:ser>
        <c:ser>
          <c:idx val="11"/>
          <c:order val="11"/>
          <c:tx>
            <c:strRef>
              <c:f>'8.2'!$K$21</c:f>
              <c:strCache>
                <c:ptCount val="1"/>
                <c:pt idx="0">
                  <c:v>Ostatní pevná paliva</c:v>
                </c:pt>
              </c:strCache>
            </c:strRef>
          </c:tx>
          <c:invertIfNegative val="0"/>
          <c:cat>
            <c:strRef>
              <c:f>'8.2'!$L$9:$N$9</c:f>
              <c:strCache>
                <c:ptCount val="3"/>
                <c:pt idx="0">
                  <c:v>Říjen</c:v>
                </c:pt>
                <c:pt idx="1">
                  <c:v>Listopad</c:v>
                </c:pt>
                <c:pt idx="2">
                  <c:v>Prosinec</c:v>
                </c:pt>
              </c:strCache>
            </c:strRef>
          </c:cat>
          <c:val>
            <c:numRef>
              <c:f>'8.2'!$L$21:$N$21</c:f>
              <c:numCache>
                <c:formatCode>#,##0.0</c:formatCode>
                <c:ptCount val="3"/>
                <c:pt idx="0">
                  <c:v>395</c:v>
                </c:pt>
                <c:pt idx="1">
                  <c:v>850</c:v>
                </c:pt>
                <c:pt idx="2">
                  <c:v>421</c:v>
                </c:pt>
              </c:numCache>
            </c:numRef>
          </c:val>
        </c:ser>
        <c:ser>
          <c:idx val="12"/>
          <c:order val="12"/>
          <c:tx>
            <c:strRef>
              <c:f>'8.2'!$K$22</c:f>
              <c:strCache>
                <c:ptCount val="1"/>
                <c:pt idx="0">
                  <c:v>Ostatní plyny</c:v>
                </c:pt>
              </c:strCache>
            </c:strRef>
          </c:tx>
          <c:invertIfNegative val="0"/>
          <c:cat>
            <c:strRef>
              <c:f>'8.2'!$L$9:$N$9</c:f>
              <c:strCache>
                <c:ptCount val="3"/>
                <c:pt idx="0">
                  <c:v>Říjen</c:v>
                </c:pt>
                <c:pt idx="1">
                  <c:v>Listopad</c:v>
                </c:pt>
                <c:pt idx="2">
                  <c:v>Prosinec</c:v>
                </c:pt>
              </c:strCache>
            </c:strRef>
          </c:cat>
          <c:val>
            <c:numRef>
              <c:f>'8.2'!$L$22:$N$22</c:f>
              <c:numCache>
                <c:formatCode>#,##0.0</c:formatCode>
                <c:ptCount val="3"/>
                <c:pt idx="0">
                  <c:v>99.715000000000003</c:v>
                </c:pt>
                <c:pt idx="1">
                  <c:v>139.98099999999999</c:v>
                </c:pt>
                <c:pt idx="2">
                  <c:v>153.41999999999999</c:v>
                </c:pt>
              </c:numCache>
            </c:numRef>
          </c:val>
        </c:ser>
        <c:ser>
          <c:idx val="13"/>
          <c:order val="13"/>
          <c:tx>
            <c:strRef>
              <c:f>'8.2'!$K$23</c:f>
              <c:strCache>
                <c:ptCount val="1"/>
                <c:pt idx="0">
                  <c:v>Ostatní</c:v>
                </c:pt>
              </c:strCache>
            </c:strRef>
          </c:tx>
          <c:invertIfNegative val="0"/>
          <c:cat>
            <c:strRef>
              <c:f>'8.2'!$L$9:$N$9</c:f>
              <c:strCache>
                <c:ptCount val="3"/>
                <c:pt idx="0">
                  <c:v>Říjen</c:v>
                </c:pt>
                <c:pt idx="1">
                  <c:v>Listopad</c:v>
                </c:pt>
                <c:pt idx="2">
                  <c:v>Prosinec</c:v>
                </c:pt>
              </c:strCache>
            </c:strRef>
          </c:cat>
          <c:val>
            <c:numRef>
              <c:f>'8.2'!$L$23:$N$23</c:f>
              <c:numCache>
                <c:formatCode>#,##0.0</c:formatCode>
                <c:ptCount val="3"/>
                <c:pt idx="0">
                  <c:v>0</c:v>
                </c:pt>
                <c:pt idx="1">
                  <c:v>0</c:v>
                </c:pt>
                <c:pt idx="2">
                  <c:v>0</c:v>
                </c:pt>
              </c:numCache>
            </c:numRef>
          </c:val>
        </c:ser>
        <c:ser>
          <c:idx val="14"/>
          <c:order val="14"/>
          <c:tx>
            <c:strRef>
              <c:f>'8.2'!$K$24</c:f>
              <c:strCache>
                <c:ptCount val="1"/>
                <c:pt idx="0">
                  <c:v>Topné oleje</c:v>
                </c:pt>
              </c:strCache>
            </c:strRef>
          </c:tx>
          <c:invertIfNegative val="0"/>
          <c:cat>
            <c:strRef>
              <c:f>'8.2'!$L$9:$N$9</c:f>
              <c:strCache>
                <c:ptCount val="3"/>
                <c:pt idx="0">
                  <c:v>Říjen</c:v>
                </c:pt>
                <c:pt idx="1">
                  <c:v>Listopad</c:v>
                </c:pt>
                <c:pt idx="2">
                  <c:v>Prosinec</c:v>
                </c:pt>
              </c:strCache>
            </c:strRef>
          </c:cat>
          <c:val>
            <c:numRef>
              <c:f>'8.2'!$L$24:$N$24</c:f>
              <c:numCache>
                <c:formatCode>#,##0.0</c:formatCode>
                <c:ptCount val="3"/>
                <c:pt idx="0">
                  <c:v>79.697999999999993</c:v>
                </c:pt>
                <c:pt idx="1">
                  <c:v>556.28399999999999</c:v>
                </c:pt>
                <c:pt idx="2">
                  <c:v>852.50300000000004</c:v>
                </c:pt>
              </c:numCache>
            </c:numRef>
          </c:val>
        </c:ser>
        <c:ser>
          <c:idx val="15"/>
          <c:order val="15"/>
          <c:tx>
            <c:strRef>
              <c:f>'8.2'!$K$25</c:f>
              <c:strCache>
                <c:ptCount val="1"/>
                <c:pt idx="0">
                  <c:v>Zemní plyn</c:v>
                </c:pt>
              </c:strCache>
            </c:strRef>
          </c:tx>
          <c:spPr>
            <a:solidFill>
              <a:srgbClr val="EBE600"/>
            </a:solidFill>
          </c:spPr>
          <c:invertIfNegative val="0"/>
          <c:cat>
            <c:strRef>
              <c:f>'8.2'!$L$9:$N$9</c:f>
              <c:strCache>
                <c:ptCount val="3"/>
                <c:pt idx="0">
                  <c:v>Říjen</c:v>
                </c:pt>
                <c:pt idx="1">
                  <c:v>Listopad</c:v>
                </c:pt>
                <c:pt idx="2">
                  <c:v>Prosinec</c:v>
                </c:pt>
              </c:strCache>
            </c:strRef>
          </c:cat>
          <c:val>
            <c:numRef>
              <c:f>'8.2'!$L$25:$N$25</c:f>
              <c:numCache>
                <c:formatCode>#,##0.0</c:formatCode>
                <c:ptCount val="3"/>
                <c:pt idx="0">
                  <c:v>32602.734000000004</c:v>
                </c:pt>
                <c:pt idx="1">
                  <c:v>46973.821000000004</c:v>
                </c:pt>
                <c:pt idx="2">
                  <c:v>53866.074000000001</c:v>
                </c:pt>
              </c:numCache>
            </c:numRef>
          </c:val>
        </c:ser>
        <c:dLbls>
          <c:showLegendKey val="0"/>
          <c:showVal val="0"/>
          <c:showCatName val="0"/>
          <c:showSerName val="0"/>
          <c:showPercent val="0"/>
          <c:showBubbleSize val="0"/>
        </c:dLbls>
        <c:gapWidth val="150"/>
        <c:overlap val="100"/>
        <c:axId val="486058624"/>
        <c:axId val="486064512"/>
      </c:barChart>
      <c:catAx>
        <c:axId val="486058624"/>
        <c:scaling>
          <c:orientation val="minMax"/>
        </c:scaling>
        <c:delete val="0"/>
        <c:axPos val="b"/>
        <c:numFmt formatCode="General" sourceLinked="1"/>
        <c:majorTickMark val="none"/>
        <c:minorTickMark val="none"/>
        <c:tickLblPos val="nextTo"/>
        <c:txPr>
          <a:bodyPr/>
          <a:lstStyle/>
          <a:p>
            <a:pPr>
              <a:defRPr sz="900"/>
            </a:pPr>
            <a:endParaRPr lang="cs-CZ"/>
          </a:p>
        </c:txPr>
        <c:crossAx val="486064512"/>
        <c:crosses val="autoZero"/>
        <c:auto val="1"/>
        <c:lblAlgn val="ctr"/>
        <c:lblOffset val="100"/>
        <c:noMultiLvlLbl val="0"/>
      </c:catAx>
      <c:valAx>
        <c:axId val="48606451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605862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52566753016951306"/>
          <c:y val="0.11291718469401851"/>
          <c:w val="0.34243387380811624"/>
          <c:h val="0.28385930377123914"/>
        </c:manualLayout>
      </c:layout>
      <c:doughnutChart>
        <c:varyColors val="1"/>
        <c:ser>
          <c:idx val="2"/>
          <c:order val="0"/>
          <c:dPt>
            <c:idx val="0"/>
            <c:bubble3D val="0"/>
            <c:spPr>
              <a:solidFill>
                <a:srgbClr val="9BBB59">
                  <a:lumMod val="75000"/>
                </a:srgbClr>
              </a:solidFill>
            </c:spPr>
          </c:dPt>
          <c:dPt>
            <c:idx val="1"/>
            <c:bubble3D val="0"/>
            <c:spPr>
              <a:solidFill>
                <a:srgbClr val="EEECE1">
                  <a:lumMod val="50000"/>
                </a:srgbClr>
              </a:solidFill>
            </c:spPr>
          </c:dPt>
          <c:dPt>
            <c:idx val="2"/>
            <c:bubble3D val="0"/>
            <c:spPr>
              <a:solidFill>
                <a:sysClr val="windowText" lastClr="000000"/>
              </a:solidFill>
            </c:spPr>
          </c:dPt>
          <c:dPt>
            <c:idx val="5"/>
            <c:bubble3D val="0"/>
          </c:dPt>
          <c:dPt>
            <c:idx val="6"/>
            <c:bubble3D val="0"/>
            <c:spPr>
              <a:solidFill>
                <a:srgbClr val="6E4932"/>
              </a:solidFill>
            </c:spPr>
          </c:dPt>
          <c:dPt>
            <c:idx val="7"/>
            <c:bubble3D val="0"/>
          </c:dPt>
          <c:dPt>
            <c:idx val="15"/>
            <c:bubble3D val="0"/>
            <c:spPr>
              <a:solidFill>
                <a:srgbClr val="EBE600"/>
              </a:solidFill>
            </c:spPr>
          </c:dPt>
          <c:cat>
            <c:numRef>
              <c:f>'8.2'!$O$10:$O$25</c:f>
              <c:numCache>
                <c:formatCode>0.0%</c:formatCode>
                <c:ptCount val="16"/>
              </c:numCache>
            </c:numRef>
          </c:cat>
          <c:val>
            <c:numRef>
              <c:f>'8.2'!$J$10:$J$25</c:f>
              <c:numCache>
                <c:formatCode>0.0</c:formatCode>
                <c:ptCount val="16"/>
              </c:numCache>
            </c:numRef>
          </c:val>
        </c:ser>
        <c:dLbls>
          <c:showLegendKey val="0"/>
          <c:showVal val="0"/>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7"/>
            <c:bubble3D val="0"/>
          </c:dPt>
          <c:cat>
            <c:numRef>
              <c:f>'8.2'!$O$27:$O$34</c:f>
              <c:numCache>
                <c:formatCode>General</c:formatCode>
                <c:ptCount val="8"/>
              </c:numCache>
            </c:numRef>
          </c:cat>
          <c:val>
            <c:numRef>
              <c:f>'8.2'!$J$27:$J$34</c:f>
              <c:numCache>
                <c:formatCode>0.0</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'7.1'!$O$7</c:f>
              <c:strCache>
                <c:ptCount val="1"/>
              </c:strCache>
            </c:strRef>
          </c:tx>
          <c:invertIfNegative val="0"/>
          <c:cat>
            <c:numRef>
              <c:f>'7.1'!$P$6</c:f>
              <c:numCache>
                <c:formatCode>General</c:formatCode>
                <c:ptCount val="1"/>
              </c:numCache>
            </c:numRef>
          </c:cat>
          <c:val>
            <c:numRef>
              <c:f>'7.1'!$P$7</c:f>
              <c:numCache>
                <c:formatCode>0%</c:formatCode>
                <c:ptCount val="1"/>
              </c:numCache>
            </c:numRef>
          </c:val>
        </c:ser>
        <c:ser>
          <c:idx val="1"/>
          <c:order val="1"/>
          <c:tx>
            <c:strRef>
              <c:f>'7.1'!$O$8</c:f>
              <c:strCache>
                <c:ptCount val="1"/>
              </c:strCache>
            </c:strRef>
          </c:tx>
          <c:invertIfNegative val="0"/>
          <c:cat>
            <c:numRef>
              <c:f>'7.1'!$P$6</c:f>
              <c:numCache>
                <c:formatCode>General</c:formatCode>
                <c:ptCount val="1"/>
              </c:numCache>
            </c:numRef>
          </c:cat>
          <c:val>
            <c:numRef>
              <c:f>'7.1'!$P$8</c:f>
              <c:numCache>
                <c:formatCode>0%</c:formatCode>
                <c:ptCount val="1"/>
              </c:numCache>
            </c:numRef>
          </c:val>
        </c:ser>
        <c:ser>
          <c:idx val="2"/>
          <c:order val="2"/>
          <c:tx>
            <c:strRef>
              <c:f>'7.1'!$O$9</c:f>
              <c:strCache>
                <c:ptCount val="1"/>
              </c:strCache>
            </c:strRef>
          </c:tx>
          <c:invertIfNegative val="0"/>
          <c:cat>
            <c:numRef>
              <c:f>'7.1'!$P$6</c:f>
              <c:numCache>
                <c:formatCode>General</c:formatCode>
                <c:ptCount val="1"/>
              </c:numCache>
            </c:numRef>
          </c:cat>
          <c:val>
            <c:numRef>
              <c:f>'7.1'!$P$9</c:f>
              <c:numCache>
                <c:formatCode>0%</c:formatCode>
                <c:ptCount val="1"/>
              </c:numCache>
            </c:numRef>
          </c:val>
        </c:ser>
        <c:ser>
          <c:idx val="3"/>
          <c:order val="3"/>
          <c:tx>
            <c:strRef>
              <c:f>'7.1'!$O$10</c:f>
              <c:strCache>
                <c:ptCount val="1"/>
              </c:strCache>
            </c:strRef>
          </c:tx>
          <c:invertIfNegative val="0"/>
          <c:cat>
            <c:numRef>
              <c:f>'7.1'!$P$6</c:f>
              <c:numCache>
                <c:formatCode>General</c:formatCode>
                <c:ptCount val="1"/>
              </c:numCache>
            </c:numRef>
          </c:cat>
          <c:val>
            <c:numRef>
              <c:f>'7.1'!$P$10</c:f>
              <c:numCache>
                <c:formatCode>0%</c:formatCode>
                <c:ptCount val="1"/>
              </c:numCache>
            </c:numRef>
          </c:val>
        </c:ser>
        <c:ser>
          <c:idx val="4"/>
          <c:order val="4"/>
          <c:tx>
            <c:strRef>
              <c:f>'7.1'!$O$11</c:f>
              <c:strCache>
                <c:ptCount val="1"/>
              </c:strCache>
            </c:strRef>
          </c:tx>
          <c:invertIfNegative val="0"/>
          <c:cat>
            <c:numRef>
              <c:f>'7.1'!$P$6</c:f>
              <c:numCache>
                <c:formatCode>General</c:formatCode>
                <c:ptCount val="1"/>
              </c:numCache>
            </c:numRef>
          </c:cat>
          <c:val>
            <c:numRef>
              <c:f>'7.1'!$P$11</c:f>
              <c:numCache>
                <c:formatCode>0%</c:formatCode>
                <c:ptCount val="1"/>
              </c:numCache>
            </c:numRef>
          </c:val>
        </c:ser>
        <c:ser>
          <c:idx val="5"/>
          <c:order val="5"/>
          <c:tx>
            <c:strRef>
              <c:f>'7.1'!$O$12</c:f>
              <c:strCache>
                <c:ptCount val="1"/>
              </c:strCache>
            </c:strRef>
          </c:tx>
          <c:invertIfNegative val="0"/>
          <c:cat>
            <c:numRef>
              <c:f>'7.1'!$P$6</c:f>
              <c:numCache>
                <c:formatCode>General</c:formatCode>
                <c:ptCount val="1"/>
              </c:numCache>
            </c:numRef>
          </c:cat>
          <c:val>
            <c:numRef>
              <c:f>'7.1'!$P$12</c:f>
              <c:numCache>
                <c:formatCode>0%</c:formatCode>
                <c:ptCount val="1"/>
              </c:numCache>
            </c:numRef>
          </c:val>
        </c:ser>
        <c:ser>
          <c:idx val="6"/>
          <c:order val="6"/>
          <c:tx>
            <c:strRef>
              <c:f>'7.1'!$O$13</c:f>
              <c:strCache>
                <c:ptCount val="1"/>
              </c:strCache>
            </c:strRef>
          </c:tx>
          <c:invertIfNegative val="0"/>
          <c:cat>
            <c:numRef>
              <c:f>'7.1'!$P$6</c:f>
              <c:numCache>
                <c:formatCode>General</c:formatCode>
                <c:ptCount val="1"/>
              </c:numCache>
            </c:numRef>
          </c:cat>
          <c:val>
            <c:numRef>
              <c:f>'7.1'!$P$13</c:f>
              <c:numCache>
                <c:formatCode>0%</c:formatCode>
                <c:ptCount val="1"/>
              </c:numCache>
            </c:numRef>
          </c:val>
        </c:ser>
        <c:ser>
          <c:idx val="7"/>
          <c:order val="7"/>
          <c:tx>
            <c:strRef>
              <c:f>'7.1'!$O$14</c:f>
              <c:strCache>
                <c:ptCount val="1"/>
              </c:strCache>
            </c:strRef>
          </c:tx>
          <c:invertIfNegative val="0"/>
          <c:cat>
            <c:numRef>
              <c:f>'7.1'!$P$6</c:f>
              <c:numCache>
                <c:formatCode>General</c:formatCode>
                <c:ptCount val="1"/>
              </c:numCache>
            </c:numRef>
          </c:cat>
          <c:val>
            <c:numRef>
              <c:f>'7.1'!$P$14</c:f>
              <c:numCache>
                <c:formatCode>0%</c:formatCode>
                <c:ptCount val="1"/>
              </c:numCache>
            </c:numRef>
          </c:val>
        </c:ser>
        <c:dLbls>
          <c:showLegendKey val="0"/>
          <c:showVal val="0"/>
          <c:showCatName val="0"/>
          <c:showSerName val="0"/>
          <c:showPercent val="0"/>
          <c:showBubbleSize val="0"/>
        </c:dLbls>
        <c:gapWidth val="150"/>
        <c:axId val="485916672"/>
        <c:axId val="485918208"/>
      </c:barChart>
      <c:catAx>
        <c:axId val="485916672"/>
        <c:scaling>
          <c:orientation val="minMax"/>
        </c:scaling>
        <c:delete val="1"/>
        <c:axPos val="b"/>
        <c:numFmt formatCode="General" sourceLinked="1"/>
        <c:majorTickMark val="out"/>
        <c:minorTickMark val="none"/>
        <c:tickLblPos val="nextTo"/>
        <c:crossAx val="485918208"/>
        <c:crosses val="autoZero"/>
        <c:auto val="1"/>
        <c:lblAlgn val="ctr"/>
        <c:lblOffset val="100"/>
        <c:noMultiLvlLbl val="0"/>
      </c:catAx>
      <c:valAx>
        <c:axId val="485918208"/>
        <c:scaling>
          <c:orientation val="minMax"/>
        </c:scaling>
        <c:delete val="1"/>
        <c:axPos val="l"/>
        <c:numFmt formatCode="0%" sourceLinked="1"/>
        <c:majorTickMark val="out"/>
        <c:minorTickMark val="none"/>
        <c:tickLblPos val="nextTo"/>
        <c:crossAx val="4859166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'14.2'!$J$19:$J$26</c:f>
              <c:numCache>
                <c:formatCode>General</c:formatCode>
                <c:ptCount val="8"/>
              </c:numCache>
            </c:numRef>
          </c:cat>
          <c:val>
            <c:numRef>
              <c:f>'14.2'!$K$19:$K$26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'14.2'!$H$19:$H$22</c:f>
              <c:numCache>
                <c:formatCode>0.0</c:formatCode>
                <c:ptCount val="4"/>
              </c:numCache>
            </c:numRef>
          </c:cat>
          <c:val>
            <c:numRef>
              <c:f>'14.2'!$I$19:$I$22</c:f>
              <c:numCache>
                <c:formatCode>0.0%</c:formatCode>
                <c:ptCount val="4"/>
              </c:numCache>
            </c:numRef>
          </c:val>
        </c:ser>
        <c:dLbls>
          <c:showLegendKey val="0"/>
          <c:showVal val="0"/>
          <c:showCatName val="0"/>
          <c:showSerName val="0"/>
          <c:showPercent val="0"/>
          <c:showBubbleSize val="0"/>
        </c:dLbls>
        <c:gapWidth val="150"/>
        <c:axId val="484897536"/>
        <c:axId val="484899072"/>
      </c:barChart>
      <c:catAx>
        <c:axId val="484897536"/>
        <c:scaling>
          <c:orientation val="maxMin"/>
        </c:scaling>
        <c:delete val="0"/>
        <c:axPos val="l"/>
        <c:numFmt formatCode="0.0" sourceLinked="1"/>
        <c:majorTickMark val="none"/>
        <c:minorTickMark val="none"/>
        <c:tickLblPos val="nextTo"/>
        <c:txPr>
          <a:bodyPr/>
          <a:lstStyle/>
          <a:p>
            <a:pPr>
              <a:defRPr sz="900"/>
            </a:pPr>
            <a:endParaRPr lang="cs-CZ"/>
          </a:p>
        </c:txPr>
        <c:crossAx val="484899072"/>
        <c:crosses val="autoZero"/>
        <c:auto val="1"/>
        <c:lblAlgn val="ctr"/>
        <c:lblOffset val="100"/>
        <c:noMultiLvlLbl val="0"/>
      </c:catAx>
      <c:valAx>
        <c:axId val="48489907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489753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paliv na výrobě tepla brutto</a:t>
            </a:r>
          </a:p>
        </c:rich>
      </c:tx>
      <c:layout/>
      <c:overlay val="0"/>
    </c:title>
    <c:autoTitleDeleted val="0"/>
    <c:plotArea>
      <c:layout/>
      <c:doughnutChart>
        <c:varyColors val="1"/>
        <c:ser>
          <c:idx val="0"/>
          <c:order val="0"/>
          <c:dPt>
            <c:idx val="0"/>
            <c:bubble3D val="0"/>
            <c:spPr>
              <a:solidFill>
                <a:schemeClr val="accent3">
                  <a:lumMod val="75000"/>
                </a:schemeClr>
              </a:solidFill>
            </c:spPr>
          </c:dPt>
          <c:dPt>
            <c:idx val="1"/>
            <c:bubble3D val="0"/>
            <c:spPr>
              <a:solidFill>
                <a:schemeClr val="bg2">
                  <a:lumMod val="50000"/>
                </a:schemeClr>
              </a:solidFill>
            </c:spPr>
          </c:dPt>
          <c:dPt>
            <c:idx val="2"/>
            <c:bubble3D val="0"/>
            <c:spPr>
              <a:solidFill>
                <a:schemeClr val="tx1"/>
              </a:solidFill>
            </c:spPr>
          </c:dPt>
          <c:dPt>
            <c:idx val="6"/>
            <c:bubble3D val="0"/>
            <c:spPr>
              <a:solidFill>
                <a:srgbClr val="6E4932"/>
              </a:solidFill>
            </c:spPr>
          </c:dPt>
          <c:dPt>
            <c:idx val="15"/>
            <c:bubble3D val="0"/>
            <c:spPr>
              <a:solidFill>
                <a:srgbClr val="EBE600"/>
              </a:solidFill>
            </c:spPr>
          </c:dPt>
          <c:dLbls>
            <c:dLbl>
              <c:idx val="1"/>
              <c:layout>
                <c:manualLayout>
                  <c:x val="6.4141414141414138E-3"/>
                  <c:y val="-7.2763220613982823E-3"/>
                </c:manualLayout>
              </c:layout>
              <c:showLegendKey val="0"/>
              <c:showVal val="0"/>
              <c:showCatName val="0"/>
              <c:showSerName val="0"/>
              <c:showPercent val="1"/>
              <c:showBubbleSize val="0"/>
            </c:dLbl>
            <c:dLbl>
              <c:idx val="2"/>
              <c:spPr/>
              <c:txPr>
                <a:bodyPr/>
                <a:lstStyle/>
                <a:p>
                  <a:pPr>
                    <a:defRPr sz="900">
                      <a:solidFill>
                        <a:schemeClr val="bg1"/>
                      </a:solidFill>
                    </a:defRPr>
                  </a:pPr>
                  <a:endParaRPr lang="cs-CZ"/>
                </a:p>
              </c:txPr>
              <c:showLegendKey val="0"/>
              <c:showVal val="0"/>
              <c:showCatName val="0"/>
              <c:showSerName val="0"/>
              <c:showPercent val="1"/>
              <c:showBubbleSize val="0"/>
            </c:dLbl>
            <c:dLbl>
              <c:idx val="3"/>
              <c:delete val="1"/>
            </c:dLbl>
            <c:dLbl>
              <c:idx val="4"/>
              <c:delete val="1"/>
            </c:dLbl>
            <c:dLbl>
              <c:idx val="5"/>
              <c:delete val="1"/>
            </c:dLbl>
            <c:dLbl>
              <c:idx val="6"/>
              <c:spPr/>
              <c:txPr>
                <a:bodyPr/>
                <a:lstStyle/>
                <a:p>
                  <a:pPr>
                    <a:defRPr sz="900">
                      <a:solidFill>
                        <a:schemeClr val="bg1"/>
                      </a:solidFill>
                    </a:defRPr>
                  </a:pPr>
                  <a:endParaRPr lang="cs-CZ"/>
                </a:p>
              </c:txPr>
              <c:showLegendKey val="0"/>
              <c:showVal val="0"/>
              <c:showCatName val="0"/>
              <c:showSerName val="0"/>
              <c:showPercent val="1"/>
              <c:showBubbleSize val="0"/>
            </c:dLbl>
            <c:dLbl>
              <c:idx val="7"/>
              <c:layout>
                <c:manualLayout>
                  <c:x val="-0.11545454545454545"/>
                  <c:y val="8.0036391636340298E-2"/>
                </c:manualLayout>
              </c:layout>
              <c:numFmt formatCode="0.0%" sourceLinked="0"/>
              <c:spPr/>
              <c:txPr>
                <a:bodyPr/>
                <a:lstStyle/>
                <a:p>
                  <a:pPr>
                    <a:defRPr sz="900"/>
                  </a:pPr>
                  <a:endParaRPr lang="cs-CZ"/>
                </a:p>
              </c:txPr>
              <c:showLegendKey val="0"/>
              <c:showVal val="0"/>
              <c:showCatName val="0"/>
              <c:showSerName val="0"/>
              <c:showPercent val="1"/>
              <c:showBubbleSize val="0"/>
            </c:dLbl>
            <c:dLbl>
              <c:idx val="8"/>
              <c:delete val="1"/>
            </c:dLbl>
            <c:dLbl>
              <c:idx val="9"/>
              <c:layout>
                <c:manualLayout>
                  <c:x val="6.4141414141413843E-3"/>
                  <c:y val="0"/>
                </c:manualLayout>
              </c:layout>
              <c:showLegendKey val="0"/>
              <c:showVal val="0"/>
              <c:showCatName val="0"/>
              <c:showSerName val="0"/>
              <c:showPercent val="1"/>
              <c:showBubbleSize val="0"/>
            </c:dLbl>
            <c:dLbl>
              <c:idx val="10"/>
              <c:layout>
                <c:manualLayout>
                  <c:x val="-0.13148989898989899"/>
                  <c:y val="5.4570267024777477E-2"/>
                </c:manualLayout>
              </c:layout>
              <c:numFmt formatCode="0.0%" sourceLinked="0"/>
              <c:spPr/>
              <c:txPr>
                <a:bodyPr/>
                <a:lstStyle/>
                <a:p>
                  <a:pPr>
                    <a:defRPr sz="900"/>
                  </a:pPr>
                  <a:endParaRPr lang="cs-CZ"/>
                </a:p>
              </c:txPr>
              <c:showLegendKey val="0"/>
              <c:showVal val="0"/>
              <c:showCatName val="0"/>
              <c:showSerName val="0"/>
              <c:showPercent val="1"/>
              <c:showBubbleSize val="0"/>
            </c:dLbl>
            <c:dLbl>
              <c:idx val="13"/>
              <c:delete val="1"/>
            </c:dLbl>
            <c:dLbl>
              <c:idx val="14"/>
              <c:delete val="1"/>
            </c:dLbl>
            <c:txPr>
              <a:bodyPr/>
              <a:lstStyle/>
              <a:p>
                <a:pPr>
                  <a:defRPr sz="900"/>
                </a:pPr>
                <a:endParaRPr lang="cs-CZ"/>
              </a:p>
            </c:txPr>
            <c:showLegendKey val="0"/>
            <c:showVal val="0"/>
            <c:showCatName val="0"/>
            <c:showSerName val="0"/>
            <c:showPercent val="1"/>
            <c:showBubbleSize val="0"/>
            <c:showLeaderLines val="1"/>
          </c:dLbls>
          <c:cat>
            <c:strRef>
              <c:f>'4.1'!$A$24:$A$39</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'4.1'!$B$24:$B$39</c:f>
              <c:numCache>
                <c:formatCode>#,##0.0</c:formatCode>
                <c:ptCount val="16"/>
                <c:pt idx="0">
                  <c:v>5622.5479660000001</c:v>
                </c:pt>
                <c:pt idx="1">
                  <c:v>1135.1722589999999</c:v>
                </c:pt>
                <c:pt idx="2">
                  <c:v>4515.247695</c:v>
                </c:pt>
                <c:pt idx="3">
                  <c:v>4.7474290000000003</c:v>
                </c:pt>
                <c:pt idx="4">
                  <c:v>3.5997700000000004</c:v>
                </c:pt>
                <c:pt idx="5">
                  <c:v>4.9977999999999995E-2</c:v>
                </c:pt>
                <c:pt idx="6">
                  <c:v>20669.270069000006</c:v>
                </c:pt>
                <c:pt idx="7">
                  <c:v>261.839</c:v>
                </c:pt>
                <c:pt idx="8">
                  <c:v>6.1539999999999997E-2</c:v>
                </c:pt>
                <c:pt idx="9">
                  <c:v>1828.7107600000002</c:v>
                </c:pt>
                <c:pt idx="10">
                  <c:v>193.29273899999998</c:v>
                </c:pt>
                <c:pt idx="11">
                  <c:v>1143.7131251677372</c:v>
                </c:pt>
                <c:pt idx="12">
                  <c:v>2562.9498140000001</c:v>
                </c:pt>
                <c:pt idx="13">
                  <c:v>0</c:v>
                </c:pt>
                <c:pt idx="14">
                  <c:v>33.243441999999988</c:v>
                </c:pt>
                <c:pt idx="15">
                  <c:v>9974.8394714322676</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'14.2'!$H$31:$H$38</c:f>
              <c:numCache>
                <c:formatCode>General</c:formatCode>
                <c:ptCount val="8"/>
              </c:numCache>
            </c:numRef>
          </c:cat>
          <c:val>
            <c:numRef>
              <c:f>'14.2'!$I$31:$I$38</c:f>
              <c:numCache>
                <c:formatCode>0.0%</c:formatCode>
                <c:ptCount val="8"/>
              </c:numCache>
            </c:numRef>
          </c:val>
        </c:ser>
        <c:dLbls>
          <c:showLegendKey val="0"/>
          <c:showVal val="0"/>
          <c:showCatName val="0"/>
          <c:showSerName val="0"/>
          <c:showPercent val="0"/>
          <c:showBubbleSize val="0"/>
        </c:dLbls>
        <c:gapWidth val="150"/>
        <c:axId val="484923264"/>
        <c:axId val="484924800"/>
      </c:barChart>
      <c:catAx>
        <c:axId val="484923264"/>
        <c:scaling>
          <c:orientation val="minMax"/>
        </c:scaling>
        <c:delete val="0"/>
        <c:axPos val="l"/>
        <c:numFmt formatCode="General" sourceLinked="1"/>
        <c:majorTickMark val="none"/>
        <c:minorTickMark val="none"/>
        <c:tickLblPos val="nextTo"/>
        <c:txPr>
          <a:bodyPr/>
          <a:lstStyle/>
          <a:p>
            <a:pPr>
              <a:defRPr sz="900"/>
            </a:pPr>
            <a:endParaRPr lang="cs-CZ"/>
          </a:p>
        </c:txPr>
        <c:crossAx val="484924800"/>
        <c:crosses val="autoZero"/>
        <c:auto val="1"/>
        <c:lblAlgn val="ctr"/>
        <c:lblOffset val="100"/>
        <c:noMultiLvlLbl val="0"/>
      </c:catAx>
      <c:valAx>
        <c:axId val="4849248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49232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'14.2'!$J$31</c:f>
              <c:strCache>
                <c:ptCount val="1"/>
              </c:strCache>
            </c:strRef>
          </c:tx>
          <c:invertIfNegative val="0"/>
          <c:cat>
            <c:numRef>
              <c:f>'14.2'!$K$30:$M$30</c:f>
              <c:numCache>
                <c:formatCode>General</c:formatCode>
                <c:ptCount val="3"/>
              </c:numCache>
            </c:numRef>
          </c:cat>
          <c:val>
            <c:numRef>
              <c:f>'14.2'!$K$31:$M$31</c:f>
              <c:numCache>
                <c:formatCode>#,##0.0</c:formatCode>
                <c:ptCount val="3"/>
              </c:numCache>
            </c:numRef>
          </c:val>
        </c:ser>
        <c:ser>
          <c:idx val="1"/>
          <c:order val="1"/>
          <c:tx>
            <c:strRef>
              <c:f>'14.2'!$J$32</c:f>
              <c:strCache>
                <c:ptCount val="1"/>
              </c:strCache>
            </c:strRef>
          </c:tx>
          <c:invertIfNegative val="0"/>
          <c:cat>
            <c:numRef>
              <c:f>'14.2'!$K$30:$M$30</c:f>
              <c:numCache>
                <c:formatCode>General</c:formatCode>
                <c:ptCount val="3"/>
              </c:numCache>
            </c:numRef>
          </c:cat>
          <c:val>
            <c:numRef>
              <c:f>'14.2'!$K$32:$M$32</c:f>
              <c:numCache>
                <c:formatCode>#,##0.0</c:formatCode>
                <c:ptCount val="3"/>
              </c:numCache>
            </c:numRef>
          </c:val>
        </c:ser>
        <c:ser>
          <c:idx val="2"/>
          <c:order val="2"/>
          <c:tx>
            <c:strRef>
              <c:f>'14.2'!$J$33</c:f>
              <c:strCache>
                <c:ptCount val="1"/>
              </c:strCache>
            </c:strRef>
          </c:tx>
          <c:invertIfNegative val="0"/>
          <c:cat>
            <c:numRef>
              <c:f>'14.2'!$K$30:$M$30</c:f>
              <c:numCache>
                <c:formatCode>General</c:formatCode>
                <c:ptCount val="3"/>
              </c:numCache>
            </c:numRef>
          </c:cat>
          <c:val>
            <c:numRef>
              <c:f>'14.2'!$K$33:$M$33</c:f>
              <c:numCache>
                <c:formatCode>#,##0.0</c:formatCode>
                <c:ptCount val="3"/>
              </c:numCache>
            </c:numRef>
          </c:val>
        </c:ser>
        <c:ser>
          <c:idx val="3"/>
          <c:order val="3"/>
          <c:tx>
            <c:strRef>
              <c:f>'14.2'!$J$34</c:f>
              <c:strCache>
                <c:ptCount val="1"/>
              </c:strCache>
            </c:strRef>
          </c:tx>
          <c:invertIfNegative val="0"/>
          <c:cat>
            <c:numRef>
              <c:f>'14.2'!$K$30:$M$30</c:f>
              <c:numCache>
                <c:formatCode>General</c:formatCode>
                <c:ptCount val="3"/>
              </c:numCache>
            </c:numRef>
          </c:cat>
          <c:val>
            <c:numRef>
              <c:f>'14.2'!$K$34:$M$34</c:f>
              <c:numCache>
                <c:formatCode>#,##0.0</c:formatCode>
                <c:ptCount val="3"/>
              </c:numCache>
            </c:numRef>
          </c:val>
        </c:ser>
        <c:ser>
          <c:idx val="4"/>
          <c:order val="4"/>
          <c:tx>
            <c:strRef>
              <c:f>'14.2'!$J$35</c:f>
              <c:strCache>
                <c:ptCount val="1"/>
              </c:strCache>
            </c:strRef>
          </c:tx>
          <c:invertIfNegative val="0"/>
          <c:cat>
            <c:numRef>
              <c:f>'14.2'!$K$30:$M$30</c:f>
              <c:numCache>
                <c:formatCode>General</c:formatCode>
                <c:ptCount val="3"/>
              </c:numCache>
            </c:numRef>
          </c:cat>
          <c:val>
            <c:numRef>
              <c:f>'14.2'!$K$35:$M$35</c:f>
              <c:numCache>
                <c:formatCode>#,##0.0</c:formatCode>
                <c:ptCount val="3"/>
              </c:numCache>
            </c:numRef>
          </c:val>
        </c:ser>
        <c:ser>
          <c:idx val="5"/>
          <c:order val="5"/>
          <c:tx>
            <c:strRef>
              <c:f>'14.2'!$J$36</c:f>
              <c:strCache>
                <c:ptCount val="1"/>
              </c:strCache>
            </c:strRef>
          </c:tx>
          <c:invertIfNegative val="0"/>
          <c:cat>
            <c:numRef>
              <c:f>'14.2'!$K$30:$M$30</c:f>
              <c:numCache>
                <c:formatCode>General</c:formatCode>
                <c:ptCount val="3"/>
              </c:numCache>
            </c:numRef>
          </c:cat>
          <c:val>
            <c:numRef>
              <c:f>'14.2'!$K$36:$M$36</c:f>
              <c:numCache>
                <c:formatCode>#,##0.0</c:formatCode>
                <c:ptCount val="3"/>
              </c:numCache>
            </c:numRef>
          </c:val>
        </c:ser>
        <c:ser>
          <c:idx val="6"/>
          <c:order val="6"/>
          <c:tx>
            <c:strRef>
              <c:f>'14.2'!$J$37</c:f>
              <c:strCache>
                <c:ptCount val="1"/>
              </c:strCache>
            </c:strRef>
          </c:tx>
          <c:invertIfNegative val="0"/>
          <c:cat>
            <c:numRef>
              <c:f>'14.2'!$K$30:$M$30</c:f>
              <c:numCache>
                <c:formatCode>General</c:formatCode>
                <c:ptCount val="3"/>
              </c:numCache>
            </c:numRef>
          </c:cat>
          <c:val>
            <c:numRef>
              <c:f>'14.2'!$K$37:$M$37</c:f>
              <c:numCache>
                <c:formatCode>#,##0.0</c:formatCode>
                <c:ptCount val="3"/>
              </c:numCache>
            </c:numRef>
          </c:val>
        </c:ser>
        <c:ser>
          <c:idx val="7"/>
          <c:order val="7"/>
          <c:tx>
            <c:strRef>
              <c:f>'14.2'!$J$38</c:f>
              <c:strCache>
                <c:ptCount val="1"/>
              </c:strCache>
            </c:strRef>
          </c:tx>
          <c:spPr>
            <a:solidFill>
              <a:srgbClr val="FFC000"/>
            </a:solidFill>
          </c:spPr>
          <c:invertIfNegative val="0"/>
          <c:cat>
            <c:numRef>
              <c:f>'14.2'!$K$30:$M$30</c:f>
              <c:numCache>
                <c:formatCode>General</c:formatCode>
                <c:ptCount val="3"/>
              </c:numCache>
            </c:numRef>
          </c:cat>
          <c:val>
            <c:numRef>
              <c:f>'14.2'!$K$38:$M$38</c:f>
              <c:numCache>
                <c:formatCode>#,##0.0</c:formatCode>
                <c:ptCount val="3"/>
              </c:numCache>
            </c:numRef>
          </c:val>
        </c:ser>
        <c:dLbls>
          <c:showLegendKey val="0"/>
          <c:showVal val="0"/>
          <c:showCatName val="0"/>
          <c:showSerName val="0"/>
          <c:showPercent val="0"/>
          <c:showBubbleSize val="0"/>
        </c:dLbls>
        <c:gapWidth val="150"/>
        <c:overlap val="100"/>
        <c:axId val="484979456"/>
        <c:axId val="484980992"/>
      </c:barChart>
      <c:catAx>
        <c:axId val="484979456"/>
        <c:scaling>
          <c:orientation val="minMax"/>
        </c:scaling>
        <c:delete val="0"/>
        <c:axPos val="b"/>
        <c:numFmt formatCode="General" sourceLinked="1"/>
        <c:majorTickMark val="none"/>
        <c:minorTickMark val="none"/>
        <c:tickLblPos val="nextTo"/>
        <c:txPr>
          <a:bodyPr/>
          <a:lstStyle/>
          <a:p>
            <a:pPr>
              <a:defRPr sz="900"/>
            </a:pPr>
            <a:endParaRPr lang="cs-CZ"/>
          </a:p>
        </c:txPr>
        <c:crossAx val="484980992"/>
        <c:crosses val="autoZero"/>
        <c:auto val="1"/>
        <c:lblAlgn val="ctr"/>
        <c:lblOffset val="100"/>
        <c:noMultiLvlLbl val="0"/>
      </c:catAx>
      <c:valAx>
        <c:axId val="484980992"/>
        <c:scaling>
          <c:orientation val="minMax"/>
          <c:max val="160000"/>
        </c:scaling>
        <c:delete val="0"/>
        <c:axPos val="l"/>
        <c:majorGridlines/>
        <c:numFmt formatCode="#,##0" sourceLinked="0"/>
        <c:majorTickMark val="out"/>
        <c:minorTickMark val="none"/>
        <c:tickLblPos val="nextTo"/>
        <c:spPr>
          <a:ln>
            <a:noFill/>
          </a:ln>
        </c:spPr>
        <c:txPr>
          <a:bodyPr/>
          <a:lstStyle/>
          <a:p>
            <a:pPr>
              <a:defRPr sz="900"/>
            </a:pPr>
            <a:endParaRPr lang="cs-CZ"/>
          </a:p>
        </c:txPr>
        <c:crossAx val="484979456"/>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'14.2'!$L$19:$L$26</c:f>
              <c:numCache>
                <c:formatCode>General</c:formatCode>
                <c:ptCount val="8"/>
              </c:numCache>
            </c:numRef>
          </c:cat>
          <c:val>
            <c:numRef>
              <c:f>'14.2'!$M$19:$M$26</c:f>
              <c:numCache>
                <c:formatCode>0.0%</c:formatCode>
                <c:ptCount val="8"/>
              </c:numCache>
            </c:numRef>
          </c:val>
        </c:ser>
        <c:dLbls>
          <c:showLegendKey val="0"/>
          <c:showVal val="0"/>
          <c:showCatName val="0"/>
          <c:showSerName val="0"/>
          <c:showPercent val="0"/>
          <c:showBubbleSize val="0"/>
        </c:dLbls>
        <c:gapWidth val="150"/>
        <c:axId val="485014144"/>
        <c:axId val="485020032"/>
      </c:barChart>
      <c:catAx>
        <c:axId val="485014144"/>
        <c:scaling>
          <c:orientation val="minMax"/>
        </c:scaling>
        <c:delete val="0"/>
        <c:axPos val="l"/>
        <c:numFmt formatCode="General" sourceLinked="1"/>
        <c:majorTickMark val="none"/>
        <c:minorTickMark val="none"/>
        <c:tickLblPos val="nextTo"/>
        <c:txPr>
          <a:bodyPr/>
          <a:lstStyle/>
          <a:p>
            <a:pPr>
              <a:defRPr sz="900"/>
            </a:pPr>
            <a:endParaRPr lang="cs-CZ"/>
          </a:p>
        </c:txPr>
        <c:crossAx val="485020032"/>
        <c:crosses val="autoZero"/>
        <c:auto val="1"/>
        <c:lblAlgn val="ctr"/>
        <c:lblOffset val="100"/>
        <c:noMultiLvlLbl val="0"/>
      </c:catAx>
      <c:valAx>
        <c:axId val="48502003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501414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'14.3'!$J$19:$J$26</c:f>
              <c:numCache>
                <c:formatCode>General</c:formatCode>
                <c:ptCount val="8"/>
              </c:numCache>
            </c:numRef>
          </c:cat>
          <c:val>
            <c:numRef>
              <c:f>'14.3'!$K$19:$K$26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'14.3'!$H$19:$H$22</c:f>
              <c:numCache>
                <c:formatCode>0.0</c:formatCode>
                <c:ptCount val="4"/>
              </c:numCache>
            </c:numRef>
          </c:cat>
          <c:val>
            <c:numRef>
              <c:f>'14.3'!$I$19:$I$22</c:f>
              <c:numCache>
                <c:formatCode>0.0%</c:formatCode>
                <c:ptCount val="4"/>
              </c:numCache>
            </c:numRef>
          </c:val>
        </c:ser>
        <c:dLbls>
          <c:showLegendKey val="0"/>
          <c:showVal val="0"/>
          <c:showCatName val="0"/>
          <c:showSerName val="0"/>
          <c:showPercent val="0"/>
          <c:showBubbleSize val="0"/>
        </c:dLbls>
        <c:gapWidth val="150"/>
        <c:axId val="486366592"/>
        <c:axId val="486372480"/>
      </c:barChart>
      <c:catAx>
        <c:axId val="486366592"/>
        <c:scaling>
          <c:orientation val="maxMin"/>
        </c:scaling>
        <c:delete val="0"/>
        <c:axPos val="l"/>
        <c:numFmt formatCode="0.0" sourceLinked="1"/>
        <c:majorTickMark val="none"/>
        <c:minorTickMark val="none"/>
        <c:tickLblPos val="nextTo"/>
        <c:txPr>
          <a:bodyPr/>
          <a:lstStyle/>
          <a:p>
            <a:pPr>
              <a:defRPr sz="900"/>
            </a:pPr>
            <a:endParaRPr lang="cs-CZ"/>
          </a:p>
        </c:txPr>
        <c:crossAx val="486372480"/>
        <c:crosses val="autoZero"/>
        <c:auto val="1"/>
        <c:lblAlgn val="ctr"/>
        <c:lblOffset val="100"/>
        <c:noMultiLvlLbl val="0"/>
      </c:catAx>
      <c:valAx>
        <c:axId val="4863724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636659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'14.3'!$H$31:$H$38</c:f>
              <c:numCache>
                <c:formatCode>General</c:formatCode>
                <c:ptCount val="8"/>
              </c:numCache>
            </c:numRef>
          </c:cat>
          <c:val>
            <c:numRef>
              <c:f>'14.3'!$I$31:$I$38</c:f>
              <c:numCache>
                <c:formatCode>0.0%</c:formatCode>
                <c:ptCount val="8"/>
              </c:numCache>
            </c:numRef>
          </c:val>
        </c:ser>
        <c:dLbls>
          <c:showLegendKey val="0"/>
          <c:showVal val="0"/>
          <c:showCatName val="0"/>
          <c:showSerName val="0"/>
          <c:showPercent val="0"/>
          <c:showBubbleSize val="0"/>
        </c:dLbls>
        <c:gapWidth val="150"/>
        <c:axId val="486396672"/>
        <c:axId val="486398208"/>
      </c:barChart>
      <c:catAx>
        <c:axId val="486396672"/>
        <c:scaling>
          <c:orientation val="minMax"/>
        </c:scaling>
        <c:delete val="0"/>
        <c:axPos val="l"/>
        <c:numFmt formatCode="General" sourceLinked="1"/>
        <c:majorTickMark val="none"/>
        <c:minorTickMark val="none"/>
        <c:tickLblPos val="nextTo"/>
        <c:txPr>
          <a:bodyPr/>
          <a:lstStyle/>
          <a:p>
            <a:pPr>
              <a:defRPr sz="900"/>
            </a:pPr>
            <a:endParaRPr lang="cs-CZ"/>
          </a:p>
        </c:txPr>
        <c:crossAx val="486398208"/>
        <c:crosses val="autoZero"/>
        <c:auto val="1"/>
        <c:lblAlgn val="ctr"/>
        <c:lblOffset val="100"/>
        <c:noMultiLvlLbl val="0"/>
      </c:catAx>
      <c:valAx>
        <c:axId val="4863982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63966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'14.3'!$J$31</c:f>
              <c:strCache>
                <c:ptCount val="1"/>
              </c:strCache>
            </c:strRef>
          </c:tx>
          <c:invertIfNegative val="0"/>
          <c:cat>
            <c:numRef>
              <c:f>'14.3'!$K$30:$M$30</c:f>
              <c:numCache>
                <c:formatCode>General</c:formatCode>
                <c:ptCount val="3"/>
              </c:numCache>
            </c:numRef>
          </c:cat>
          <c:val>
            <c:numRef>
              <c:f>'14.3'!$K$31:$M$31</c:f>
              <c:numCache>
                <c:formatCode>#,##0.0</c:formatCode>
                <c:ptCount val="3"/>
              </c:numCache>
            </c:numRef>
          </c:val>
        </c:ser>
        <c:ser>
          <c:idx val="1"/>
          <c:order val="1"/>
          <c:tx>
            <c:strRef>
              <c:f>'14.3'!$J$32</c:f>
              <c:strCache>
                <c:ptCount val="1"/>
              </c:strCache>
            </c:strRef>
          </c:tx>
          <c:invertIfNegative val="0"/>
          <c:cat>
            <c:numRef>
              <c:f>'14.3'!$K$30:$M$30</c:f>
              <c:numCache>
                <c:formatCode>General</c:formatCode>
                <c:ptCount val="3"/>
              </c:numCache>
            </c:numRef>
          </c:cat>
          <c:val>
            <c:numRef>
              <c:f>'14.3'!$K$32:$M$32</c:f>
              <c:numCache>
                <c:formatCode>#,##0.0</c:formatCode>
                <c:ptCount val="3"/>
              </c:numCache>
            </c:numRef>
          </c:val>
        </c:ser>
        <c:ser>
          <c:idx val="2"/>
          <c:order val="2"/>
          <c:tx>
            <c:strRef>
              <c:f>'14.3'!$J$33</c:f>
              <c:strCache>
                <c:ptCount val="1"/>
              </c:strCache>
            </c:strRef>
          </c:tx>
          <c:invertIfNegative val="0"/>
          <c:cat>
            <c:numRef>
              <c:f>'14.3'!$K$30:$M$30</c:f>
              <c:numCache>
                <c:formatCode>General</c:formatCode>
                <c:ptCount val="3"/>
              </c:numCache>
            </c:numRef>
          </c:cat>
          <c:val>
            <c:numRef>
              <c:f>'14.3'!$K$33:$M$33</c:f>
              <c:numCache>
                <c:formatCode>#,##0.0</c:formatCode>
                <c:ptCount val="3"/>
              </c:numCache>
            </c:numRef>
          </c:val>
        </c:ser>
        <c:ser>
          <c:idx val="3"/>
          <c:order val="3"/>
          <c:tx>
            <c:strRef>
              <c:f>'14.3'!$J$34</c:f>
              <c:strCache>
                <c:ptCount val="1"/>
              </c:strCache>
            </c:strRef>
          </c:tx>
          <c:invertIfNegative val="0"/>
          <c:cat>
            <c:numRef>
              <c:f>'14.3'!$K$30:$M$30</c:f>
              <c:numCache>
                <c:formatCode>General</c:formatCode>
                <c:ptCount val="3"/>
              </c:numCache>
            </c:numRef>
          </c:cat>
          <c:val>
            <c:numRef>
              <c:f>'14.3'!$K$34:$M$34</c:f>
              <c:numCache>
                <c:formatCode>#,##0.0</c:formatCode>
                <c:ptCount val="3"/>
              </c:numCache>
            </c:numRef>
          </c:val>
        </c:ser>
        <c:ser>
          <c:idx val="4"/>
          <c:order val="4"/>
          <c:tx>
            <c:strRef>
              <c:f>'14.3'!$J$35</c:f>
              <c:strCache>
                <c:ptCount val="1"/>
              </c:strCache>
            </c:strRef>
          </c:tx>
          <c:invertIfNegative val="0"/>
          <c:cat>
            <c:numRef>
              <c:f>'14.3'!$K$30:$M$30</c:f>
              <c:numCache>
                <c:formatCode>General</c:formatCode>
                <c:ptCount val="3"/>
              </c:numCache>
            </c:numRef>
          </c:cat>
          <c:val>
            <c:numRef>
              <c:f>'14.3'!$K$35:$M$35</c:f>
              <c:numCache>
                <c:formatCode>#,##0.0</c:formatCode>
                <c:ptCount val="3"/>
              </c:numCache>
            </c:numRef>
          </c:val>
        </c:ser>
        <c:ser>
          <c:idx val="5"/>
          <c:order val="5"/>
          <c:tx>
            <c:strRef>
              <c:f>'14.3'!$J$36</c:f>
              <c:strCache>
                <c:ptCount val="1"/>
              </c:strCache>
            </c:strRef>
          </c:tx>
          <c:invertIfNegative val="0"/>
          <c:cat>
            <c:numRef>
              <c:f>'14.3'!$K$30:$M$30</c:f>
              <c:numCache>
                <c:formatCode>General</c:formatCode>
                <c:ptCount val="3"/>
              </c:numCache>
            </c:numRef>
          </c:cat>
          <c:val>
            <c:numRef>
              <c:f>'14.3'!$K$36:$M$36</c:f>
              <c:numCache>
                <c:formatCode>#,##0.0</c:formatCode>
                <c:ptCount val="3"/>
              </c:numCache>
            </c:numRef>
          </c:val>
        </c:ser>
        <c:ser>
          <c:idx val="6"/>
          <c:order val="6"/>
          <c:tx>
            <c:strRef>
              <c:f>'14.3'!$J$37</c:f>
              <c:strCache>
                <c:ptCount val="1"/>
              </c:strCache>
            </c:strRef>
          </c:tx>
          <c:invertIfNegative val="0"/>
          <c:cat>
            <c:numRef>
              <c:f>'14.3'!$K$30:$M$30</c:f>
              <c:numCache>
                <c:formatCode>General</c:formatCode>
                <c:ptCount val="3"/>
              </c:numCache>
            </c:numRef>
          </c:cat>
          <c:val>
            <c:numRef>
              <c:f>'14.3'!$K$37:$M$37</c:f>
              <c:numCache>
                <c:formatCode>#,##0.0</c:formatCode>
                <c:ptCount val="3"/>
              </c:numCache>
            </c:numRef>
          </c:val>
        </c:ser>
        <c:ser>
          <c:idx val="7"/>
          <c:order val="7"/>
          <c:tx>
            <c:strRef>
              <c:f>'14.3'!$J$38</c:f>
              <c:strCache>
                <c:ptCount val="1"/>
              </c:strCache>
            </c:strRef>
          </c:tx>
          <c:spPr>
            <a:solidFill>
              <a:srgbClr val="FFC000"/>
            </a:solidFill>
          </c:spPr>
          <c:invertIfNegative val="0"/>
          <c:cat>
            <c:numRef>
              <c:f>'14.3'!$K$30:$M$30</c:f>
              <c:numCache>
                <c:formatCode>General</c:formatCode>
                <c:ptCount val="3"/>
              </c:numCache>
            </c:numRef>
          </c:cat>
          <c:val>
            <c:numRef>
              <c:f>'14.3'!$K$38:$M$38</c:f>
              <c:numCache>
                <c:formatCode>#,##0.0</c:formatCode>
                <c:ptCount val="3"/>
              </c:numCache>
            </c:numRef>
          </c:val>
        </c:ser>
        <c:dLbls>
          <c:showLegendKey val="0"/>
          <c:showVal val="0"/>
          <c:showCatName val="0"/>
          <c:showSerName val="0"/>
          <c:showPercent val="0"/>
          <c:showBubbleSize val="0"/>
        </c:dLbls>
        <c:gapWidth val="150"/>
        <c:overlap val="100"/>
        <c:axId val="486444416"/>
        <c:axId val="486454400"/>
      </c:barChart>
      <c:catAx>
        <c:axId val="486444416"/>
        <c:scaling>
          <c:orientation val="minMax"/>
        </c:scaling>
        <c:delete val="0"/>
        <c:axPos val="b"/>
        <c:numFmt formatCode="General" sourceLinked="1"/>
        <c:majorTickMark val="none"/>
        <c:minorTickMark val="none"/>
        <c:tickLblPos val="nextTo"/>
        <c:txPr>
          <a:bodyPr/>
          <a:lstStyle/>
          <a:p>
            <a:pPr>
              <a:defRPr sz="900"/>
            </a:pPr>
            <a:endParaRPr lang="cs-CZ"/>
          </a:p>
        </c:txPr>
        <c:crossAx val="486454400"/>
        <c:crosses val="autoZero"/>
        <c:auto val="1"/>
        <c:lblAlgn val="ctr"/>
        <c:lblOffset val="100"/>
        <c:noMultiLvlLbl val="0"/>
      </c:catAx>
      <c:valAx>
        <c:axId val="48645440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6444416"/>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'14.3'!$L$19:$L$26</c:f>
              <c:numCache>
                <c:formatCode>General</c:formatCode>
                <c:ptCount val="8"/>
              </c:numCache>
            </c:numRef>
          </c:cat>
          <c:val>
            <c:numRef>
              <c:f>'14.3'!$M$19:$M$26</c:f>
              <c:numCache>
                <c:formatCode>0.0%</c:formatCode>
                <c:ptCount val="8"/>
              </c:numCache>
            </c:numRef>
          </c:val>
        </c:ser>
        <c:dLbls>
          <c:showLegendKey val="0"/>
          <c:showVal val="0"/>
          <c:showCatName val="0"/>
          <c:showSerName val="0"/>
          <c:showPercent val="0"/>
          <c:showBubbleSize val="0"/>
        </c:dLbls>
        <c:gapWidth val="150"/>
        <c:axId val="486475264"/>
        <c:axId val="486476800"/>
      </c:barChart>
      <c:catAx>
        <c:axId val="486475264"/>
        <c:scaling>
          <c:orientation val="minMax"/>
        </c:scaling>
        <c:delete val="0"/>
        <c:axPos val="l"/>
        <c:numFmt formatCode="General" sourceLinked="1"/>
        <c:majorTickMark val="none"/>
        <c:minorTickMark val="none"/>
        <c:tickLblPos val="nextTo"/>
        <c:txPr>
          <a:bodyPr/>
          <a:lstStyle/>
          <a:p>
            <a:pPr>
              <a:defRPr sz="900"/>
            </a:pPr>
            <a:endParaRPr lang="cs-CZ"/>
          </a:p>
        </c:txPr>
        <c:crossAx val="486476800"/>
        <c:crosses val="autoZero"/>
        <c:auto val="1"/>
        <c:lblAlgn val="ctr"/>
        <c:lblOffset val="100"/>
        <c:noMultiLvlLbl val="0"/>
      </c:catAx>
      <c:valAx>
        <c:axId val="4864768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64752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'14.4'!$J$19:$J$26</c:f>
              <c:numCache>
                <c:formatCode>General</c:formatCode>
                <c:ptCount val="8"/>
              </c:numCache>
            </c:numRef>
          </c:cat>
          <c:val>
            <c:numRef>
              <c:f>'14.4'!$K$19:$K$26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'14.4'!$H$19:$H$22</c:f>
              <c:numCache>
                <c:formatCode>0.0</c:formatCode>
                <c:ptCount val="4"/>
              </c:numCache>
            </c:numRef>
          </c:cat>
          <c:val>
            <c:numRef>
              <c:f>'14.4'!$I$19:$I$22</c:f>
              <c:numCache>
                <c:formatCode>0.0%</c:formatCode>
                <c:ptCount val="4"/>
              </c:numCache>
            </c:numRef>
          </c:val>
        </c:ser>
        <c:dLbls>
          <c:showLegendKey val="0"/>
          <c:showVal val="0"/>
          <c:showCatName val="0"/>
          <c:showSerName val="0"/>
          <c:showPercent val="0"/>
          <c:showBubbleSize val="0"/>
        </c:dLbls>
        <c:gapWidth val="150"/>
        <c:axId val="486619776"/>
        <c:axId val="486621568"/>
      </c:barChart>
      <c:catAx>
        <c:axId val="486619776"/>
        <c:scaling>
          <c:orientation val="maxMin"/>
        </c:scaling>
        <c:delete val="0"/>
        <c:axPos val="l"/>
        <c:numFmt formatCode="0.0" sourceLinked="1"/>
        <c:majorTickMark val="none"/>
        <c:minorTickMark val="none"/>
        <c:tickLblPos val="nextTo"/>
        <c:txPr>
          <a:bodyPr/>
          <a:lstStyle/>
          <a:p>
            <a:pPr>
              <a:defRPr sz="900"/>
            </a:pPr>
            <a:endParaRPr lang="cs-CZ"/>
          </a:p>
        </c:txPr>
        <c:crossAx val="486621568"/>
        <c:crosses val="autoZero"/>
        <c:auto val="1"/>
        <c:lblAlgn val="ctr"/>
        <c:lblOffset val="100"/>
        <c:noMultiLvlLbl val="0"/>
      </c:catAx>
      <c:valAx>
        <c:axId val="48662156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661977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Podíl </a:t>
            </a:r>
            <a:r>
              <a:rPr lang="cs-CZ" sz="1000"/>
              <a:t>krajů ČR na výrobě tepla brutto</a:t>
            </a:r>
            <a:endParaRPr lang="en-US" sz="1000"/>
          </a:p>
        </c:rich>
      </c:tx>
      <c:layout/>
      <c:overlay val="0"/>
      <c:spPr>
        <a:solidFill>
          <a:sysClr val="window" lastClr="FFFFFF"/>
        </a:solidFill>
      </c:spPr>
    </c:title>
    <c:autoTitleDeleted val="0"/>
    <c:plotArea>
      <c:layout>
        <c:manualLayout>
          <c:layoutTarget val="inner"/>
          <c:xMode val="edge"/>
          <c:yMode val="edge"/>
          <c:x val="0.2055317911141277"/>
          <c:y val="0.19038626455472518"/>
          <c:w val="0.6192037394051656"/>
          <c:h val="0.6485610075150009"/>
        </c:manualLayout>
      </c:layout>
      <c:doughnutChart>
        <c:varyColors val="1"/>
        <c:ser>
          <c:idx val="0"/>
          <c:order val="0"/>
          <c:dPt>
            <c:idx val="5"/>
            <c:bubble3D val="0"/>
          </c:dPt>
          <c:dPt>
            <c:idx val="7"/>
            <c:bubble3D val="0"/>
          </c:dPt>
          <c:dLbls>
            <c:dLbl>
              <c:idx val="8"/>
              <c:numFmt formatCode="0%" sourceLinked="0"/>
              <c:spPr/>
              <c:txPr>
                <a:bodyPr/>
                <a:lstStyle/>
                <a:p>
                  <a:pPr>
                    <a:defRPr sz="900"/>
                  </a:pPr>
                  <a:endParaRPr lang="cs-CZ"/>
                </a:p>
              </c:txPr>
              <c:showLegendKey val="0"/>
              <c:showVal val="0"/>
              <c:showCatName val="0"/>
              <c:showSerName val="0"/>
              <c:showPercent val="1"/>
              <c:showBubbleSize val="0"/>
            </c:dLbl>
            <c:txPr>
              <a:bodyPr/>
              <a:lstStyle/>
              <a:p>
                <a:pPr>
                  <a:defRPr sz="900"/>
                </a:pPr>
                <a:endParaRPr lang="cs-CZ"/>
              </a:p>
            </c:txPr>
            <c:showLegendKey val="0"/>
            <c:showVal val="0"/>
            <c:showCatName val="0"/>
            <c:showSerName val="0"/>
            <c:showPercent val="1"/>
            <c:showBubbleSize val="0"/>
            <c:showLeaderLines val="1"/>
          </c:dLbls>
          <c:cat>
            <c:strRef>
              <c:f>'4.2'!$A$22:$A$35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'4.2'!$B$22:$B$35</c:f>
              <c:numCache>
                <c:formatCode>#,##0.0</c:formatCode>
                <c:ptCount val="14"/>
                <c:pt idx="0">
                  <c:v>1744.7410200000004</c:v>
                </c:pt>
                <c:pt idx="1">
                  <c:v>2277.1261289999998</c:v>
                </c:pt>
                <c:pt idx="2">
                  <c:v>2541.8209269999998</c:v>
                </c:pt>
                <c:pt idx="3">
                  <c:v>4400.6728949999997</c:v>
                </c:pt>
                <c:pt idx="4">
                  <c:v>1008.4604590000004</c:v>
                </c:pt>
                <c:pt idx="5">
                  <c:v>1582.2976279999998</c:v>
                </c:pt>
                <c:pt idx="6">
                  <c:v>751.02788700000019</c:v>
                </c:pt>
                <c:pt idx="7">
                  <c:v>8650.4044259999973</c:v>
                </c:pt>
                <c:pt idx="8">
                  <c:v>2085.7607850000004</c:v>
                </c:pt>
                <c:pt idx="9">
                  <c:v>2059.3957690000007</c:v>
                </c:pt>
                <c:pt idx="10">
                  <c:v>1746.7712889999998</c:v>
                </c:pt>
                <c:pt idx="11">
                  <c:v>8574.2720630000022</c:v>
                </c:pt>
                <c:pt idx="12">
                  <c:v>8334.293869000001</c:v>
                </c:pt>
                <c:pt idx="13">
                  <c:v>2192.2399116000001</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'14.4'!$H$31:$H$38</c:f>
              <c:numCache>
                <c:formatCode>General</c:formatCode>
                <c:ptCount val="8"/>
              </c:numCache>
            </c:numRef>
          </c:cat>
          <c:val>
            <c:numRef>
              <c:f>'14.4'!$I$31:$I$38</c:f>
              <c:numCache>
                <c:formatCode>0.0%</c:formatCode>
                <c:ptCount val="8"/>
              </c:numCache>
            </c:numRef>
          </c:val>
        </c:ser>
        <c:dLbls>
          <c:showLegendKey val="0"/>
          <c:showVal val="0"/>
          <c:showCatName val="0"/>
          <c:showSerName val="0"/>
          <c:showPercent val="0"/>
          <c:showBubbleSize val="0"/>
        </c:dLbls>
        <c:gapWidth val="150"/>
        <c:axId val="486653952"/>
        <c:axId val="486655488"/>
      </c:barChart>
      <c:catAx>
        <c:axId val="486653952"/>
        <c:scaling>
          <c:orientation val="minMax"/>
        </c:scaling>
        <c:delete val="0"/>
        <c:axPos val="l"/>
        <c:numFmt formatCode="General" sourceLinked="1"/>
        <c:majorTickMark val="none"/>
        <c:minorTickMark val="none"/>
        <c:tickLblPos val="nextTo"/>
        <c:txPr>
          <a:bodyPr/>
          <a:lstStyle/>
          <a:p>
            <a:pPr>
              <a:defRPr sz="900"/>
            </a:pPr>
            <a:endParaRPr lang="cs-CZ"/>
          </a:p>
        </c:txPr>
        <c:crossAx val="486655488"/>
        <c:crosses val="autoZero"/>
        <c:auto val="1"/>
        <c:lblAlgn val="ctr"/>
        <c:lblOffset val="100"/>
        <c:noMultiLvlLbl val="0"/>
      </c:catAx>
      <c:valAx>
        <c:axId val="48665548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665395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'14.4'!$J$31</c:f>
              <c:strCache>
                <c:ptCount val="1"/>
              </c:strCache>
            </c:strRef>
          </c:tx>
          <c:invertIfNegative val="0"/>
          <c:cat>
            <c:numRef>
              <c:f>'14.4'!$K$30:$M$30</c:f>
              <c:numCache>
                <c:formatCode>General</c:formatCode>
                <c:ptCount val="3"/>
              </c:numCache>
            </c:numRef>
          </c:cat>
          <c:val>
            <c:numRef>
              <c:f>'14.4'!$K$31:$M$31</c:f>
              <c:numCache>
                <c:formatCode>#,##0.0</c:formatCode>
                <c:ptCount val="3"/>
              </c:numCache>
            </c:numRef>
          </c:val>
        </c:ser>
        <c:ser>
          <c:idx val="1"/>
          <c:order val="1"/>
          <c:tx>
            <c:strRef>
              <c:f>'14.4'!$J$32</c:f>
              <c:strCache>
                <c:ptCount val="1"/>
              </c:strCache>
            </c:strRef>
          </c:tx>
          <c:invertIfNegative val="0"/>
          <c:cat>
            <c:numRef>
              <c:f>'14.4'!$K$30:$M$30</c:f>
              <c:numCache>
                <c:formatCode>General</c:formatCode>
                <c:ptCount val="3"/>
              </c:numCache>
            </c:numRef>
          </c:cat>
          <c:val>
            <c:numRef>
              <c:f>'14.4'!$K$32:$M$32</c:f>
              <c:numCache>
                <c:formatCode>#,##0.0</c:formatCode>
                <c:ptCount val="3"/>
              </c:numCache>
            </c:numRef>
          </c:val>
        </c:ser>
        <c:ser>
          <c:idx val="2"/>
          <c:order val="2"/>
          <c:tx>
            <c:strRef>
              <c:f>'14.4'!$J$33</c:f>
              <c:strCache>
                <c:ptCount val="1"/>
              </c:strCache>
            </c:strRef>
          </c:tx>
          <c:invertIfNegative val="0"/>
          <c:cat>
            <c:numRef>
              <c:f>'14.4'!$K$30:$M$30</c:f>
              <c:numCache>
                <c:formatCode>General</c:formatCode>
                <c:ptCount val="3"/>
              </c:numCache>
            </c:numRef>
          </c:cat>
          <c:val>
            <c:numRef>
              <c:f>'14.4'!$K$33:$M$33</c:f>
              <c:numCache>
                <c:formatCode>#,##0.0</c:formatCode>
                <c:ptCount val="3"/>
              </c:numCache>
            </c:numRef>
          </c:val>
        </c:ser>
        <c:ser>
          <c:idx val="3"/>
          <c:order val="3"/>
          <c:tx>
            <c:strRef>
              <c:f>'14.4'!$J$34</c:f>
              <c:strCache>
                <c:ptCount val="1"/>
              </c:strCache>
            </c:strRef>
          </c:tx>
          <c:invertIfNegative val="0"/>
          <c:cat>
            <c:numRef>
              <c:f>'14.4'!$K$30:$M$30</c:f>
              <c:numCache>
                <c:formatCode>General</c:formatCode>
                <c:ptCount val="3"/>
              </c:numCache>
            </c:numRef>
          </c:cat>
          <c:val>
            <c:numRef>
              <c:f>'14.4'!$K$34:$M$34</c:f>
              <c:numCache>
                <c:formatCode>#,##0.0</c:formatCode>
                <c:ptCount val="3"/>
              </c:numCache>
            </c:numRef>
          </c:val>
        </c:ser>
        <c:ser>
          <c:idx val="4"/>
          <c:order val="4"/>
          <c:tx>
            <c:strRef>
              <c:f>'14.4'!$J$35</c:f>
              <c:strCache>
                <c:ptCount val="1"/>
              </c:strCache>
            </c:strRef>
          </c:tx>
          <c:invertIfNegative val="0"/>
          <c:cat>
            <c:numRef>
              <c:f>'14.4'!$K$30:$M$30</c:f>
              <c:numCache>
                <c:formatCode>General</c:formatCode>
                <c:ptCount val="3"/>
              </c:numCache>
            </c:numRef>
          </c:cat>
          <c:val>
            <c:numRef>
              <c:f>'14.4'!$K$35:$M$35</c:f>
              <c:numCache>
                <c:formatCode>#,##0.0</c:formatCode>
                <c:ptCount val="3"/>
              </c:numCache>
            </c:numRef>
          </c:val>
        </c:ser>
        <c:ser>
          <c:idx val="5"/>
          <c:order val="5"/>
          <c:tx>
            <c:strRef>
              <c:f>'14.4'!$J$36</c:f>
              <c:strCache>
                <c:ptCount val="1"/>
              </c:strCache>
            </c:strRef>
          </c:tx>
          <c:invertIfNegative val="0"/>
          <c:cat>
            <c:numRef>
              <c:f>'14.4'!$K$30:$M$30</c:f>
              <c:numCache>
                <c:formatCode>General</c:formatCode>
                <c:ptCount val="3"/>
              </c:numCache>
            </c:numRef>
          </c:cat>
          <c:val>
            <c:numRef>
              <c:f>'14.4'!$K$36:$M$36</c:f>
              <c:numCache>
                <c:formatCode>#,##0.0</c:formatCode>
                <c:ptCount val="3"/>
              </c:numCache>
            </c:numRef>
          </c:val>
        </c:ser>
        <c:ser>
          <c:idx val="6"/>
          <c:order val="6"/>
          <c:tx>
            <c:strRef>
              <c:f>'14.4'!$J$37</c:f>
              <c:strCache>
                <c:ptCount val="1"/>
              </c:strCache>
            </c:strRef>
          </c:tx>
          <c:invertIfNegative val="0"/>
          <c:cat>
            <c:numRef>
              <c:f>'14.4'!$K$30:$M$30</c:f>
              <c:numCache>
                <c:formatCode>General</c:formatCode>
                <c:ptCount val="3"/>
              </c:numCache>
            </c:numRef>
          </c:cat>
          <c:val>
            <c:numRef>
              <c:f>'14.4'!$K$37:$M$37</c:f>
              <c:numCache>
                <c:formatCode>#,##0.0</c:formatCode>
                <c:ptCount val="3"/>
              </c:numCache>
            </c:numRef>
          </c:val>
        </c:ser>
        <c:ser>
          <c:idx val="7"/>
          <c:order val="7"/>
          <c:tx>
            <c:strRef>
              <c:f>'14.4'!$J$38</c:f>
              <c:strCache>
                <c:ptCount val="1"/>
              </c:strCache>
            </c:strRef>
          </c:tx>
          <c:spPr>
            <a:solidFill>
              <a:srgbClr val="FFC000"/>
            </a:solidFill>
          </c:spPr>
          <c:invertIfNegative val="0"/>
          <c:cat>
            <c:numRef>
              <c:f>'14.4'!$K$30:$M$30</c:f>
              <c:numCache>
                <c:formatCode>General</c:formatCode>
                <c:ptCount val="3"/>
              </c:numCache>
            </c:numRef>
          </c:cat>
          <c:val>
            <c:numRef>
              <c:f>'14.4'!$K$38:$M$38</c:f>
              <c:numCache>
                <c:formatCode>#,##0.0</c:formatCode>
                <c:ptCount val="3"/>
              </c:numCache>
            </c:numRef>
          </c:val>
        </c:ser>
        <c:dLbls>
          <c:showLegendKey val="0"/>
          <c:showVal val="0"/>
          <c:showCatName val="0"/>
          <c:showSerName val="0"/>
          <c:showPercent val="0"/>
          <c:showBubbleSize val="0"/>
        </c:dLbls>
        <c:gapWidth val="150"/>
        <c:overlap val="100"/>
        <c:axId val="486959744"/>
        <c:axId val="486977920"/>
      </c:barChart>
      <c:catAx>
        <c:axId val="486959744"/>
        <c:scaling>
          <c:orientation val="minMax"/>
        </c:scaling>
        <c:delete val="0"/>
        <c:axPos val="b"/>
        <c:numFmt formatCode="General" sourceLinked="1"/>
        <c:majorTickMark val="none"/>
        <c:minorTickMark val="none"/>
        <c:tickLblPos val="nextTo"/>
        <c:txPr>
          <a:bodyPr/>
          <a:lstStyle/>
          <a:p>
            <a:pPr>
              <a:defRPr sz="900"/>
            </a:pPr>
            <a:endParaRPr lang="cs-CZ"/>
          </a:p>
        </c:txPr>
        <c:crossAx val="486977920"/>
        <c:crosses val="autoZero"/>
        <c:auto val="1"/>
        <c:lblAlgn val="ctr"/>
        <c:lblOffset val="100"/>
        <c:noMultiLvlLbl val="0"/>
      </c:catAx>
      <c:valAx>
        <c:axId val="4869779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6959744"/>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'14.4'!$L$19:$L$26</c:f>
              <c:numCache>
                <c:formatCode>General</c:formatCode>
                <c:ptCount val="8"/>
              </c:numCache>
            </c:numRef>
          </c:cat>
          <c:val>
            <c:numRef>
              <c:f>'14.4'!$M$19:$M$26</c:f>
              <c:numCache>
                <c:formatCode>0.0%</c:formatCode>
                <c:ptCount val="8"/>
              </c:numCache>
            </c:numRef>
          </c:val>
        </c:ser>
        <c:dLbls>
          <c:showLegendKey val="0"/>
          <c:showVal val="0"/>
          <c:showCatName val="0"/>
          <c:showSerName val="0"/>
          <c:showPercent val="0"/>
          <c:showBubbleSize val="0"/>
        </c:dLbls>
        <c:gapWidth val="150"/>
        <c:axId val="486994688"/>
        <c:axId val="486996224"/>
      </c:barChart>
      <c:catAx>
        <c:axId val="486994688"/>
        <c:scaling>
          <c:orientation val="minMax"/>
        </c:scaling>
        <c:delete val="0"/>
        <c:axPos val="l"/>
        <c:numFmt formatCode="General" sourceLinked="1"/>
        <c:majorTickMark val="none"/>
        <c:minorTickMark val="none"/>
        <c:tickLblPos val="nextTo"/>
        <c:txPr>
          <a:bodyPr/>
          <a:lstStyle/>
          <a:p>
            <a:pPr>
              <a:defRPr sz="900"/>
            </a:pPr>
            <a:endParaRPr lang="cs-CZ"/>
          </a:p>
        </c:txPr>
        <c:crossAx val="486996224"/>
        <c:crosses val="autoZero"/>
        <c:auto val="1"/>
        <c:lblAlgn val="ctr"/>
        <c:lblOffset val="100"/>
        <c:noMultiLvlLbl val="0"/>
      </c:catAx>
      <c:valAx>
        <c:axId val="4869962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69946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'14.5'!$J$19:$J$26</c:f>
              <c:numCache>
                <c:formatCode>General</c:formatCode>
                <c:ptCount val="8"/>
              </c:numCache>
            </c:numRef>
          </c:cat>
          <c:val>
            <c:numRef>
              <c:f>'14.5'!$K$19:$K$26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'14.5'!$H$19:$H$22</c:f>
              <c:numCache>
                <c:formatCode>0.0</c:formatCode>
                <c:ptCount val="4"/>
              </c:numCache>
            </c:numRef>
          </c:cat>
          <c:val>
            <c:numRef>
              <c:f>'14.5'!$I$19:$I$22</c:f>
              <c:numCache>
                <c:formatCode>0.0%</c:formatCode>
                <c:ptCount val="4"/>
              </c:numCache>
            </c:numRef>
          </c:val>
        </c:ser>
        <c:dLbls>
          <c:showLegendKey val="0"/>
          <c:showVal val="0"/>
          <c:showCatName val="0"/>
          <c:showSerName val="0"/>
          <c:showPercent val="0"/>
          <c:showBubbleSize val="0"/>
        </c:dLbls>
        <c:gapWidth val="150"/>
        <c:axId val="485938688"/>
        <c:axId val="485940224"/>
      </c:barChart>
      <c:catAx>
        <c:axId val="485938688"/>
        <c:scaling>
          <c:orientation val="maxMin"/>
        </c:scaling>
        <c:delete val="0"/>
        <c:axPos val="l"/>
        <c:numFmt formatCode="0.0" sourceLinked="1"/>
        <c:majorTickMark val="none"/>
        <c:minorTickMark val="none"/>
        <c:tickLblPos val="nextTo"/>
        <c:txPr>
          <a:bodyPr/>
          <a:lstStyle/>
          <a:p>
            <a:pPr>
              <a:defRPr sz="900"/>
            </a:pPr>
            <a:endParaRPr lang="cs-CZ"/>
          </a:p>
        </c:txPr>
        <c:crossAx val="485940224"/>
        <c:crosses val="autoZero"/>
        <c:auto val="1"/>
        <c:lblAlgn val="ctr"/>
        <c:lblOffset val="100"/>
        <c:noMultiLvlLbl val="0"/>
      </c:catAx>
      <c:valAx>
        <c:axId val="48594022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593868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'14.5'!$H$31:$H$38</c:f>
              <c:numCache>
                <c:formatCode>General</c:formatCode>
                <c:ptCount val="8"/>
              </c:numCache>
            </c:numRef>
          </c:cat>
          <c:val>
            <c:numRef>
              <c:f>'14.5'!$I$31:$I$38</c:f>
              <c:numCache>
                <c:formatCode>0.0%</c:formatCode>
                <c:ptCount val="8"/>
              </c:numCache>
            </c:numRef>
          </c:val>
        </c:ser>
        <c:dLbls>
          <c:showLegendKey val="0"/>
          <c:showVal val="0"/>
          <c:showCatName val="0"/>
          <c:showSerName val="0"/>
          <c:showPercent val="0"/>
          <c:showBubbleSize val="0"/>
        </c:dLbls>
        <c:gapWidth val="150"/>
        <c:axId val="485169792"/>
        <c:axId val="485171584"/>
      </c:barChart>
      <c:catAx>
        <c:axId val="485169792"/>
        <c:scaling>
          <c:orientation val="minMax"/>
        </c:scaling>
        <c:delete val="0"/>
        <c:axPos val="l"/>
        <c:numFmt formatCode="General" sourceLinked="1"/>
        <c:majorTickMark val="none"/>
        <c:minorTickMark val="none"/>
        <c:tickLblPos val="nextTo"/>
        <c:txPr>
          <a:bodyPr/>
          <a:lstStyle/>
          <a:p>
            <a:pPr>
              <a:defRPr sz="900"/>
            </a:pPr>
            <a:endParaRPr lang="cs-CZ"/>
          </a:p>
        </c:txPr>
        <c:crossAx val="485171584"/>
        <c:crosses val="autoZero"/>
        <c:auto val="1"/>
        <c:lblAlgn val="ctr"/>
        <c:lblOffset val="100"/>
        <c:noMultiLvlLbl val="0"/>
      </c:catAx>
      <c:valAx>
        <c:axId val="48517158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51697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'14.5'!$J$31</c:f>
              <c:strCache>
                <c:ptCount val="1"/>
              </c:strCache>
            </c:strRef>
          </c:tx>
          <c:invertIfNegative val="0"/>
          <c:cat>
            <c:numRef>
              <c:f>'14.5'!$K$30:$M$30</c:f>
              <c:numCache>
                <c:formatCode>General</c:formatCode>
                <c:ptCount val="3"/>
              </c:numCache>
            </c:numRef>
          </c:cat>
          <c:val>
            <c:numRef>
              <c:f>'14.5'!$K$31:$M$31</c:f>
              <c:numCache>
                <c:formatCode>#,##0.0</c:formatCode>
                <c:ptCount val="3"/>
              </c:numCache>
            </c:numRef>
          </c:val>
        </c:ser>
        <c:ser>
          <c:idx val="1"/>
          <c:order val="1"/>
          <c:tx>
            <c:strRef>
              <c:f>'14.5'!$J$32</c:f>
              <c:strCache>
                <c:ptCount val="1"/>
              </c:strCache>
            </c:strRef>
          </c:tx>
          <c:invertIfNegative val="0"/>
          <c:cat>
            <c:numRef>
              <c:f>'14.5'!$K$30:$M$30</c:f>
              <c:numCache>
                <c:formatCode>General</c:formatCode>
                <c:ptCount val="3"/>
              </c:numCache>
            </c:numRef>
          </c:cat>
          <c:val>
            <c:numRef>
              <c:f>'14.5'!$K$32:$M$32</c:f>
              <c:numCache>
                <c:formatCode>#,##0.0</c:formatCode>
                <c:ptCount val="3"/>
              </c:numCache>
            </c:numRef>
          </c:val>
        </c:ser>
        <c:ser>
          <c:idx val="2"/>
          <c:order val="2"/>
          <c:tx>
            <c:strRef>
              <c:f>'14.5'!$J$33</c:f>
              <c:strCache>
                <c:ptCount val="1"/>
              </c:strCache>
            </c:strRef>
          </c:tx>
          <c:invertIfNegative val="0"/>
          <c:cat>
            <c:numRef>
              <c:f>'14.5'!$K$30:$M$30</c:f>
              <c:numCache>
                <c:formatCode>General</c:formatCode>
                <c:ptCount val="3"/>
              </c:numCache>
            </c:numRef>
          </c:cat>
          <c:val>
            <c:numRef>
              <c:f>'14.5'!$K$33:$M$33</c:f>
              <c:numCache>
                <c:formatCode>#,##0.0</c:formatCode>
                <c:ptCount val="3"/>
              </c:numCache>
            </c:numRef>
          </c:val>
        </c:ser>
        <c:ser>
          <c:idx val="3"/>
          <c:order val="3"/>
          <c:tx>
            <c:strRef>
              <c:f>'14.5'!$J$34</c:f>
              <c:strCache>
                <c:ptCount val="1"/>
              </c:strCache>
            </c:strRef>
          </c:tx>
          <c:invertIfNegative val="0"/>
          <c:cat>
            <c:numRef>
              <c:f>'14.5'!$K$30:$M$30</c:f>
              <c:numCache>
                <c:formatCode>General</c:formatCode>
                <c:ptCount val="3"/>
              </c:numCache>
            </c:numRef>
          </c:cat>
          <c:val>
            <c:numRef>
              <c:f>'14.5'!$K$34:$M$34</c:f>
              <c:numCache>
                <c:formatCode>#,##0.0</c:formatCode>
                <c:ptCount val="3"/>
              </c:numCache>
            </c:numRef>
          </c:val>
        </c:ser>
        <c:ser>
          <c:idx val="4"/>
          <c:order val="4"/>
          <c:tx>
            <c:strRef>
              <c:f>'14.5'!$J$35</c:f>
              <c:strCache>
                <c:ptCount val="1"/>
              </c:strCache>
            </c:strRef>
          </c:tx>
          <c:invertIfNegative val="0"/>
          <c:cat>
            <c:numRef>
              <c:f>'14.5'!$K$30:$M$30</c:f>
              <c:numCache>
                <c:formatCode>General</c:formatCode>
                <c:ptCount val="3"/>
              </c:numCache>
            </c:numRef>
          </c:cat>
          <c:val>
            <c:numRef>
              <c:f>'14.5'!$K$35:$M$35</c:f>
              <c:numCache>
                <c:formatCode>#,##0.0</c:formatCode>
                <c:ptCount val="3"/>
              </c:numCache>
            </c:numRef>
          </c:val>
        </c:ser>
        <c:ser>
          <c:idx val="5"/>
          <c:order val="5"/>
          <c:tx>
            <c:strRef>
              <c:f>'14.5'!$J$36</c:f>
              <c:strCache>
                <c:ptCount val="1"/>
              </c:strCache>
            </c:strRef>
          </c:tx>
          <c:invertIfNegative val="0"/>
          <c:cat>
            <c:numRef>
              <c:f>'14.5'!$K$30:$M$30</c:f>
              <c:numCache>
                <c:formatCode>General</c:formatCode>
                <c:ptCount val="3"/>
              </c:numCache>
            </c:numRef>
          </c:cat>
          <c:val>
            <c:numRef>
              <c:f>'14.5'!$K$36:$M$36</c:f>
              <c:numCache>
                <c:formatCode>#,##0.0</c:formatCode>
                <c:ptCount val="3"/>
              </c:numCache>
            </c:numRef>
          </c:val>
        </c:ser>
        <c:ser>
          <c:idx val="6"/>
          <c:order val="6"/>
          <c:tx>
            <c:strRef>
              <c:f>'14.5'!$J$37</c:f>
              <c:strCache>
                <c:ptCount val="1"/>
              </c:strCache>
            </c:strRef>
          </c:tx>
          <c:invertIfNegative val="0"/>
          <c:cat>
            <c:numRef>
              <c:f>'14.5'!$K$30:$M$30</c:f>
              <c:numCache>
                <c:formatCode>General</c:formatCode>
                <c:ptCount val="3"/>
              </c:numCache>
            </c:numRef>
          </c:cat>
          <c:val>
            <c:numRef>
              <c:f>'14.5'!$K$37:$M$37</c:f>
              <c:numCache>
                <c:formatCode>#,##0.0</c:formatCode>
                <c:ptCount val="3"/>
              </c:numCache>
            </c:numRef>
          </c:val>
        </c:ser>
        <c:ser>
          <c:idx val="7"/>
          <c:order val="7"/>
          <c:tx>
            <c:strRef>
              <c:f>'14.5'!$J$38</c:f>
              <c:strCache>
                <c:ptCount val="1"/>
              </c:strCache>
            </c:strRef>
          </c:tx>
          <c:spPr>
            <a:solidFill>
              <a:srgbClr val="FFC000"/>
            </a:solidFill>
          </c:spPr>
          <c:invertIfNegative val="0"/>
          <c:cat>
            <c:numRef>
              <c:f>'14.5'!$K$30:$M$30</c:f>
              <c:numCache>
                <c:formatCode>General</c:formatCode>
                <c:ptCount val="3"/>
              </c:numCache>
            </c:numRef>
          </c:cat>
          <c:val>
            <c:numRef>
              <c:f>'14.5'!$K$38:$M$38</c:f>
              <c:numCache>
                <c:formatCode>#,##0.0</c:formatCode>
                <c:ptCount val="3"/>
              </c:numCache>
            </c:numRef>
          </c:val>
        </c:ser>
        <c:dLbls>
          <c:showLegendKey val="0"/>
          <c:showVal val="0"/>
          <c:showCatName val="0"/>
          <c:showSerName val="0"/>
          <c:showPercent val="0"/>
          <c:showBubbleSize val="0"/>
        </c:dLbls>
        <c:gapWidth val="150"/>
        <c:overlap val="100"/>
        <c:axId val="486221312"/>
        <c:axId val="486222848"/>
      </c:barChart>
      <c:catAx>
        <c:axId val="486221312"/>
        <c:scaling>
          <c:orientation val="minMax"/>
        </c:scaling>
        <c:delete val="0"/>
        <c:axPos val="b"/>
        <c:numFmt formatCode="General" sourceLinked="1"/>
        <c:majorTickMark val="none"/>
        <c:minorTickMark val="none"/>
        <c:tickLblPos val="nextTo"/>
        <c:txPr>
          <a:bodyPr/>
          <a:lstStyle/>
          <a:p>
            <a:pPr>
              <a:defRPr sz="900"/>
            </a:pPr>
            <a:endParaRPr lang="cs-CZ"/>
          </a:p>
        </c:txPr>
        <c:crossAx val="486222848"/>
        <c:crosses val="autoZero"/>
        <c:auto val="1"/>
        <c:lblAlgn val="ctr"/>
        <c:lblOffset val="100"/>
        <c:noMultiLvlLbl val="0"/>
      </c:catAx>
      <c:valAx>
        <c:axId val="486222848"/>
        <c:scaling>
          <c:orientation val="minMax"/>
          <c:max val="30000"/>
        </c:scaling>
        <c:delete val="0"/>
        <c:axPos val="l"/>
        <c:majorGridlines/>
        <c:numFmt formatCode="#,##0" sourceLinked="0"/>
        <c:majorTickMark val="out"/>
        <c:minorTickMark val="none"/>
        <c:tickLblPos val="nextTo"/>
        <c:spPr>
          <a:ln>
            <a:noFill/>
          </a:ln>
        </c:spPr>
        <c:txPr>
          <a:bodyPr/>
          <a:lstStyle/>
          <a:p>
            <a:pPr>
              <a:defRPr sz="900"/>
            </a:pPr>
            <a:endParaRPr lang="cs-CZ"/>
          </a:p>
        </c:txPr>
        <c:crossAx val="48622131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'14.5'!$L$19:$L$26</c:f>
              <c:numCache>
                <c:formatCode>General</c:formatCode>
                <c:ptCount val="8"/>
              </c:numCache>
            </c:numRef>
          </c:cat>
          <c:val>
            <c:numRef>
              <c:f>'14.5'!$M$19:$M$26</c:f>
              <c:numCache>
                <c:formatCode>0.0%</c:formatCode>
                <c:ptCount val="8"/>
              </c:numCache>
            </c:numRef>
          </c:val>
        </c:ser>
        <c:dLbls>
          <c:showLegendKey val="0"/>
          <c:showVal val="0"/>
          <c:showCatName val="0"/>
          <c:showSerName val="0"/>
          <c:showPercent val="0"/>
          <c:showBubbleSize val="0"/>
        </c:dLbls>
        <c:gapWidth val="150"/>
        <c:axId val="486235520"/>
        <c:axId val="486245504"/>
      </c:barChart>
      <c:catAx>
        <c:axId val="486235520"/>
        <c:scaling>
          <c:orientation val="minMax"/>
        </c:scaling>
        <c:delete val="0"/>
        <c:axPos val="l"/>
        <c:numFmt formatCode="General" sourceLinked="1"/>
        <c:majorTickMark val="none"/>
        <c:minorTickMark val="none"/>
        <c:tickLblPos val="nextTo"/>
        <c:txPr>
          <a:bodyPr/>
          <a:lstStyle/>
          <a:p>
            <a:pPr>
              <a:defRPr sz="900"/>
            </a:pPr>
            <a:endParaRPr lang="cs-CZ"/>
          </a:p>
        </c:txPr>
        <c:crossAx val="486245504"/>
        <c:crosses val="autoZero"/>
        <c:auto val="1"/>
        <c:lblAlgn val="ctr"/>
        <c:lblOffset val="100"/>
        <c:noMultiLvlLbl val="0"/>
      </c:catAx>
      <c:valAx>
        <c:axId val="48624550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62355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'14.6'!$J$19:$J$26</c:f>
              <c:numCache>
                <c:formatCode>General</c:formatCode>
                <c:ptCount val="8"/>
              </c:numCache>
            </c:numRef>
          </c:cat>
          <c:val>
            <c:numRef>
              <c:f>'14.6'!$K$19:$K$26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'14.6'!$H$19:$H$22</c:f>
              <c:numCache>
                <c:formatCode>0.0</c:formatCode>
                <c:ptCount val="4"/>
              </c:numCache>
            </c:numRef>
          </c:cat>
          <c:val>
            <c:numRef>
              <c:f>'14.6'!$I$19:$I$22</c:f>
              <c:numCache>
                <c:formatCode>0.0%</c:formatCode>
                <c:ptCount val="4"/>
              </c:numCache>
            </c:numRef>
          </c:val>
        </c:ser>
        <c:dLbls>
          <c:showLegendKey val="0"/>
          <c:showVal val="0"/>
          <c:showCatName val="0"/>
          <c:showSerName val="0"/>
          <c:showPercent val="0"/>
          <c:showBubbleSize val="0"/>
        </c:dLbls>
        <c:gapWidth val="150"/>
        <c:axId val="486875520"/>
        <c:axId val="486877056"/>
      </c:barChart>
      <c:catAx>
        <c:axId val="486875520"/>
        <c:scaling>
          <c:orientation val="maxMin"/>
        </c:scaling>
        <c:delete val="0"/>
        <c:axPos val="l"/>
        <c:numFmt formatCode="0.0" sourceLinked="1"/>
        <c:majorTickMark val="none"/>
        <c:minorTickMark val="none"/>
        <c:tickLblPos val="nextTo"/>
        <c:txPr>
          <a:bodyPr/>
          <a:lstStyle/>
          <a:p>
            <a:pPr>
              <a:defRPr sz="900"/>
            </a:pPr>
            <a:endParaRPr lang="cs-CZ"/>
          </a:p>
        </c:txPr>
        <c:crossAx val="486877056"/>
        <c:crosses val="autoZero"/>
        <c:auto val="1"/>
        <c:lblAlgn val="ctr"/>
        <c:lblOffset val="100"/>
        <c:noMultiLvlLbl val="0"/>
      </c:catAx>
      <c:valAx>
        <c:axId val="48687705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687552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invertIfNegative val="0"/>
          <c:cat>
            <c:numRef>
              <c:f>'4.2'!$P$6</c:f>
              <c:numCache>
                <c:formatCode>General</c:formatCode>
                <c:ptCount val="1"/>
              </c:numCache>
            </c:numRef>
          </c:cat>
          <c:val>
            <c:numRef>
              <c:f>'4.2'!$P$7</c:f>
              <c:numCache>
                <c:formatCode>General</c:formatCode>
                <c:ptCount val="1"/>
              </c:numCache>
            </c:numRef>
          </c:val>
        </c:ser>
        <c:ser>
          <c:idx val="1"/>
          <c:order val="1"/>
          <c:tx>
            <c:strRef>
              <c:f>'4.2'!$O$8</c:f>
              <c:strCache>
                <c:ptCount val="1"/>
              </c:strCache>
            </c:strRef>
          </c:tx>
          <c:invertIfNegative val="0"/>
          <c:cat>
            <c:numRef>
              <c:f>'4.2'!$P$6</c:f>
              <c:numCache>
                <c:formatCode>General</c:formatCode>
                <c:ptCount val="1"/>
              </c:numCache>
            </c:numRef>
          </c:cat>
          <c:val>
            <c:numRef>
              <c:f>'4.2'!$P$8</c:f>
              <c:numCache>
                <c:formatCode>General</c:formatCode>
                <c:ptCount val="1"/>
              </c:numCache>
            </c:numRef>
          </c:val>
        </c:ser>
        <c:ser>
          <c:idx val="2"/>
          <c:order val="2"/>
          <c:tx>
            <c:strRef>
              <c:f>'4.2'!$O$9</c:f>
              <c:strCache>
                <c:ptCount val="1"/>
              </c:strCache>
            </c:strRef>
          </c:tx>
          <c:invertIfNegative val="0"/>
          <c:cat>
            <c:numRef>
              <c:f>'4.2'!$P$6</c:f>
              <c:numCache>
                <c:formatCode>General</c:formatCode>
                <c:ptCount val="1"/>
              </c:numCache>
            </c:numRef>
          </c:cat>
          <c:val>
            <c:numRef>
              <c:f>'4.2'!$P$9</c:f>
              <c:numCache>
                <c:formatCode>General</c:formatCode>
                <c:ptCount val="1"/>
              </c:numCache>
            </c:numRef>
          </c:val>
        </c:ser>
        <c:ser>
          <c:idx val="3"/>
          <c:order val="3"/>
          <c:tx>
            <c:strRef>
              <c:f>'4.2'!$O$10</c:f>
              <c:strCache>
                <c:ptCount val="1"/>
              </c:strCache>
            </c:strRef>
          </c:tx>
          <c:invertIfNegative val="0"/>
          <c:cat>
            <c:numRef>
              <c:f>'4.2'!$P$6</c:f>
              <c:numCache>
                <c:formatCode>General</c:formatCode>
                <c:ptCount val="1"/>
              </c:numCache>
            </c:numRef>
          </c:cat>
          <c:val>
            <c:numRef>
              <c:f>'4.2'!$P$10</c:f>
              <c:numCache>
                <c:formatCode>General</c:formatCode>
                <c:ptCount val="1"/>
              </c:numCache>
            </c:numRef>
          </c:val>
        </c:ser>
        <c:ser>
          <c:idx val="4"/>
          <c:order val="4"/>
          <c:tx>
            <c:strRef>
              <c:f>'4.2'!$O$11</c:f>
              <c:strCache>
                <c:ptCount val="1"/>
              </c:strCache>
            </c:strRef>
          </c:tx>
          <c:invertIfNegative val="0"/>
          <c:cat>
            <c:numRef>
              <c:f>'4.2'!$P$6</c:f>
              <c:numCache>
                <c:formatCode>General</c:formatCode>
                <c:ptCount val="1"/>
              </c:numCache>
            </c:numRef>
          </c:cat>
          <c:val>
            <c:numRef>
              <c:f>'4.2'!$P$11</c:f>
              <c:numCache>
                <c:formatCode>General</c:formatCode>
                <c:ptCount val="1"/>
              </c:numCache>
            </c:numRef>
          </c:val>
        </c:ser>
        <c:ser>
          <c:idx val="5"/>
          <c:order val="5"/>
          <c:tx>
            <c:strRef>
              <c:f>'4.2'!$O$12</c:f>
              <c:strCache>
                <c:ptCount val="1"/>
              </c:strCache>
            </c:strRef>
          </c:tx>
          <c:invertIfNegative val="0"/>
          <c:cat>
            <c:numRef>
              <c:f>'4.2'!$P$6</c:f>
              <c:numCache>
                <c:formatCode>General</c:formatCode>
                <c:ptCount val="1"/>
              </c:numCache>
            </c:numRef>
          </c:cat>
          <c:val>
            <c:numRef>
              <c:f>'4.2'!$P$12</c:f>
              <c:numCache>
                <c:formatCode>General</c:formatCode>
                <c:ptCount val="1"/>
              </c:numCache>
            </c:numRef>
          </c:val>
        </c:ser>
        <c:ser>
          <c:idx val="6"/>
          <c:order val="6"/>
          <c:tx>
            <c:strRef>
              <c:f>'4.2'!$O$13</c:f>
              <c:strCache>
                <c:ptCount val="1"/>
              </c:strCache>
            </c:strRef>
          </c:tx>
          <c:invertIfNegative val="0"/>
          <c:cat>
            <c:numRef>
              <c:f>'4.2'!$P$6</c:f>
              <c:numCache>
                <c:formatCode>General</c:formatCode>
                <c:ptCount val="1"/>
              </c:numCache>
            </c:numRef>
          </c:cat>
          <c:val>
            <c:numRef>
              <c:f>'4.2'!$P$13</c:f>
              <c:numCache>
                <c:formatCode>General</c:formatCode>
                <c:ptCount val="1"/>
              </c:numCache>
            </c:numRef>
          </c:val>
        </c:ser>
        <c:ser>
          <c:idx val="7"/>
          <c:order val="7"/>
          <c:tx>
            <c:strRef>
              <c:f>'4.2'!$O$14</c:f>
              <c:strCache>
                <c:ptCount val="1"/>
              </c:strCache>
            </c:strRef>
          </c:tx>
          <c:invertIfNegative val="0"/>
          <c:cat>
            <c:numRef>
              <c:f>'4.2'!$P$6</c:f>
              <c:numCache>
                <c:formatCode>General</c:formatCode>
                <c:ptCount val="1"/>
              </c:numCache>
            </c:numRef>
          </c:cat>
          <c:val>
            <c:numRef>
              <c:f>'4.2'!$P$14</c:f>
              <c:numCache>
                <c:formatCode>General</c:formatCode>
                <c:ptCount val="1"/>
              </c:numCache>
            </c:numRef>
          </c:val>
        </c:ser>
        <c:ser>
          <c:idx val="8"/>
          <c:order val="8"/>
          <c:tx>
            <c:strRef>
              <c:f>'4.2'!$O$15</c:f>
              <c:strCache>
                <c:ptCount val="1"/>
              </c:strCache>
            </c:strRef>
          </c:tx>
          <c:invertIfNegative val="0"/>
          <c:cat>
            <c:numRef>
              <c:f>'4.2'!$P$6</c:f>
              <c:numCache>
                <c:formatCode>General</c:formatCode>
                <c:ptCount val="1"/>
              </c:numCache>
            </c:numRef>
          </c:cat>
          <c:val>
            <c:numRef>
              <c:f>'4.2'!$P$15</c:f>
              <c:numCache>
                <c:formatCode>General</c:formatCode>
                <c:ptCount val="1"/>
              </c:numCache>
            </c:numRef>
          </c:val>
        </c:ser>
        <c:ser>
          <c:idx val="9"/>
          <c:order val="9"/>
          <c:tx>
            <c:strRef>
              <c:f>'4.2'!$O$16</c:f>
              <c:strCache>
                <c:ptCount val="1"/>
              </c:strCache>
            </c:strRef>
          </c:tx>
          <c:invertIfNegative val="0"/>
          <c:cat>
            <c:numRef>
              <c:f>'4.2'!$P$6</c:f>
              <c:numCache>
                <c:formatCode>General</c:formatCode>
                <c:ptCount val="1"/>
              </c:numCache>
            </c:numRef>
          </c:cat>
          <c:val>
            <c:numRef>
              <c:f>'4.2'!$P$16</c:f>
              <c:numCache>
                <c:formatCode>General</c:formatCode>
                <c:ptCount val="1"/>
              </c:numCache>
            </c:numRef>
          </c:val>
        </c:ser>
        <c:ser>
          <c:idx val="10"/>
          <c:order val="10"/>
          <c:tx>
            <c:strRef>
              <c:f>'4.2'!$O$17</c:f>
              <c:strCache>
                <c:ptCount val="1"/>
              </c:strCache>
            </c:strRef>
          </c:tx>
          <c:invertIfNegative val="0"/>
          <c:cat>
            <c:numRef>
              <c:f>'4.2'!$P$6</c:f>
              <c:numCache>
                <c:formatCode>General</c:formatCode>
                <c:ptCount val="1"/>
              </c:numCache>
            </c:numRef>
          </c:cat>
          <c:val>
            <c:numRef>
              <c:f>'4.2'!$P$17</c:f>
              <c:numCache>
                <c:formatCode>General</c:formatCode>
                <c:ptCount val="1"/>
              </c:numCache>
            </c:numRef>
          </c:val>
        </c:ser>
        <c:ser>
          <c:idx val="11"/>
          <c:order val="11"/>
          <c:tx>
            <c:strRef>
              <c:f>'4.2'!$O$18</c:f>
              <c:strCache>
                <c:ptCount val="1"/>
              </c:strCache>
            </c:strRef>
          </c:tx>
          <c:invertIfNegative val="0"/>
          <c:cat>
            <c:numRef>
              <c:f>'4.2'!$P$6</c:f>
              <c:numCache>
                <c:formatCode>General</c:formatCode>
                <c:ptCount val="1"/>
              </c:numCache>
            </c:numRef>
          </c:cat>
          <c:val>
            <c:numRef>
              <c:f>'4.2'!$P$18</c:f>
              <c:numCache>
                <c:formatCode>General</c:formatCode>
                <c:ptCount val="1"/>
              </c:numCache>
            </c:numRef>
          </c:val>
        </c:ser>
        <c:ser>
          <c:idx val="12"/>
          <c:order val="12"/>
          <c:tx>
            <c:strRef>
              <c:f>'4.2'!$O$19</c:f>
              <c:strCache>
                <c:ptCount val="1"/>
              </c:strCache>
            </c:strRef>
          </c:tx>
          <c:invertIfNegative val="0"/>
          <c:cat>
            <c:numRef>
              <c:f>'4.2'!$P$6</c:f>
              <c:numCache>
                <c:formatCode>General</c:formatCode>
                <c:ptCount val="1"/>
              </c:numCache>
            </c:numRef>
          </c:cat>
          <c:val>
            <c:numRef>
              <c:f>'4.2'!$P$19</c:f>
              <c:numCache>
                <c:formatCode>General</c:formatCode>
                <c:ptCount val="1"/>
              </c:numCache>
            </c:numRef>
          </c:val>
        </c:ser>
        <c:ser>
          <c:idx val="13"/>
          <c:order val="13"/>
          <c:tx>
            <c:strRef>
              <c:f>'4.2'!$O$20</c:f>
              <c:strCache>
                <c:ptCount val="1"/>
              </c:strCache>
            </c:strRef>
          </c:tx>
          <c:invertIfNegative val="0"/>
          <c:cat>
            <c:numRef>
              <c:f>'4.2'!$P$6</c:f>
              <c:numCache>
                <c:formatCode>General</c:formatCode>
                <c:ptCount val="1"/>
              </c:numCache>
            </c:numRef>
          </c:cat>
          <c:val>
            <c:numRef>
              <c:f>'4.2'!$P$20</c:f>
              <c:numCache>
                <c:formatCode>General</c:formatCode>
                <c:ptCount val="1"/>
              </c:numCache>
            </c:numRef>
          </c:val>
        </c:ser>
        <c:dLbls>
          <c:showLegendKey val="0"/>
          <c:showVal val="0"/>
          <c:showCatName val="0"/>
          <c:showSerName val="0"/>
          <c:showPercent val="0"/>
          <c:showBubbleSize val="0"/>
        </c:dLbls>
        <c:gapWidth val="150"/>
        <c:axId val="539787264"/>
        <c:axId val="539788800"/>
      </c:barChart>
      <c:catAx>
        <c:axId val="539787264"/>
        <c:scaling>
          <c:orientation val="minMax"/>
        </c:scaling>
        <c:delete val="1"/>
        <c:axPos val="b"/>
        <c:numFmt formatCode="General" sourceLinked="1"/>
        <c:majorTickMark val="out"/>
        <c:minorTickMark val="none"/>
        <c:tickLblPos val="nextTo"/>
        <c:crossAx val="539788800"/>
        <c:crosses val="autoZero"/>
        <c:auto val="1"/>
        <c:lblAlgn val="ctr"/>
        <c:lblOffset val="100"/>
        <c:noMultiLvlLbl val="0"/>
      </c:catAx>
      <c:valAx>
        <c:axId val="539788800"/>
        <c:scaling>
          <c:orientation val="minMax"/>
        </c:scaling>
        <c:delete val="1"/>
        <c:axPos val="l"/>
        <c:numFmt formatCode="General" sourceLinked="1"/>
        <c:majorTickMark val="out"/>
        <c:minorTickMark val="none"/>
        <c:tickLblPos val="nextTo"/>
        <c:crossAx val="53978726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'14.6'!$H$31:$H$38</c:f>
              <c:numCache>
                <c:formatCode>General</c:formatCode>
                <c:ptCount val="8"/>
              </c:numCache>
            </c:numRef>
          </c:cat>
          <c:val>
            <c:numRef>
              <c:f>'14.6'!$I$31:$I$38</c:f>
              <c:numCache>
                <c:formatCode>0.0%</c:formatCode>
                <c:ptCount val="8"/>
              </c:numCache>
            </c:numRef>
          </c:val>
        </c:ser>
        <c:dLbls>
          <c:showLegendKey val="0"/>
          <c:showVal val="0"/>
          <c:showCatName val="0"/>
          <c:showSerName val="0"/>
          <c:showPercent val="0"/>
          <c:showBubbleSize val="0"/>
        </c:dLbls>
        <c:gapWidth val="150"/>
        <c:axId val="486913536"/>
        <c:axId val="486915072"/>
      </c:barChart>
      <c:catAx>
        <c:axId val="486913536"/>
        <c:scaling>
          <c:orientation val="minMax"/>
        </c:scaling>
        <c:delete val="0"/>
        <c:axPos val="l"/>
        <c:numFmt formatCode="General" sourceLinked="1"/>
        <c:majorTickMark val="none"/>
        <c:minorTickMark val="none"/>
        <c:tickLblPos val="nextTo"/>
        <c:txPr>
          <a:bodyPr/>
          <a:lstStyle/>
          <a:p>
            <a:pPr>
              <a:defRPr sz="900"/>
            </a:pPr>
            <a:endParaRPr lang="cs-CZ"/>
          </a:p>
        </c:txPr>
        <c:crossAx val="486915072"/>
        <c:crosses val="autoZero"/>
        <c:auto val="1"/>
        <c:lblAlgn val="ctr"/>
        <c:lblOffset val="100"/>
        <c:noMultiLvlLbl val="0"/>
      </c:catAx>
      <c:valAx>
        <c:axId val="48691507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691353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'14.6'!$J$31</c:f>
              <c:strCache>
                <c:ptCount val="1"/>
              </c:strCache>
            </c:strRef>
          </c:tx>
          <c:invertIfNegative val="0"/>
          <c:cat>
            <c:numRef>
              <c:f>'14.6'!$K$30:$M$30</c:f>
              <c:numCache>
                <c:formatCode>General</c:formatCode>
                <c:ptCount val="3"/>
              </c:numCache>
            </c:numRef>
          </c:cat>
          <c:val>
            <c:numRef>
              <c:f>'14.6'!$K$31:$M$31</c:f>
              <c:numCache>
                <c:formatCode>#,##0.0</c:formatCode>
                <c:ptCount val="3"/>
              </c:numCache>
            </c:numRef>
          </c:val>
        </c:ser>
        <c:ser>
          <c:idx val="1"/>
          <c:order val="1"/>
          <c:tx>
            <c:strRef>
              <c:f>'14.6'!$J$32</c:f>
              <c:strCache>
                <c:ptCount val="1"/>
              </c:strCache>
            </c:strRef>
          </c:tx>
          <c:invertIfNegative val="0"/>
          <c:cat>
            <c:numRef>
              <c:f>'14.6'!$K$30:$M$30</c:f>
              <c:numCache>
                <c:formatCode>General</c:formatCode>
                <c:ptCount val="3"/>
              </c:numCache>
            </c:numRef>
          </c:cat>
          <c:val>
            <c:numRef>
              <c:f>'14.6'!$K$32:$M$32</c:f>
              <c:numCache>
                <c:formatCode>#,##0.0</c:formatCode>
                <c:ptCount val="3"/>
              </c:numCache>
            </c:numRef>
          </c:val>
        </c:ser>
        <c:ser>
          <c:idx val="2"/>
          <c:order val="2"/>
          <c:tx>
            <c:strRef>
              <c:f>'14.6'!$J$33</c:f>
              <c:strCache>
                <c:ptCount val="1"/>
              </c:strCache>
            </c:strRef>
          </c:tx>
          <c:invertIfNegative val="0"/>
          <c:cat>
            <c:numRef>
              <c:f>'14.6'!$K$30:$M$30</c:f>
              <c:numCache>
                <c:formatCode>General</c:formatCode>
                <c:ptCount val="3"/>
              </c:numCache>
            </c:numRef>
          </c:cat>
          <c:val>
            <c:numRef>
              <c:f>'14.6'!$K$33:$M$33</c:f>
              <c:numCache>
                <c:formatCode>#,##0.0</c:formatCode>
                <c:ptCount val="3"/>
              </c:numCache>
            </c:numRef>
          </c:val>
        </c:ser>
        <c:ser>
          <c:idx val="3"/>
          <c:order val="3"/>
          <c:tx>
            <c:strRef>
              <c:f>'14.6'!$J$34</c:f>
              <c:strCache>
                <c:ptCount val="1"/>
              </c:strCache>
            </c:strRef>
          </c:tx>
          <c:invertIfNegative val="0"/>
          <c:cat>
            <c:numRef>
              <c:f>'14.6'!$K$30:$M$30</c:f>
              <c:numCache>
                <c:formatCode>General</c:formatCode>
                <c:ptCount val="3"/>
              </c:numCache>
            </c:numRef>
          </c:cat>
          <c:val>
            <c:numRef>
              <c:f>'14.6'!$K$34:$M$34</c:f>
              <c:numCache>
                <c:formatCode>#,##0.0</c:formatCode>
                <c:ptCount val="3"/>
              </c:numCache>
            </c:numRef>
          </c:val>
        </c:ser>
        <c:ser>
          <c:idx val="4"/>
          <c:order val="4"/>
          <c:tx>
            <c:strRef>
              <c:f>'14.6'!$J$35</c:f>
              <c:strCache>
                <c:ptCount val="1"/>
              </c:strCache>
            </c:strRef>
          </c:tx>
          <c:invertIfNegative val="0"/>
          <c:cat>
            <c:numRef>
              <c:f>'14.6'!$K$30:$M$30</c:f>
              <c:numCache>
                <c:formatCode>General</c:formatCode>
                <c:ptCount val="3"/>
              </c:numCache>
            </c:numRef>
          </c:cat>
          <c:val>
            <c:numRef>
              <c:f>'14.6'!$K$35:$M$35</c:f>
              <c:numCache>
                <c:formatCode>#,##0.0</c:formatCode>
                <c:ptCount val="3"/>
              </c:numCache>
            </c:numRef>
          </c:val>
        </c:ser>
        <c:ser>
          <c:idx val="5"/>
          <c:order val="5"/>
          <c:tx>
            <c:strRef>
              <c:f>'14.6'!$J$36</c:f>
              <c:strCache>
                <c:ptCount val="1"/>
              </c:strCache>
            </c:strRef>
          </c:tx>
          <c:invertIfNegative val="0"/>
          <c:cat>
            <c:numRef>
              <c:f>'14.6'!$K$30:$M$30</c:f>
              <c:numCache>
                <c:formatCode>General</c:formatCode>
                <c:ptCount val="3"/>
              </c:numCache>
            </c:numRef>
          </c:cat>
          <c:val>
            <c:numRef>
              <c:f>'14.6'!$K$36:$M$36</c:f>
              <c:numCache>
                <c:formatCode>#,##0.0</c:formatCode>
                <c:ptCount val="3"/>
              </c:numCache>
            </c:numRef>
          </c:val>
        </c:ser>
        <c:ser>
          <c:idx val="6"/>
          <c:order val="6"/>
          <c:tx>
            <c:strRef>
              <c:f>'14.6'!$J$37</c:f>
              <c:strCache>
                <c:ptCount val="1"/>
              </c:strCache>
            </c:strRef>
          </c:tx>
          <c:invertIfNegative val="0"/>
          <c:cat>
            <c:numRef>
              <c:f>'14.6'!$K$30:$M$30</c:f>
              <c:numCache>
                <c:formatCode>General</c:formatCode>
                <c:ptCount val="3"/>
              </c:numCache>
            </c:numRef>
          </c:cat>
          <c:val>
            <c:numRef>
              <c:f>'14.6'!$K$37:$M$37</c:f>
              <c:numCache>
                <c:formatCode>#,##0.0</c:formatCode>
                <c:ptCount val="3"/>
              </c:numCache>
            </c:numRef>
          </c:val>
        </c:ser>
        <c:ser>
          <c:idx val="7"/>
          <c:order val="7"/>
          <c:tx>
            <c:strRef>
              <c:f>'14.6'!$J$38</c:f>
              <c:strCache>
                <c:ptCount val="1"/>
              </c:strCache>
            </c:strRef>
          </c:tx>
          <c:spPr>
            <a:solidFill>
              <a:srgbClr val="FFC000"/>
            </a:solidFill>
          </c:spPr>
          <c:invertIfNegative val="0"/>
          <c:cat>
            <c:numRef>
              <c:f>'14.6'!$K$30:$M$30</c:f>
              <c:numCache>
                <c:formatCode>General</c:formatCode>
                <c:ptCount val="3"/>
              </c:numCache>
            </c:numRef>
          </c:cat>
          <c:val>
            <c:numRef>
              <c:f>'14.6'!$K$38:$M$38</c:f>
              <c:numCache>
                <c:formatCode>#,##0.0</c:formatCode>
                <c:ptCount val="3"/>
              </c:numCache>
            </c:numRef>
          </c:val>
        </c:ser>
        <c:dLbls>
          <c:showLegendKey val="0"/>
          <c:showVal val="0"/>
          <c:showCatName val="0"/>
          <c:showSerName val="0"/>
          <c:showPercent val="0"/>
          <c:showBubbleSize val="0"/>
        </c:dLbls>
        <c:gapWidth val="150"/>
        <c:overlap val="100"/>
        <c:axId val="487297408"/>
        <c:axId val="487298944"/>
      </c:barChart>
      <c:catAx>
        <c:axId val="487297408"/>
        <c:scaling>
          <c:orientation val="minMax"/>
        </c:scaling>
        <c:delete val="0"/>
        <c:axPos val="b"/>
        <c:numFmt formatCode="General" sourceLinked="1"/>
        <c:majorTickMark val="none"/>
        <c:minorTickMark val="none"/>
        <c:tickLblPos val="nextTo"/>
        <c:txPr>
          <a:bodyPr/>
          <a:lstStyle/>
          <a:p>
            <a:pPr>
              <a:defRPr sz="900"/>
            </a:pPr>
            <a:endParaRPr lang="cs-CZ"/>
          </a:p>
        </c:txPr>
        <c:crossAx val="487298944"/>
        <c:crosses val="autoZero"/>
        <c:auto val="1"/>
        <c:lblAlgn val="ctr"/>
        <c:lblOffset val="100"/>
        <c:noMultiLvlLbl val="0"/>
      </c:catAx>
      <c:valAx>
        <c:axId val="48729894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729740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'14.6'!$L$19:$L$26</c:f>
              <c:numCache>
                <c:formatCode>General</c:formatCode>
                <c:ptCount val="8"/>
              </c:numCache>
            </c:numRef>
          </c:cat>
          <c:val>
            <c:numRef>
              <c:f>'14.6'!$M$19:$M$26</c:f>
              <c:numCache>
                <c:formatCode>0.0%</c:formatCode>
                <c:ptCount val="8"/>
              </c:numCache>
            </c:numRef>
          </c:val>
        </c:ser>
        <c:dLbls>
          <c:showLegendKey val="0"/>
          <c:showVal val="0"/>
          <c:showCatName val="0"/>
          <c:showSerName val="0"/>
          <c:showPercent val="0"/>
          <c:showBubbleSize val="0"/>
        </c:dLbls>
        <c:gapWidth val="150"/>
        <c:axId val="487315712"/>
        <c:axId val="487600128"/>
      </c:barChart>
      <c:catAx>
        <c:axId val="487315712"/>
        <c:scaling>
          <c:orientation val="minMax"/>
        </c:scaling>
        <c:delete val="0"/>
        <c:axPos val="l"/>
        <c:numFmt formatCode="General" sourceLinked="1"/>
        <c:majorTickMark val="none"/>
        <c:minorTickMark val="none"/>
        <c:tickLblPos val="nextTo"/>
        <c:txPr>
          <a:bodyPr/>
          <a:lstStyle/>
          <a:p>
            <a:pPr>
              <a:defRPr sz="900"/>
            </a:pPr>
            <a:endParaRPr lang="cs-CZ"/>
          </a:p>
        </c:txPr>
        <c:crossAx val="487600128"/>
        <c:crosses val="autoZero"/>
        <c:auto val="1"/>
        <c:lblAlgn val="ctr"/>
        <c:lblOffset val="100"/>
        <c:noMultiLvlLbl val="0"/>
      </c:catAx>
      <c:valAx>
        <c:axId val="4876001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73157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'14.7'!$J$19:$J$26</c:f>
              <c:numCache>
                <c:formatCode>General</c:formatCode>
                <c:ptCount val="8"/>
              </c:numCache>
            </c:numRef>
          </c:cat>
          <c:val>
            <c:numRef>
              <c:f>'14.7'!$K$19:$K$26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'14.7'!$H$19:$H$22</c:f>
              <c:numCache>
                <c:formatCode>0.0</c:formatCode>
                <c:ptCount val="4"/>
              </c:numCache>
            </c:numRef>
          </c:cat>
          <c:val>
            <c:numRef>
              <c:f>'14.7'!$I$19:$I$22</c:f>
              <c:numCache>
                <c:formatCode>0.0%</c:formatCode>
                <c:ptCount val="4"/>
              </c:numCache>
            </c:numRef>
          </c:val>
        </c:ser>
        <c:dLbls>
          <c:showLegendKey val="0"/>
          <c:showVal val="0"/>
          <c:showCatName val="0"/>
          <c:showSerName val="0"/>
          <c:showPercent val="0"/>
          <c:showBubbleSize val="0"/>
        </c:dLbls>
        <c:gapWidth val="150"/>
        <c:axId val="487639680"/>
        <c:axId val="487408000"/>
      </c:barChart>
      <c:catAx>
        <c:axId val="487639680"/>
        <c:scaling>
          <c:orientation val="maxMin"/>
        </c:scaling>
        <c:delete val="0"/>
        <c:axPos val="l"/>
        <c:numFmt formatCode="0.0" sourceLinked="1"/>
        <c:majorTickMark val="none"/>
        <c:minorTickMark val="none"/>
        <c:tickLblPos val="nextTo"/>
        <c:txPr>
          <a:bodyPr/>
          <a:lstStyle/>
          <a:p>
            <a:pPr>
              <a:defRPr sz="900"/>
            </a:pPr>
            <a:endParaRPr lang="cs-CZ"/>
          </a:p>
        </c:txPr>
        <c:crossAx val="487408000"/>
        <c:crosses val="autoZero"/>
        <c:auto val="1"/>
        <c:lblAlgn val="ctr"/>
        <c:lblOffset val="100"/>
        <c:noMultiLvlLbl val="0"/>
      </c:catAx>
      <c:valAx>
        <c:axId val="48740800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763968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'14.7'!$H$31:$H$38</c:f>
              <c:numCache>
                <c:formatCode>General</c:formatCode>
                <c:ptCount val="8"/>
              </c:numCache>
            </c:numRef>
          </c:cat>
          <c:val>
            <c:numRef>
              <c:f>'14.7'!$I$31:$I$38</c:f>
              <c:numCache>
                <c:formatCode>0.0%</c:formatCode>
                <c:ptCount val="8"/>
              </c:numCache>
            </c:numRef>
          </c:val>
        </c:ser>
        <c:dLbls>
          <c:showLegendKey val="0"/>
          <c:showVal val="0"/>
          <c:showCatName val="0"/>
          <c:showSerName val="0"/>
          <c:showPercent val="0"/>
          <c:showBubbleSize val="0"/>
        </c:dLbls>
        <c:gapWidth val="150"/>
        <c:axId val="487436288"/>
        <c:axId val="487437824"/>
      </c:barChart>
      <c:catAx>
        <c:axId val="487436288"/>
        <c:scaling>
          <c:orientation val="minMax"/>
        </c:scaling>
        <c:delete val="0"/>
        <c:axPos val="l"/>
        <c:numFmt formatCode="General" sourceLinked="1"/>
        <c:majorTickMark val="none"/>
        <c:minorTickMark val="none"/>
        <c:tickLblPos val="nextTo"/>
        <c:txPr>
          <a:bodyPr/>
          <a:lstStyle/>
          <a:p>
            <a:pPr>
              <a:defRPr sz="900"/>
            </a:pPr>
            <a:endParaRPr lang="cs-CZ"/>
          </a:p>
        </c:txPr>
        <c:crossAx val="487437824"/>
        <c:crosses val="autoZero"/>
        <c:auto val="1"/>
        <c:lblAlgn val="ctr"/>
        <c:lblOffset val="100"/>
        <c:noMultiLvlLbl val="0"/>
      </c:catAx>
      <c:valAx>
        <c:axId val="4874378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74362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'14.7'!$J$31</c:f>
              <c:strCache>
                <c:ptCount val="1"/>
              </c:strCache>
            </c:strRef>
          </c:tx>
          <c:invertIfNegative val="0"/>
          <c:cat>
            <c:numRef>
              <c:f>'14.7'!$K$30:$M$30</c:f>
              <c:numCache>
                <c:formatCode>General</c:formatCode>
                <c:ptCount val="3"/>
              </c:numCache>
            </c:numRef>
          </c:cat>
          <c:val>
            <c:numRef>
              <c:f>'14.7'!$K$31:$M$31</c:f>
              <c:numCache>
                <c:formatCode>#,##0.0</c:formatCode>
                <c:ptCount val="3"/>
              </c:numCache>
            </c:numRef>
          </c:val>
        </c:ser>
        <c:ser>
          <c:idx val="1"/>
          <c:order val="1"/>
          <c:tx>
            <c:strRef>
              <c:f>'14.7'!$J$32</c:f>
              <c:strCache>
                <c:ptCount val="1"/>
              </c:strCache>
            </c:strRef>
          </c:tx>
          <c:invertIfNegative val="0"/>
          <c:cat>
            <c:numRef>
              <c:f>'14.7'!$K$30:$M$30</c:f>
              <c:numCache>
                <c:formatCode>General</c:formatCode>
                <c:ptCount val="3"/>
              </c:numCache>
            </c:numRef>
          </c:cat>
          <c:val>
            <c:numRef>
              <c:f>'14.7'!$K$32:$M$32</c:f>
              <c:numCache>
                <c:formatCode>#,##0.0</c:formatCode>
                <c:ptCount val="3"/>
              </c:numCache>
            </c:numRef>
          </c:val>
        </c:ser>
        <c:ser>
          <c:idx val="2"/>
          <c:order val="2"/>
          <c:tx>
            <c:strRef>
              <c:f>'14.7'!$J$33</c:f>
              <c:strCache>
                <c:ptCount val="1"/>
              </c:strCache>
            </c:strRef>
          </c:tx>
          <c:invertIfNegative val="0"/>
          <c:cat>
            <c:numRef>
              <c:f>'14.7'!$K$30:$M$30</c:f>
              <c:numCache>
                <c:formatCode>General</c:formatCode>
                <c:ptCount val="3"/>
              </c:numCache>
            </c:numRef>
          </c:cat>
          <c:val>
            <c:numRef>
              <c:f>'14.7'!$K$33:$M$33</c:f>
              <c:numCache>
                <c:formatCode>#,##0.0</c:formatCode>
                <c:ptCount val="3"/>
              </c:numCache>
            </c:numRef>
          </c:val>
        </c:ser>
        <c:ser>
          <c:idx val="3"/>
          <c:order val="3"/>
          <c:tx>
            <c:strRef>
              <c:f>'14.7'!$J$34</c:f>
              <c:strCache>
                <c:ptCount val="1"/>
              </c:strCache>
            </c:strRef>
          </c:tx>
          <c:invertIfNegative val="0"/>
          <c:cat>
            <c:numRef>
              <c:f>'14.7'!$K$30:$M$30</c:f>
              <c:numCache>
                <c:formatCode>General</c:formatCode>
                <c:ptCount val="3"/>
              </c:numCache>
            </c:numRef>
          </c:cat>
          <c:val>
            <c:numRef>
              <c:f>'14.7'!$K$34:$M$34</c:f>
              <c:numCache>
                <c:formatCode>#,##0.0</c:formatCode>
                <c:ptCount val="3"/>
              </c:numCache>
            </c:numRef>
          </c:val>
        </c:ser>
        <c:ser>
          <c:idx val="4"/>
          <c:order val="4"/>
          <c:tx>
            <c:strRef>
              <c:f>'14.7'!$J$35</c:f>
              <c:strCache>
                <c:ptCount val="1"/>
              </c:strCache>
            </c:strRef>
          </c:tx>
          <c:invertIfNegative val="0"/>
          <c:cat>
            <c:numRef>
              <c:f>'14.7'!$K$30:$M$30</c:f>
              <c:numCache>
                <c:formatCode>General</c:formatCode>
                <c:ptCount val="3"/>
              </c:numCache>
            </c:numRef>
          </c:cat>
          <c:val>
            <c:numRef>
              <c:f>'14.7'!$K$35:$M$35</c:f>
              <c:numCache>
                <c:formatCode>#,##0.0</c:formatCode>
                <c:ptCount val="3"/>
              </c:numCache>
            </c:numRef>
          </c:val>
        </c:ser>
        <c:ser>
          <c:idx val="5"/>
          <c:order val="5"/>
          <c:tx>
            <c:strRef>
              <c:f>'14.7'!$J$36</c:f>
              <c:strCache>
                <c:ptCount val="1"/>
              </c:strCache>
            </c:strRef>
          </c:tx>
          <c:invertIfNegative val="0"/>
          <c:cat>
            <c:numRef>
              <c:f>'14.7'!$K$30:$M$30</c:f>
              <c:numCache>
                <c:formatCode>General</c:formatCode>
                <c:ptCount val="3"/>
              </c:numCache>
            </c:numRef>
          </c:cat>
          <c:val>
            <c:numRef>
              <c:f>'14.7'!$K$36:$M$36</c:f>
              <c:numCache>
                <c:formatCode>#,##0.0</c:formatCode>
                <c:ptCount val="3"/>
              </c:numCache>
            </c:numRef>
          </c:val>
        </c:ser>
        <c:ser>
          <c:idx val="6"/>
          <c:order val="6"/>
          <c:tx>
            <c:strRef>
              <c:f>'14.7'!$J$37</c:f>
              <c:strCache>
                <c:ptCount val="1"/>
              </c:strCache>
            </c:strRef>
          </c:tx>
          <c:invertIfNegative val="0"/>
          <c:cat>
            <c:numRef>
              <c:f>'14.7'!$K$30:$M$30</c:f>
              <c:numCache>
                <c:formatCode>General</c:formatCode>
                <c:ptCount val="3"/>
              </c:numCache>
            </c:numRef>
          </c:cat>
          <c:val>
            <c:numRef>
              <c:f>'14.7'!$K$37:$M$37</c:f>
              <c:numCache>
                <c:formatCode>#,##0.0</c:formatCode>
                <c:ptCount val="3"/>
              </c:numCache>
            </c:numRef>
          </c:val>
        </c:ser>
        <c:ser>
          <c:idx val="7"/>
          <c:order val="7"/>
          <c:tx>
            <c:strRef>
              <c:f>'14.7'!$J$38</c:f>
              <c:strCache>
                <c:ptCount val="1"/>
              </c:strCache>
            </c:strRef>
          </c:tx>
          <c:spPr>
            <a:solidFill>
              <a:srgbClr val="FFC000"/>
            </a:solidFill>
          </c:spPr>
          <c:invertIfNegative val="0"/>
          <c:cat>
            <c:numRef>
              <c:f>'14.7'!$K$30:$M$30</c:f>
              <c:numCache>
                <c:formatCode>General</c:formatCode>
                <c:ptCount val="3"/>
              </c:numCache>
            </c:numRef>
          </c:cat>
          <c:val>
            <c:numRef>
              <c:f>'14.7'!$K$38:$M$38</c:f>
              <c:numCache>
                <c:formatCode>#,##0.0</c:formatCode>
                <c:ptCount val="3"/>
              </c:numCache>
            </c:numRef>
          </c:val>
        </c:ser>
        <c:dLbls>
          <c:showLegendKey val="0"/>
          <c:showVal val="0"/>
          <c:showCatName val="0"/>
          <c:showSerName val="0"/>
          <c:showPercent val="0"/>
          <c:showBubbleSize val="0"/>
        </c:dLbls>
        <c:gapWidth val="150"/>
        <c:overlap val="100"/>
        <c:axId val="487479936"/>
        <c:axId val="487489920"/>
      </c:barChart>
      <c:catAx>
        <c:axId val="487479936"/>
        <c:scaling>
          <c:orientation val="minMax"/>
        </c:scaling>
        <c:delete val="0"/>
        <c:axPos val="b"/>
        <c:numFmt formatCode="General" sourceLinked="1"/>
        <c:majorTickMark val="none"/>
        <c:minorTickMark val="none"/>
        <c:tickLblPos val="nextTo"/>
        <c:txPr>
          <a:bodyPr/>
          <a:lstStyle/>
          <a:p>
            <a:pPr>
              <a:defRPr sz="900"/>
            </a:pPr>
            <a:endParaRPr lang="cs-CZ"/>
          </a:p>
        </c:txPr>
        <c:crossAx val="487489920"/>
        <c:crosses val="autoZero"/>
        <c:auto val="1"/>
        <c:lblAlgn val="ctr"/>
        <c:lblOffset val="100"/>
        <c:noMultiLvlLbl val="0"/>
      </c:catAx>
      <c:valAx>
        <c:axId val="4874899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7479936"/>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'14.7'!$L$19:$L$26</c:f>
              <c:numCache>
                <c:formatCode>General</c:formatCode>
                <c:ptCount val="8"/>
              </c:numCache>
            </c:numRef>
          </c:cat>
          <c:val>
            <c:numRef>
              <c:f>'14.7'!$M$19:$M$26</c:f>
              <c:numCache>
                <c:formatCode>0.0%</c:formatCode>
                <c:ptCount val="8"/>
              </c:numCache>
            </c:numRef>
          </c:val>
        </c:ser>
        <c:dLbls>
          <c:showLegendKey val="0"/>
          <c:showVal val="0"/>
          <c:showCatName val="0"/>
          <c:showSerName val="0"/>
          <c:showPercent val="0"/>
          <c:showBubbleSize val="0"/>
        </c:dLbls>
        <c:gapWidth val="150"/>
        <c:axId val="487510784"/>
        <c:axId val="487512320"/>
      </c:barChart>
      <c:catAx>
        <c:axId val="487510784"/>
        <c:scaling>
          <c:orientation val="minMax"/>
        </c:scaling>
        <c:delete val="0"/>
        <c:axPos val="l"/>
        <c:numFmt formatCode="General" sourceLinked="1"/>
        <c:majorTickMark val="none"/>
        <c:minorTickMark val="none"/>
        <c:tickLblPos val="nextTo"/>
        <c:txPr>
          <a:bodyPr/>
          <a:lstStyle/>
          <a:p>
            <a:pPr>
              <a:defRPr sz="900"/>
            </a:pPr>
            <a:endParaRPr lang="cs-CZ"/>
          </a:p>
        </c:txPr>
        <c:crossAx val="487512320"/>
        <c:crosses val="autoZero"/>
        <c:auto val="1"/>
        <c:lblAlgn val="ctr"/>
        <c:lblOffset val="100"/>
        <c:noMultiLvlLbl val="0"/>
      </c:catAx>
      <c:valAx>
        <c:axId val="48751232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751078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'14.8'!$J$19:$J$26</c:f>
              <c:numCache>
                <c:formatCode>General</c:formatCode>
                <c:ptCount val="8"/>
              </c:numCache>
            </c:numRef>
          </c:cat>
          <c:val>
            <c:numRef>
              <c:f>'14.8'!$K$19:$K$26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'14.8'!$H$19:$H$22</c:f>
              <c:numCache>
                <c:formatCode>0.0</c:formatCode>
                <c:ptCount val="4"/>
              </c:numCache>
            </c:numRef>
          </c:cat>
          <c:val>
            <c:numRef>
              <c:f>'14.8'!$I$19:$I$22</c:f>
              <c:numCache>
                <c:formatCode>0.0%</c:formatCode>
                <c:ptCount val="4"/>
              </c:numCache>
            </c:numRef>
          </c:val>
        </c:ser>
        <c:dLbls>
          <c:showLegendKey val="0"/>
          <c:showVal val="0"/>
          <c:showCatName val="0"/>
          <c:showSerName val="0"/>
          <c:showPercent val="0"/>
          <c:showBubbleSize val="0"/>
        </c:dLbls>
        <c:gapWidth val="150"/>
        <c:axId val="487110144"/>
        <c:axId val="487111680"/>
      </c:barChart>
      <c:catAx>
        <c:axId val="487110144"/>
        <c:scaling>
          <c:orientation val="maxMin"/>
        </c:scaling>
        <c:delete val="0"/>
        <c:axPos val="l"/>
        <c:numFmt formatCode="0.0" sourceLinked="1"/>
        <c:majorTickMark val="none"/>
        <c:minorTickMark val="none"/>
        <c:tickLblPos val="nextTo"/>
        <c:txPr>
          <a:bodyPr/>
          <a:lstStyle/>
          <a:p>
            <a:pPr>
              <a:defRPr sz="900"/>
            </a:pPr>
            <a:endParaRPr lang="cs-CZ"/>
          </a:p>
        </c:txPr>
        <c:crossAx val="487111680"/>
        <c:crosses val="autoZero"/>
        <c:auto val="1"/>
        <c:lblAlgn val="ctr"/>
        <c:lblOffset val="100"/>
        <c:noMultiLvlLbl val="0"/>
      </c:catAx>
      <c:valAx>
        <c:axId val="4871116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711014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tepla brutto v krajích ČR (TJ)</a:t>
            </a:r>
          </a:p>
        </c:rich>
      </c:tx>
      <c:layout/>
      <c:overlay val="0"/>
    </c:title>
    <c:autoTitleDeleted val="0"/>
    <c:plotArea>
      <c:layout/>
      <c:barChart>
        <c:barDir val="col"/>
        <c:grouping val="stacked"/>
        <c:varyColors val="0"/>
        <c:ser>
          <c:idx val="0"/>
          <c:order val="0"/>
          <c:tx>
            <c:strRef>
              <c:f>'4.2'!$A$7</c:f>
              <c:strCache>
                <c:ptCount val="1"/>
                <c:pt idx="0">
                  <c:v>Hlavní město Praha</c:v>
                </c:pt>
              </c:strCache>
            </c:strRef>
          </c:tx>
          <c:invertIfNegative val="0"/>
          <c:val>
            <c:numRef>
              <c:f>'4.2'!$B$7:$M$7</c:f>
              <c:numCache>
                <c:formatCode>#,##0.0</c:formatCode>
                <c:ptCount val="12"/>
                <c:pt idx="0">
                  <c:v>900.793046</c:v>
                </c:pt>
                <c:pt idx="1">
                  <c:v>660.78090999999995</c:v>
                </c:pt>
                <c:pt idx="2">
                  <c:v>586.75040199999989</c:v>
                </c:pt>
                <c:pt idx="3">
                  <c:v>433.69111400000014</c:v>
                </c:pt>
                <c:pt idx="4">
                  <c:v>357.60013399999997</c:v>
                </c:pt>
                <c:pt idx="5">
                  <c:v>204.03905700000004</c:v>
                </c:pt>
                <c:pt idx="6">
                  <c:v>279.56652099999997</c:v>
                </c:pt>
                <c:pt idx="7">
                  <c:v>214.87601599999996</c:v>
                </c:pt>
                <c:pt idx="8">
                  <c:v>226.24767800000001</c:v>
                </c:pt>
                <c:pt idx="9">
                  <c:v>436.61341800000014</c:v>
                </c:pt>
                <c:pt idx="10">
                  <c:v>592.69194300000004</c:v>
                </c:pt>
                <c:pt idx="11">
                  <c:v>715.4356590000001</c:v>
                </c:pt>
              </c:numCache>
            </c:numRef>
          </c:val>
        </c:ser>
        <c:ser>
          <c:idx val="1"/>
          <c:order val="1"/>
          <c:tx>
            <c:strRef>
              <c:f>'4.2'!$A$8</c:f>
              <c:strCache>
                <c:ptCount val="1"/>
                <c:pt idx="0">
                  <c:v>Jihočeský kraj</c:v>
                </c:pt>
              </c:strCache>
            </c:strRef>
          </c:tx>
          <c:invertIfNegative val="0"/>
          <c:val>
            <c:numRef>
              <c:f>'4.2'!$B$8:$M$8</c:f>
              <c:numCache>
                <c:formatCode>#,##0.0</c:formatCode>
                <c:ptCount val="12"/>
                <c:pt idx="0">
                  <c:v>1086.0962910000003</c:v>
                </c:pt>
                <c:pt idx="1">
                  <c:v>863.83508100000074</c:v>
                </c:pt>
                <c:pt idx="2">
                  <c:v>760.88052299999993</c:v>
                </c:pt>
                <c:pt idx="3">
                  <c:v>565.7208519999997</c:v>
                </c:pt>
                <c:pt idx="4">
                  <c:v>529.25945499999989</c:v>
                </c:pt>
                <c:pt idx="5">
                  <c:v>301.47293000000002</c:v>
                </c:pt>
                <c:pt idx="6">
                  <c:v>309.18727200000012</c:v>
                </c:pt>
                <c:pt idx="7">
                  <c:v>295.96525599999995</c:v>
                </c:pt>
                <c:pt idx="8">
                  <c:v>381.21886500000016</c:v>
                </c:pt>
                <c:pt idx="9">
                  <c:v>595.33479699999998</c:v>
                </c:pt>
                <c:pt idx="10">
                  <c:v>770.24760799999979</c:v>
                </c:pt>
                <c:pt idx="11">
                  <c:v>911.54372400000022</c:v>
                </c:pt>
              </c:numCache>
            </c:numRef>
          </c:val>
        </c:ser>
        <c:ser>
          <c:idx val="2"/>
          <c:order val="2"/>
          <c:tx>
            <c:strRef>
              <c:f>'4.2'!$A$9</c:f>
              <c:strCache>
                <c:ptCount val="1"/>
                <c:pt idx="0">
                  <c:v>Jihomoravský kraj</c:v>
                </c:pt>
              </c:strCache>
            </c:strRef>
          </c:tx>
          <c:invertIfNegative val="0"/>
          <c:val>
            <c:numRef>
              <c:f>'4.2'!$B$9:$M$9</c:f>
              <c:numCache>
                <c:formatCode>#,##0.0</c:formatCode>
                <c:ptCount val="12"/>
                <c:pt idx="0">
                  <c:v>1224.0203540000002</c:v>
                </c:pt>
                <c:pt idx="1">
                  <c:v>901.57043999999962</c:v>
                </c:pt>
                <c:pt idx="2">
                  <c:v>769.86070699999982</c:v>
                </c:pt>
                <c:pt idx="3">
                  <c:v>543.5845790000003</c:v>
                </c:pt>
                <c:pt idx="4">
                  <c:v>510.12740000000008</c:v>
                </c:pt>
                <c:pt idx="5">
                  <c:v>276.89048099999991</c:v>
                </c:pt>
                <c:pt idx="6">
                  <c:v>273.09302200000008</c:v>
                </c:pt>
                <c:pt idx="7">
                  <c:v>267.87625299999985</c:v>
                </c:pt>
                <c:pt idx="8">
                  <c:v>347.93702000000025</c:v>
                </c:pt>
                <c:pt idx="9">
                  <c:v>641.18105299999979</c:v>
                </c:pt>
                <c:pt idx="10">
                  <c:v>854.93745400000023</c:v>
                </c:pt>
                <c:pt idx="11">
                  <c:v>1045.7024199999998</c:v>
                </c:pt>
              </c:numCache>
            </c:numRef>
          </c:val>
        </c:ser>
        <c:ser>
          <c:idx val="3"/>
          <c:order val="3"/>
          <c:tx>
            <c:strRef>
              <c:f>'4.2'!$A$10</c:f>
              <c:strCache>
                <c:ptCount val="1"/>
                <c:pt idx="0">
                  <c:v>Karlovarský kraj</c:v>
                </c:pt>
              </c:strCache>
            </c:strRef>
          </c:tx>
          <c:invertIfNegative val="0"/>
          <c:val>
            <c:numRef>
              <c:f>'4.2'!$B$10:$M$10</c:f>
              <c:numCache>
                <c:formatCode>#,##0.0</c:formatCode>
                <c:ptCount val="12"/>
                <c:pt idx="0">
                  <c:v>1699.9042419999992</c:v>
                </c:pt>
                <c:pt idx="1">
                  <c:v>1480.9304789999999</c:v>
                </c:pt>
                <c:pt idx="2">
                  <c:v>1398.7241389999999</c:v>
                </c:pt>
                <c:pt idx="3">
                  <c:v>1316.3761490000004</c:v>
                </c:pt>
                <c:pt idx="4">
                  <c:v>1287.8440859999998</c:v>
                </c:pt>
                <c:pt idx="5">
                  <c:v>1111.606947</c:v>
                </c:pt>
                <c:pt idx="6">
                  <c:v>420.29015400000003</c:v>
                </c:pt>
                <c:pt idx="7">
                  <c:v>847.16699100000005</c:v>
                </c:pt>
                <c:pt idx="8">
                  <c:v>1102.51441</c:v>
                </c:pt>
                <c:pt idx="9">
                  <c:v>1335.926651</c:v>
                </c:pt>
                <c:pt idx="10">
                  <c:v>1472.7013669999997</c:v>
                </c:pt>
                <c:pt idx="11">
                  <c:v>1592.044877</c:v>
                </c:pt>
              </c:numCache>
            </c:numRef>
          </c:val>
        </c:ser>
        <c:ser>
          <c:idx val="4"/>
          <c:order val="4"/>
          <c:tx>
            <c:strRef>
              <c:f>'4.2'!$A$11</c:f>
              <c:strCache>
                <c:ptCount val="1"/>
                <c:pt idx="0">
                  <c:v>Kraj Vysočina</c:v>
                </c:pt>
              </c:strCache>
            </c:strRef>
          </c:tx>
          <c:invertIfNegative val="0"/>
          <c:val>
            <c:numRef>
              <c:f>'4.2'!$B$11:$M$11</c:f>
              <c:numCache>
                <c:formatCode>#,##0.0</c:formatCode>
                <c:ptCount val="12"/>
                <c:pt idx="0">
                  <c:v>486.44699292526082</c:v>
                </c:pt>
                <c:pt idx="1">
                  <c:v>386.81110239259334</c:v>
                </c:pt>
                <c:pt idx="2">
                  <c:v>344.15703395913948</c:v>
                </c:pt>
                <c:pt idx="3">
                  <c:v>261.41646600000018</c:v>
                </c:pt>
                <c:pt idx="4">
                  <c:v>250.57598099999998</c:v>
                </c:pt>
                <c:pt idx="5">
                  <c:v>140.87710100000007</c:v>
                </c:pt>
                <c:pt idx="6">
                  <c:v>130.06990399999998</c:v>
                </c:pt>
                <c:pt idx="7">
                  <c:v>139.89150800000004</c:v>
                </c:pt>
                <c:pt idx="8">
                  <c:v>173.23845299999996</c:v>
                </c:pt>
                <c:pt idx="9">
                  <c:v>261.22722000000005</c:v>
                </c:pt>
                <c:pt idx="10">
                  <c:v>343.3925040000002</c:v>
                </c:pt>
                <c:pt idx="11">
                  <c:v>403.84073500000011</c:v>
                </c:pt>
              </c:numCache>
            </c:numRef>
          </c:val>
        </c:ser>
        <c:ser>
          <c:idx val="5"/>
          <c:order val="5"/>
          <c:tx>
            <c:strRef>
              <c:f>'4.2'!$A$12</c:f>
              <c:strCache>
                <c:ptCount val="1"/>
                <c:pt idx="0">
                  <c:v>Královéhradecký kraj</c:v>
                </c:pt>
              </c:strCache>
            </c:strRef>
          </c:tx>
          <c:invertIfNegative val="0"/>
          <c:val>
            <c:numRef>
              <c:f>'4.2'!$B$12:$M$12</c:f>
              <c:numCache>
                <c:formatCode>#,##0.0</c:formatCode>
                <c:ptCount val="12"/>
                <c:pt idx="0">
                  <c:v>632.20056792655862</c:v>
                </c:pt>
                <c:pt idx="1">
                  <c:v>475.28102543861371</c:v>
                </c:pt>
                <c:pt idx="2">
                  <c:v>439.48031250337692</c:v>
                </c:pt>
                <c:pt idx="3">
                  <c:v>313.29675899999984</c:v>
                </c:pt>
                <c:pt idx="4">
                  <c:v>301.96595900000011</c:v>
                </c:pt>
                <c:pt idx="5">
                  <c:v>193.65390999999985</c:v>
                </c:pt>
                <c:pt idx="6">
                  <c:v>169.9947029999999</c:v>
                </c:pt>
                <c:pt idx="7">
                  <c:v>194.40574799999993</c:v>
                </c:pt>
                <c:pt idx="8">
                  <c:v>262.46899500000006</c:v>
                </c:pt>
                <c:pt idx="9">
                  <c:v>460.12068699999992</c:v>
                </c:pt>
                <c:pt idx="10">
                  <c:v>518.14881899999989</c:v>
                </c:pt>
                <c:pt idx="11">
                  <c:v>604.02812200000005</c:v>
                </c:pt>
              </c:numCache>
            </c:numRef>
          </c:val>
        </c:ser>
        <c:ser>
          <c:idx val="6"/>
          <c:order val="6"/>
          <c:tx>
            <c:strRef>
              <c:f>'4.2'!$A$13</c:f>
              <c:strCache>
                <c:ptCount val="1"/>
                <c:pt idx="0">
                  <c:v>Liberecký kraj</c:v>
                </c:pt>
              </c:strCache>
            </c:strRef>
          </c:tx>
          <c:invertIfNegative val="0"/>
          <c:val>
            <c:numRef>
              <c:f>'4.2'!$B$13:$M$13</c:f>
              <c:numCache>
                <c:formatCode>#,##0.0</c:formatCode>
                <c:ptCount val="12"/>
                <c:pt idx="0">
                  <c:v>391.46968499999991</c:v>
                </c:pt>
                <c:pt idx="1">
                  <c:v>303.91738900000001</c:v>
                </c:pt>
                <c:pt idx="2">
                  <c:v>273.18471</c:v>
                </c:pt>
                <c:pt idx="3">
                  <c:v>203.35483300000004</c:v>
                </c:pt>
                <c:pt idx="4">
                  <c:v>174.33899699999998</c:v>
                </c:pt>
                <c:pt idx="5">
                  <c:v>101.42114500000001</c:v>
                </c:pt>
                <c:pt idx="6">
                  <c:v>111.01523200000001</c:v>
                </c:pt>
                <c:pt idx="7">
                  <c:v>107.94073199999998</c:v>
                </c:pt>
                <c:pt idx="8">
                  <c:v>136.55739599999998</c:v>
                </c:pt>
                <c:pt idx="9">
                  <c:v>189.14205400000003</c:v>
                </c:pt>
                <c:pt idx="10">
                  <c:v>254.32988900000001</c:v>
                </c:pt>
                <c:pt idx="11">
                  <c:v>307.55594400000012</c:v>
                </c:pt>
              </c:numCache>
            </c:numRef>
          </c:val>
        </c:ser>
        <c:ser>
          <c:idx val="7"/>
          <c:order val="7"/>
          <c:tx>
            <c:strRef>
              <c:f>'4.2'!$A$14</c:f>
              <c:strCache>
                <c:ptCount val="1"/>
                <c:pt idx="0">
                  <c:v>Moravskoslezský kraj</c:v>
                </c:pt>
              </c:strCache>
            </c:strRef>
          </c:tx>
          <c:invertIfNegative val="0"/>
          <c:val>
            <c:numRef>
              <c:f>'4.2'!$B$14:$M$14</c:f>
              <c:numCache>
                <c:formatCode>#,##0.0</c:formatCode>
                <c:ptCount val="12"/>
                <c:pt idx="0">
                  <c:v>4204.396142999999</c:v>
                </c:pt>
                <c:pt idx="1">
                  <c:v>3212.7594162714149</c:v>
                </c:pt>
                <c:pt idx="2">
                  <c:v>3042.4842065060307</c:v>
                </c:pt>
                <c:pt idx="3">
                  <c:v>2446.6250209999998</c:v>
                </c:pt>
                <c:pt idx="4">
                  <c:v>2232.3286250000015</c:v>
                </c:pt>
                <c:pt idx="5">
                  <c:v>1500.2203090000003</c:v>
                </c:pt>
                <c:pt idx="6">
                  <c:v>1637.4166569999995</c:v>
                </c:pt>
                <c:pt idx="7">
                  <c:v>1597.3126450000002</c:v>
                </c:pt>
                <c:pt idx="8">
                  <c:v>1814.5151050000002</c:v>
                </c:pt>
                <c:pt idx="9">
                  <c:v>2431.2197379999984</c:v>
                </c:pt>
                <c:pt idx="10">
                  <c:v>2796.3322130000001</c:v>
                </c:pt>
                <c:pt idx="11">
                  <c:v>3422.8524749999992</c:v>
                </c:pt>
              </c:numCache>
            </c:numRef>
          </c:val>
        </c:ser>
        <c:ser>
          <c:idx val="8"/>
          <c:order val="8"/>
          <c:tx>
            <c:strRef>
              <c:f>'4.2'!$A$15</c:f>
              <c:strCache>
                <c:ptCount val="1"/>
                <c:pt idx="0">
                  <c:v>Olomoucký kraj</c:v>
                </c:pt>
              </c:strCache>
            </c:strRef>
          </c:tx>
          <c:invertIfNegative val="0"/>
          <c:val>
            <c:numRef>
              <c:f>'4.2'!$B$15:$M$15</c:f>
              <c:numCache>
                <c:formatCode>#,##0.0</c:formatCode>
                <c:ptCount val="12"/>
                <c:pt idx="0">
                  <c:v>904.4358374000002</c:v>
                </c:pt>
                <c:pt idx="1">
                  <c:v>681.46024059999968</c:v>
                </c:pt>
                <c:pt idx="2">
                  <c:v>605.0960945999999</c:v>
                </c:pt>
                <c:pt idx="3">
                  <c:v>469.13687859999993</c:v>
                </c:pt>
                <c:pt idx="4">
                  <c:v>426.93903720000014</c:v>
                </c:pt>
                <c:pt idx="5">
                  <c:v>298.81535639999976</c:v>
                </c:pt>
                <c:pt idx="6">
                  <c:v>291.91959999999995</c:v>
                </c:pt>
                <c:pt idx="7">
                  <c:v>281.82016440000001</c:v>
                </c:pt>
                <c:pt idx="8">
                  <c:v>408.48556980000006</c:v>
                </c:pt>
                <c:pt idx="9">
                  <c:v>601.06117700000004</c:v>
                </c:pt>
                <c:pt idx="10">
                  <c:v>685.82438100000024</c:v>
                </c:pt>
                <c:pt idx="11">
                  <c:v>798.87522699999988</c:v>
                </c:pt>
              </c:numCache>
            </c:numRef>
          </c:val>
        </c:ser>
        <c:ser>
          <c:idx val="9"/>
          <c:order val="9"/>
          <c:tx>
            <c:strRef>
              <c:f>'4.2'!$A$16</c:f>
              <c:strCache>
                <c:ptCount val="1"/>
                <c:pt idx="0">
                  <c:v>Pardubický kraj</c:v>
                </c:pt>
              </c:strCache>
            </c:strRef>
          </c:tx>
          <c:invertIfNegative val="0"/>
          <c:val>
            <c:numRef>
              <c:f>'4.2'!$B$16:$M$16</c:f>
              <c:numCache>
                <c:formatCode>#,##0.0</c:formatCode>
                <c:ptCount val="12"/>
                <c:pt idx="0">
                  <c:v>1049.9390826258959</c:v>
                </c:pt>
                <c:pt idx="1">
                  <c:v>827.0989965356149</c:v>
                </c:pt>
                <c:pt idx="2">
                  <c:v>709.59370324339091</c:v>
                </c:pt>
                <c:pt idx="3">
                  <c:v>515.80602499999986</c:v>
                </c:pt>
                <c:pt idx="4">
                  <c:v>451.4138779999999</c:v>
                </c:pt>
                <c:pt idx="5">
                  <c:v>255.07006400000003</c:v>
                </c:pt>
                <c:pt idx="6">
                  <c:v>238.08756799999998</c:v>
                </c:pt>
                <c:pt idx="7">
                  <c:v>216.67006099999998</c:v>
                </c:pt>
                <c:pt idx="8">
                  <c:v>325.86730799999992</c:v>
                </c:pt>
                <c:pt idx="9">
                  <c:v>527.21759200000008</c:v>
                </c:pt>
                <c:pt idx="10">
                  <c:v>676.10189500000013</c:v>
                </c:pt>
                <c:pt idx="11">
                  <c:v>856.07628200000022</c:v>
                </c:pt>
              </c:numCache>
            </c:numRef>
          </c:val>
        </c:ser>
        <c:ser>
          <c:idx val="10"/>
          <c:order val="10"/>
          <c:tx>
            <c:strRef>
              <c:f>'4.2'!$A$17</c:f>
              <c:strCache>
                <c:ptCount val="1"/>
                <c:pt idx="0">
                  <c:v>Plzeňský kraj</c:v>
                </c:pt>
              </c:strCache>
            </c:strRef>
          </c:tx>
          <c:invertIfNegative val="0"/>
          <c:val>
            <c:numRef>
              <c:f>'4.2'!$B$17:$M$17</c:f>
              <c:numCache>
                <c:formatCode>#,##0.0</c:formatCode>
                <c:ptCount val="12"/>
                <c:pt idx="0">
                  <c:v>874.65876927838769</c:v>
                </c:pt>
                <c:pt idx="1">
                  <c:v>697.49418450049995</c:v>
                </c:pt>
                <c:pt idx="2">
                  <c:v>622.0806544766516</c:v>
                </c:pt>
                <c:pt idx="3">
                  <c:v>446.76246200000031</c:v>
                </c:pt>
                <c:pt idx="4">
                  <c:v>397.77626999999995</c:v>
                </c:pt>
                <c:pt idx="5">
                  <c:v>214.507756</c:v>
                </c:pt>
                <c:pt idx="6">
                  <c:v>205.19225499999999</c:v>
                </c:pt>
                <c:pt idx="7">
                  <c:v>188.04977100000002</c:v>
                </c:pt>
                <c:pt idx="8">
                  <c:v>268.76234199999999</c:v>
                </c:pt>
                <c:pt idx="9">
                  <c:v>436.54825700000015</c:v>
                </c:pt>
                <c:pt idx="10">
                  <c:v>616.39533899999992</c:v>
                </c:pt>
                <c:pt idx="11">
                  <c:v>693.82769299999961</c:v>
                </c:pt>
              </c:numCache>
            </c:numRef>
          </c:val>
        </c:ser>
        <c:ser>
          <c:idx val="11"/>
          <c:order val="11"/>
          <c:tx>
            <c:strRef>
              <c:f>'4.2'!$A$18</c:f>
              <c:strCache>
                <c:ptCount val="1"/>
                <c:pt idx="0">
                  <c:v>Středočeský kraj</c:v>
                </c:pt>
              </c:strCache>
            </c:strRef>
          </c:tx>
          <c:invertIfNegative val="0"/>
          <c:val>
            <c:numRef>
              <c:f>'4.2'!$B$18:$M$18</c:f>
              <c:numCache>
                <c:formatCode>#,##0.0</c:formatCode>
                <c:ptCount val="12"/>
                <c:pt idx="0">
                  <c:v>3840.8310230000011</c:v>
                </c:pt>
                <c:pt idx="1">
                  <c:v>3113.4455706165977</c:v>
                </c:pt>
                <c:pt idx="2">
                  <c:v>2803.6704596739269</c:v>
                </c:pt>
                <c:pt idx="3">
                  <c:v>2009.0880863179896</c:v>
                </c:pt>
                <c:pt idx="4">
                  <c:v>1997.8953920000004</c:v>
                </c:pt>
                <c:pt idx="5">
                  <c:v>1270.9531269999993</c:v>
                </c:pt>
                <c:pt idx="6">
                  <c:v>1193.7217059999998</c:v>
                </c:pt>
                <c:pt idx="7">
                  <c:v>1234.4864740000003</c:v>
                </c:pt>
                <c:pt idx="8">
                  <c:v>1517.8052720000003</c:v>
                </c:pt>
                <c:pt idx="9">
                  <c:v>2351.515418</c:v>
                </c:pt>
                <c:pt idx="10">
                  <c:v>2875.9421030000008</c:v>
                </c:pt>
                <c:pt idx="11">
                  <c:v>3346.8145420000014</c:v>
                </c:pt>
              </c:numCache>
            </c:numRef>
          </c:val>
        </c:ser>
        <c:ser>
          <c:idx val="12"/>
          <c:order val="12"/>
          <c:tx>
            <c:strRef>
              <c:f>'4.2'!$A$19</c:f>
              <c:strCache>
                <c:ptCount val="1"/>
                <c:pt idx="0">
                  <c:v>Ústecký kraj</c:v>
                </c:pt>
              </c:strCache>
            </c:strRef>
          </c:tx>
          <c:invertIfNegative val="0"/>
          <c:val>
            <c:numRef>
              <c:f>'4.2'!$B$19:$M$19</c:f>
              <c:numCache>
                <c:formatCode>#,##0.0</c:formatCode>
                <c:ptCount val="12"/>
                <c:pt idx="0">
                  <c:v>3569.6461470000008</c:v>
                </c:pt>
                <c:pt idx="1">
                  <c:v>3022.6354120000001</c:v>
                </c:pt>
                <c:pt idx="2">
                  <c:v>2910.671527</c:v>
                </c:pt>
                <c:pt idx="3">
                  <c:v>2460.0378529999998</c:v>
                </c:pt>
                <c:pt idx="4">
                  <c:v>2377.1087749999992</c:v>
                </c:pt>
                <c:pt idx="5">
                  <c:v>1747.5098220000004</c:v>
                </c:pt>
                <c:pt idx="6">
                  <c:v>1865.3003799999994</c:v>
                </c:pt>
                <c:pt idx="7">
                  <c:v>1868.6028209999995</c:v>
                </c:pt>
                <c:pt idx="8">
                  <c:v>1999.7105260000003</c:v>
                </c:pt>
                <c:pt idx="9">
                  <c:v>2243.0982590000012</c:v>
                </c:pt>
                <c:pt idx="10">
                  <c:v>2842.5976970000011</c:v>
                </c:pt>
                <c:pt idx="11">
                  <c:v>3248.5979129999992</c:v>
                </c:pt>
              </c:numCache>
            </c:numRef>
          </c:val>
        </c:ser>
        <c:ser>
          <c:idx val="13"/>
          <c:order val="13"/>
          <c:tx>
            <c:strRef>
              <c:f>'4.2'!$A$20</c:f>
              <c:strCache>
                <c:ptCount val="1"/>
                <c:pt idx="0">
                  <c:v>Zlínský kraj</c:v>
                </c:pt>
              </c:strCache>
            </c:strRef>
          </c:tx>
          <c:invertIfNegative val="0"/>
          <c:val>
            <c:numRef>
              <c:f>'4.2'!$B$20:$M$20</c:f>
              <c:numCache>
                <c:formatCode>#,##0.0</c:formatCode>
                <c:ptCount val="12"/>
                <c:pt idx="0">
                  <c:v>1084.8412379999995</c:v>
                </c:pt>
                <c:pt idx="1">
                  <c:v>881.16133599999978</c:v>
                </c:pt>
                <c:pt idx="2">
                  <c:v>780.49831399999982</c:v>
                </c:pt>
                <c:pt idx="3">
                  <c:v>622.55069300000002</c:v>
                </c:pt>
                <c:pt idx="4">
                  <c:v>565.1634479999999</c:v>
                </c:pt>
                <c:pt idx="5">
                  <c:v>416.96925999999991</c:v>
                </c:pt>
                <c:pt idx="6">
                  <c:v>356.97896999999995</c:v>
                </c:pt>
                <c:pt idx="7">
                  <c:v>385.4051619999999</c:v>
                </c:pt>
                <c:pt idx="8">
                  <c:v>463.70131299999991</c:v>
                </c:pt>
                <c:pt idx="9">
                  <c:v>627.55594360000021</c:v>
                </c:pt>
                <c:pt idx="10">
                  <c:v>710.95307200000002</c:v>
                </c:pt>
                <c:pt idx="11">
                  <c:v>853.73089600000003</c:v>
                </c:pt>
              </c:numCache>
            </c:numRef>
          </c:val>
        </c:ser>
        <c:dLbls>
          <c:showLegendKey val="0"/>
          <c:showVal val="0"/>
          <c:showCatName val="0"/>
          <c:showSerName val="0"/>
          <c:showPercent val="0"/>
          <c:showBubbleSize val="0"/>
        </c:dLbls>
        <c:gapWidth val="104"/>
        <c:overlap val="100"/>
        <c:axId val="560168320"/>
        <c:axId val="560178304"/>
      </c:barChart>
      <c:catAx>
        <c:axId val="560168320"/>
        <c:scaling>
          <c:orientation val="minMax"/>
        </c:scaling>
        <c:delete val="0"/>
        <c:axPos val="b"/>
        <c:majorTickMark val="none"/>
        <c:minorTickMark val="none"/>
        <c:tickLblPos val="nextTo"/>
        <c:txPr>
          <a:bodyPr/>
          <a:lstStyle/>
          <a:p>
            <a:pPr>
              <a:defRPr sz="900"/>
            </a:pPr>
            <a:endParaRPr lang="cs-CZ"/>
          </a:p>
        </c:txPr>
        <c:crossAx val="560178304"/>
        <c:crosses val="autoZero"/>
        <c:auto val="1"/>
        <c:lblAlgn val="ctr"/>
        <c:lblOffset val="100"/>
        <c:noMultiLvlLbl val="0"/>
      </c:catAx>
      <c:valAx>
        <c:axId val="560178304"/>
        <c:scaling>
          <c:orientation val="minMax"/>
          <c:max val="25000"/>
        </c:scaling>
        <c:delete val="0"/>
        <c:axPos val="l"/>
        <c:majorGridlines/>
        <c:numFmt formatCode="#,##0" sourceLinked="0"/>
        <c:majorTickMark val="out"/>
        <c:minorTickMark val="none"/>
        <c:tickLblPos val="nextTo"/>
        <c:spPr>
          <a:ln>
            <a:noFill/>
          </a:ln>
        </c:spPr>
        <c:txPr>
          <a:bodyPr/>
          <a:lstStyle/>
          <a:p>
            <a:pPr>
              <a:defRPr sz="900"/>
            </a:pPr>
            <a:endParaRPr lang="cs-CZ"/>
          </a:p>
        </c:txPr>
        <c:crossAx val="56016832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'14.8'!$H$31:$H$38</c:f>
              <c:numCache>
                <c:formatCode>General</c:formatCode>
                <c:ptCount val="8"/>
              </c:numCache>
            </c:numRef>
          </c:cat>
          <c:val>
            <c:numRef>
              <c:f>'14.8'!$I$31:$I$38</c:f>
              <c:numCache>
                <c:formatCode>0.0%</c:formatCode>
                <c:ptCount val="8"/>
              </c:numCache>
            </c:numRef>
          </c:val>
        </c:ser>
        <c:dLbls>
          <c:showLegendKey val="0"/>
          <c:showVal val="0"/>
          <c:showCatName val="0"/>
          <c:showSerName val="0"/>
          <c:showPercent val="0"/>
          <c:showBubbleSize val="0"/>
        </c:dLbls>
        <c:gapWidth val="150"/>
        <c:axId val="487123584"/>
        <c:axId val="487141760"/>
      </c:barChart>
      <c:catAx>
        <c:axId val="487123584"/>
        <c:scaling>
          <c:orientation val="minMax"/>
        </c:scaling>
        <c:delete val="0"/>
        <c:axPos val="l"/>
        <c:numFmt formatCode="General" sourceLinked="1"/>
        <c:majorTickMark val="none"/>
        <c:minorTickMark val="none"/>
        <c:tickLblPos val="nextTo"/>
        <c:txPr>
          <a:bodyPr/>
          <a:lstStyle/>
          <a:p>
            <a:pPr>
              <a:defRPr sz="900"/>
            </a:pPr>
            <a:endParaRPr lang="cs-CZ"/>
          </a:p>
        </c:txPr>
        <c:crossAx val="487141760"/>
        <c:crosses val="autoZero"/>
        <c:auto val="1"/>
        <c:lblAlgn val="ctr"/>
        <c:lblOffset val="100"/>
        <c:noMultiLvlLbl val="0"/>
      </c:catAx>
      <c:valAx>
        <c:axId val="48714176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712358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'14.8'!$J$31</c:f>
              <c:strCache>
                <c:ptCount val="1"/>
              </c:strCache>
            </c:strRef>
          </c:tx>
          <c:invertIfNegative val="0"/>
          <c:cat>
            <c:numRef>
              <c:f>'14.8'!$K$30:$M$30</c:f>
              <c:numCache>
                <c:formatCode>General</c:formatCode>
                <c:ptCount val="3"/>
              </c:numCache>
            </c:numRef>
          </c:cat>
          <c:val>
            <c:numRef>
              <c:f>'14.8'!$K$31:$M$31</c:f>
              <c:numCache>
                <c:formatCode>#,##0.0</c:formatCode>
                <c:ptCount val="3"/>
              </c:numCache>
            </c:numRef>
          </c:val>
        </c:ser>
        <c:ser>
          <c:idx val="1"/>
          <c:order val="1"/>
          <c:tx>
            <c:strRef>
              <c:f>'14.8'!$J$32</c:f>
              <c:strCache>
                <c:ptCount val="1"/>
              </c:strCache>
            </c:strRef>
          </c:tx>
          <c:invertIfNegative val="0"/>
          <c:cat>
            <c:numRef>
              <c:f>'14.8'!$K$30:$M$30</c:f>
              <c:numCache>
                <c:formatCode>General</c:formatCode>
                <c:ptCount val="3"/>
              </c:numCache>
            </c:numRef>
          </c:cat>
          <c:val>
            <c:numRef>
              <c:f>'14.8'!$K$32:$M$32</c:f>
              <c:numCache>
                <c:formatCode>#,##0.0</c:formatCode>
                <c:ptCount val="3"/>
              </c:numCache>
            </c:numRef>
          </c:val>
        </c:ser>
        <c:ser>
          <c:idx val="2"/>
          <c:order val="2"/>
          <c:tx>
            <c:strRef>
              <c:f>'14.8'!$J$33</c:f>
              <c:strCache>
                <c:ptCount val="1"/>
              </c:strCache>
            </c:strRef>
          </c:tx>
          <c:invertIfNegative val="0"/>
          <c:cat>
            <c:numRef>
              <c:f>'14.8'!$K$30:$M$30</c:f>
              <c:numCache>
                <c:formatCode>General</c:formatCode>
                <c:ptCount val="3"/>
              </c:numCache>
            </c:numRef>
          </c:cat>
          <c:val>
            <c:numRef>
              <c:f>'14.8'!$K$33:$M$33</c:f>
              <c:numCache>
                <c:formatCode>#,##0.0</c:formatCode>
                <c:ptCount val="3"/>
              </c:numCache>
            </c:numRef>
          </c:val>
        </c:ser>
        <c:ser>
          <c:idx val="3"/>
          <c:order val="3"/>
          <c:tx>
            <c:strRef>
              <c:f>'14.8'!$J$34</c:f>
              <c:strCache>
                <c:ptCount val="1"/>
              </c:strCache>
            </c:strRef>
          </c:tx>
          <c:invertIfNegative val="0"/>
          <c:cat>
            <c:numRef>
              <c:f>'14.8'!$K$30:$M$30</c:f>
              <c:numCache>
                <c:formatCode>General</c:formatCode>
                <c:ptCount val="3"/>
              </c:numCache>
            </c:numRef>
          </c:cat>
          <c:val>
            <c:numRef>
              <c:f>'14.8'!$K$34:$M$34</c:f>
              <c:numCache>
                <c:formatCode>#,##0.0</c:formatCode>
                <c:ptCount val="3"/>
              </c:numCache>
            </c:numRef>
          </c:val>
        </c:ser>
        <c:ser>
          <c:idx val="4"/>
          <c:order val="4"/>
          <c:tx>
            <c:strRef>
              <c:f>'14.8'!$J$35</c:f>
              <c:strCache>
                <c:ptCount val="1"/>
              </c:strCache>
            </c:strRef>
          </c:tx>
          <c:invertIfNegative val="0"/>
          <c:cat>
            <c:numRef>
              <c:f>'14.8'!$K$30:$M$30</c:f>
              <c:numCache>
                <c:formatCode>General</c:formatCode>
                <c:ptCount val="3"/>
              </c:numCache>
            </c:numRef>
          </c:cat>
          <c:val>
            <c:numRef>
              <c:f>'14.8'!$K$35:$M$35</c:f>
              <c:numCache>
                <c:formatCode>#,##0.0</c:formatCode>
                <c:ptCount val="3"/>
              </c:numCache>
            </c:numRef>
          </c:val>
        </c:ser>
        <c:ser>
          <c:idx val="5"/>
          <c:order val="5"/>
          <c:tx>
            <c:strRef>
              <c:f>'14.8'!$J$36</c:f>
              <c:strCache>
                <c:ptCount val="1"/>
              </c:strCache>
            </c:strRef>
          </c:tx>
          <c:invertIfNegative val="0"/>
          <c:cat>
            <c:numRef>
              <c:f>'14.8'!$K$30:$M$30</c:f>
              <c:numCache>
                <c:formatCode>General</c:formatCode>
                <c:ptCount val="3"/>
              </c:numCache>
            </c:numRef>
          </c:cat>
          <c:val>
            <c:numRef>
              <c:f>'14.8'!$K$36:$M$36</c:f>
              <c:numCache>
                <c:formatCode>#,##0.0</c:formatCode>
                <c:ptCount val="3"/>
              </c:numCache>
            </c:numRef>
          </c:val>
        </c:ser>
        <c:ser>
          <c:idx val="6"/>
          <c:order val="6"/>
          <c:tx>
            <c:strRef>
              <c:f>'14.8'!$J$37</c:f>
              <c:strCache>
                <c:ptCount val="1"/>
              </c:strCache>
            </c:strRef>
          </c:tx>
          <c:invertIfNegative val="0"/>
          <c:cat>
            <c:numRef>
              <c:f>'14.8'!$K$30:$M$30</c:f>
              <c:numCache>
                <c:formatCode>General</c:formatCode>
                <c:ptCount val="3"/>
              </c:numCache>
            </c:numRef>
          </c:cat>
          <c:val>
            <c:numRef>
              <c:f>'14.8'!$K$37:$M$37</c:f>
              <c:numCache>
                <c:formatCode>#,##0.0</c:formatCode>
                <c:ptCount val="3"/>
              </c:numCache>
            </c:numRef>
          </c:val>
        </c:ser>
        <c:ser>
          <c:idx val="7"/>
          <c:order val="7"/>
          <c:tx>
            <c:strRef>
              <c:f>'14.8'!$J$38</c:f>
              <c:strCache>
                <c:ptCount val="1"/>
              </c:strCache>
            </c:strRef>
          </c:tx>
          <c:spPr>
            <a:solidFill>
              <a:srgbClr val="FFC000"/>
            </a:solidFill>
          </c:spPr>
          <c:invertIfNegative val="0"/>
          <c:cat>
            <c:numRef>
              <c:f>'14.8'!$K$30:$M$30</c:f>
              <c:numCache>
                <c:formatCode>General</c:formatCode>
                <c:ptCount val="3"/>
              </c:numCache>
            </c:numRef>
          </c:cat>
          <c:val>
            <c:numRef>
              <c:f>'14.8'!$K$38:$M$38</c:f>
              <c:numCache>
                <c:formatCode>#,##0.0</c:formatCode>
                <c:ptCount val="3"/>
              </c:numCache>
            </c:numRef>
          </c:val>
        </c:ser>
        <c:dLbls>
          <c:showLegendKey val="0"/>
          <c:showVal val="0"/>
          <c:showCatName val="0"/>
          <c:showSerName val="0"/>
          <c:showPercent val="0"/>
          <c:showBubbleSize val="0"/>
        </c:dLbls>
        <c:gapWidth val="150"/>
        <c:overlap val="100"/>
        <c:axId val="487192064"/>
        <c:axId val="487193600"/>
      </c:barChart>
      <c:catAx>
        <c:axId val="487192064"/>
        <c:scaling>
          <c:orientation val="minMax"/>
        </c:scaling>
        <c:delete val="0"/>
        <c:axPos val="b"/>
        <c:numFmt formatCode="General" sourceLinked="1"/>
        <c:majorTickMark val="none"/>
        <c:minorTickMark val="none"/>
        <c:tickLblPos val="nextTo"/>
        <c:txPr>
          <a:bodyPr/>
          <a:lstStyle/>
          <a:p>
            <a:pPr>
              <a:defRPr sz="900"/>
            </a:pPr>
            <a:endParaRPr lang="cs-CZ"/>
          </a:p>
        </c:txPr>
        <c:crossAx val="487193600"/>
        <c:crosses val="autoZero"/>
        <c:auto val="1"/>
        <c:lblAlgn val="ctr"/>
        <c:lblOffset val="100"/>
        <c:noMultiLvlLbl val="0"/>
      </c:catAx>
      <c:valAx>
        <c:axId val="48719360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7192064"/>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'14.8'!$L$19:$L$26</c:f>
              <c:numCache>
                <c:formatCode>General</c:formatCode>
                <c:ptCount val="8"/>
              </c:numCache>
            </c:numRef>
          </c:cat>
          <c:val>
            <c:numRef>
              <c:f>'14.8'!$M$19:$M$26</c:f>
              <c:numCache>
                <c:formatCode>0.0%</c:formatCode>
                <c:ptCount val="8"/>
              </c:numCache>
            </c:numRef>
          </c:val>
        </c:ser>
        <c:dLbls>
          <c:showLegendKey val="0"/>
          <c:showVal val="0"/>
          <c:showCatName val="0"/>
          <c:showSerName val="0"/>
          <c:showPercent val="0"/>
          <c:showBubbleSize val="0"/>
        </c:dLbls>
        <c:gapWidth val="150"/>
        <c:axId val="487218560"/>
        <c:axId val="487228544"/>
      </c:barChart>
      <c:catAx>
        <c:axId val="487218560"/>
        <c:scaling>
          <c:orientation val="minMax"/>
        </c:scaling>
        <c:delete val="0"/>
        <c:axPos val="l"/>
        <c:numFmt formatCode="General" sourceLinked="1"/>
        <c:majorTickMark val="none"/>
        <c:minorTickMark val="none"/>
        <c:tickLblPos val="nextTo"/>
        <c:txPr>
          <a:bodyPr/>
          <a:lstStyle/>
          <a:p>
            <a:pPr>
              <a:defRPr sz="900"/>
            </a:pPr>
            <a:endParaRPr lang="cs-CZ"/>
          </a:p>
        </c:txPr>
        <c:crossAx val="487228544"/>
        <c:crosses val="autoZero"/>
        <c:auto val="1"/>
        <c:lblAlgn val="ctr"/>
        <c:lblOffset val="100"/>
        <c:noMultiLvlLbl val="0"/>
      </c:catAx>
      <c:valAx>
        <c:axId val="4872285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72185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'14.9'!$J$19:$J$26</c:f>
              <c:numCache>
                <c:formatCode>General</c:formatCode>
                <c:ptCount val="8"/>
              </c:numCache>
            </c:numRef>
          </c:cat>
          <c:val>
            <c:numRef>
              <c:f>'14.9'!$K$19:$K$26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'14.9'!$H$19:$H$22</c:f>
              <c:numCache>
                <c:formatCode>0.0</c:formatCode>
                <c:ptCount val="4"/>
              </c:numCache>
            </c:numRef>
          </c:cat>
          <c:val>
            <c:numRef>
              <c:f>'14.9'!$I$19:$I$22</c:f>
              <c:numCache>
                <c:formatCode>0.0%</c:formatCode>
                <c:ptCount val="4"/>
              </c:numCache>
            </c:numRef>
          </c:val>
        </c:ser>
        <c:dLbls>
          <c:showLegendKey val="0"/>
          <c:showVal val="0"/>
          <c:showCatName val="0"/>
          <c:showSerName val="0"/>
          <c:showPercent val="0"/>
          <c:showBubbleSize val="0"/>
        </c:dLbls>
        <c:gapWidth val="150"/>
        <c:axId val="487989632"/>
        <c:axId val="487991168"/>
      </c:barChart>
      <c:catAx>
        <c:axId val="487989632"/>
        <c:scaling>
          <c:orientation val="maxMin"/>
        </c:scaling>
        <c:delete val="0"/>
        <c:axPos val="l"/>
        <c:numFmt formatCode="0.0" sourceLinked="1"/>
        <c:majorTickMark val="none"/>
        <c:minorTickMark val="none"/>
        <c:tickLblPos val="nextTo"/>
        <c:txPr>
          <a:bodyPr/>
          <a:lstStyle/>
          <a:p>
            <a:pPr>
              <a:defRPr sz="900"/>
            </a:pPr>
            <a:endParaRPr lang="cs-CZ"/>
          </a:p>
        </c:txPr>
        <c:crossAx val="487991168"/>
        <c:crosses val="autoZero"/>
        <c:auto val="1"/>
        <c:lblAlgn val="ctr"/>
        <c:lblOffset val="100"/>
        <c:noMultiLvlLbl val="0"/>
      </c:catAx>
      <c:valAx>
        <c:axId val="48799116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798963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'14.9'!$H$31:$H$38</c:f>
              <c:numCache>
                <c:formatCode>General</c:formatCode>
                <c:ptCount val="8"/>
              </c:numCache>
            </c:numRef>
          </c:cat>
          <c:val>
            <c:numRef>
              <c:f>'14.9'!$I$31:$I$38</c:f>
              <c:numCache>
                <c:formatCode>0.0%</c:formatCode>
                <c:ptCount val="8"/>
              </c:numCache>
            </c:numRef>
          </c:val>
        </c:ser>
        <c:dLbls>
          <c:showLegendKey val="0"/>
          <c:showVal val="0"/>
          <c:showCatName val="0"/>
          <c:showSerName val="0"/>
          <c:showPercent val="0"/>
          <c:showBubbleSize val="0"/>
        </c:dLbls>
        <c:gapWidth val="150"/>
        <c:axId val="488003072"/>
        <c:axId val="488004608"/>
      </c:barChart>
      <c:catAx>
        <c:axId val="488003072"/>
        <c:scaling>
          <c:orientation val="minMax"/>
        </c:scaling>
        <c:delete val="0"/>
        <c:axPos val="l"/>
        <c:numFmt formatCode="General" sourceLinked="1"/>
        <c:majorTickMark val="none"/>
        <c:minorTickMark val="none"/>
        <c:tickLblPos val="nextTo"/>
        <c:txPr>
          <a:bodyPr/>
          <a:lstStyle/>
          <a:p>
            <a:pPr>
              <a:defRPr sz="900"/>
            </a:pPr>
            <a:endParaRPr lang="cs-CZ"/>
          </a:p>
        </c:txPr>
        <c:crossAx val="488004608"/>
        <c:crosses val="autoZero"/>
        <c:auto val="1"/>
        <c:lblAlgn val="ctr"/>
        <c:lblOffset val="100"/>
        <c:noMultiLvlLbl val="0"/>
      </c:catAx>
      <c:valAx>
        <c:axId val="4880046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80030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'14.9'!$J$31</c:f>
              <c:strCache>
                <c:ptCount val="1"/>
              </c:strCache>
            </c:strRef>
          </c:tx>
          <c:invertIfNegative val="0"/>
          <c:cat>
            <c:numRef>
              <c:f>'14.9'!$K$30:$M$30</c:f>
              <c:numCache>
                <c:formatCode>General</c:formatCode>
                <c:ptCount val="3"/>
              </c:numCache>
            </c:numRef>
          </c:cat>
          <c:val>
            <c:numRef>
              <c:f>'14.9'!$K$31:$M$31</c:f>
              <c:numCache>
                <c:formatCode>#,##0.0</c:formatCode>
                <c:ptCount val="3"/>
              </c:numCache>
            </c:numRef>
          </c:val>
        </c:ser>
        <c:ser>
          <c:idx val="1"/>
          <c:order val="1"/>
          <c:tx>
            <c:strRef>
              <c:f>'14.9'!$J$32</c:f>
              <c:strCache>
                <c:ptCount val="1"/>
              </c:strCache>
            </c:strRef>
          </c:tx>
          <c:invertIfNegative val="0"/>
          <c:cat>
            <c:numRef>
              <c:f>'14.9'!$K$30:$M$30</c:f>
              <c:numCache>
                <c:formatCode>General</c:formatCode>
                <c:ptCount val="3"/>
              </c:numCache>
            </c:numRef>
          </c:cat>
          <c:val>
            <c:numRef>
              <c:f>'14.9'!$K$32:$M$32</c:f>
              <c:numCache>
                <c:formatCode>#,##0.0</c:formatCode>
                <c:ptCount val="3"/>
              </c:numCache>
            </c:numRef>
          </c:val>
        </c:ser>
        <c:ser>
          <c:idx val="2"/>
          <c:order val="2"/>
          <c:tx>
            <c:strRef>
              <c:f>'14.9'!$J$33</c:f>
              <c:strCache>
                <c:ptCount val="1"/>
              </c:strCache>
            </c:strRef>
          </c:tx>
          <c:invertIfNegative val="0"/>
          <c:cat>
            <c:numRef>
              <c:f>'14.9'!$K$30:$M$30</c:f>
              <c:numCache>
                <c:formatCode>General</c:formatCode>
                <c:ptCount val="3"/>
              </c:numCache>
            </c:numRef>
          </c:cat>
          <c:val>
            <c:numRef>
              <c:f>'14.9'!$K$33:$M$33</c:f>
              <c:numCache>
                <c:formatCode>#,##0.0</c:formatCode>
                <c:ptCount val="3"/>
              </c:numCache>
            </c:numRef>
          </c:val>
        </c:ser>
        <c:ser>
          <c:idx val="3"/>
          <c:order val="3"/>
          <c:tx>
            <c:strRef>
              <c:f>'14.9'!$J$34</c:f>
              <c:strCache>
                <c:ptCount val="1"/>
              </c:strCache>
            </c:strRef>
          </c:tx>
          <c:invertIfNegative val="0"/>
          <c:cat>
            <c:numRef>
              <c:f>'14.9'!$K$30:$M$30</c:f>
              <c:numCache>
                <c:formatCode>General</c:formatCode>
                <c:ptCount val="3"/>
              </c:numCache>
            </c:numRef>
          </c:cat>
          <c:val>
            <c:numRef>
              <c:f>'14.9'!$K$34:$M$34</c:f>
              <c:numCache>
                <c:formatCode>#,##0.0</c:formatCode>
                <c:ptCount val="3"/>
              </c:numCache>
            </c:numRef>
          </c:val>
        </c:ser>
        <c:ser>
          <c:idx val="4"/>
          <c:order val="4"/>
          <c:tx>
            <c:strRef>
              <c:f>'14.9'!$J$35</c:f>
              <c:strCache>
                <c:ptCount val="1"/>
              </c:strCache>
            </c:strRef>
          </c:tx>
          <c:invertIfNegative val="0"/>
          <c:cat>
            <c:numRef>
              <c:f>'14.9'!$K$30:$M$30</c:f>
              <c:numCache>
                <c:formatCode>General</c:formatCode>
                <c:ptCount val="3"/>
              </c:numCache>
            </c:numRef>
          </c:cat>
          <c:val>
            <c:numRef>
              <c:f>'14.9'!$K$35:$M$35</c:f>
              <c:numCache>
                <c:formatCode>#,##0.0</c:formatCode>
                <c:ptCount val="3"/>
              </c:numCache>
            </c:numRef>
          </c:val>
        </c:ser>
        <c:ser>
          <c:idx val="5"/>
          <c:order val="5"/>
          <c:tx>
            <c:strRef>
              <c:f>'14.9'!$J$36</c:f>
              <c:strCache>
                <c:ptCount val="1"/>
              </c:strCache>
            </c:strRef>
          </c:tx>
          <c:invertIfNegative val="0"/>
          <c:cat>
            <c:numRef>
              <c:f>'14.9'!$K$30:$M$30</c:f>
              <c:numCache>
                <c:formatCode>General</c:formatCode>
                <c:ptCount val="3"/>
              </c:numCache>
            </c:numRef>
          </c:cat>
          <c:val>
            <c:numRef>
              <c:f>'14.9'!$K$36:$M$36</c:f>
              <c:numCache>
                <c:formatCode>#,##0.0</c:formatCode>
                <c:ptCount val="3"/>
              </c:numCache>
            </c:numRef>
          </c:val>
        </c:ser>
        <c:ser>
          <c:idx val="6"/>
          <c:order val="6"/>
          <c:tx>
            <c:strRef>
              <c:f>'14.9'!$J$37</c:f>
              <c:strCache>
                <c:ptCount val="1"/>
              </c:strCache>
            </c:strRef>
          </c:tx>
          <c:invertIfNegative val="0"/>
          <c:cat>
            <c:numRef>
              <c:f>'14.9'!$K$30:$M$30</c:f>
              <c:numCache>
                <c:formatCode>General</c:formatCode>
                <c:ptCount val="3"/>
              </c:numCache>
            </c:numRef>
          </c:cat>
          <c:val>
            <c:numRef>
              <c:f>'14.9'!$K$37:$M$37</c:f>
              <c:numCache>
                <c:formatCode>#,##0.0</c:formatCode>
                <c:ptCount val="3"/>
              </c:numCache>
            </c:numRef>
          </c:val>
        </c:ser>
        <c:ser>
          <c:idx val="7"/>
          <c:order val="7"/>
          <c:tx>
            <c:strRef>
              <c:f>'14.9'!$J$38</c:f>
              <c:strCache>
                <c:ptCount val="1"/>
              </c:strCache>
            </c:strRef>
          </c:tx>
          <c:spPr>
            <a:solidFill>
              <a:srgbClr val="FFC000"/>
            </a:solidFill>
          </c:spPr>
          <c:invertIfNegative val="0"/>
          <c:cat>
            <c:numRef>
              <c:f>'14.9'!$K$30:$M$30</c:f>
              <c:numCache>
                <c:formatCode>General</c:formatCode>
                <c:ptCount val="3"/>
              </c:numCache>
            </c:numRef>
          </c:cat>
          <c:val>
            <c:numRef>
              <c:f>'14.9'!$K$38:$M$38</c:f>
              <c:numCache>
                <c:formatCode>#,##0.0</c:formatCode>
                <c:ptCount val="3"/>
              </c:numCache>
            </c:numRef>
          </c:val>
        </c:ser>
        <c:dLbls>
          <c:showLegendKey val="0"/>
          <c:showVal val="0"/>
          <c:showCatName val="0"/>
          <c:showSerName val="0"/>
          <c:showPercent val="0"/>
          <c:showBubbleSize val="0"/>
        </c:dLbls>
        <c:gapWidth val="150"/>
        <c:overlap val="100"/>
        <c:axId val="488075648"/>
        <c:axId val="488077184"/>
      </c:barChart>
      <c:catAx>
        <c:axId val="488075648"/>
        <c:scaling>
          <c:orientation val="minMax"/>
        </c:scaling>
        <c:delete val="0"/>
        <c:axPos val="b"/>
        <c:numFmt formatCode="General" sourceLinked="1"/>
        <c:majorTickMark val="none"/>
        <c:minorTickMark val="none"/>
        <c:tickLblPos val="nextTo"/>
        <c:txPr>
          <a:bodyPr/>
          <a:lstStyle/>
          <a:p>
            <a:pPr>
              <a:defRPr sz="900"/>
            </a:pPr>
            <a:endParaRPr lang="cs-CZ"/>
          </a:p>
        </c:txPr>
        <c:crossAx val="488077184"/>
        <c:crosses val="autoZero"/>
        <c:auto val="1"/>
        <c:lblAlgn val="ctr"/>
        <c:lblOffset val="100"/>
        <c:noMultiLvlLbl val="0"/>
      </c:catAx>
      <c:valAx>
        <c:axId val="488077184"/>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48807564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'14.9'!$L$19:$L$26</c:f>
              <c:numCache>
                <c:formatCode>General</c:formatCode>
                <c:ptCount val="8"/>
              </c:numCache>
            </c:numRef>
          </c:cat>
          <c:val>
            <c:numRef>
              <c:f>'14.9'!$M$19:$M$26</c:f>
              <c:numCache>
                <c:formatCode>0.0%</c:formatCode>
                <c:ptCount val="8"/>
              </c:numCache>
            </c:numRef>
          </c:val>
        </c:ser>
        <c:dLbls>
          <c:showLegendKey val="0"/>
          <c:showVal val="0"/>
          <c:showCatName val="0"/>
          <c:showSerName val="0"/>
          <c:showPercent val="0"/>
          <c:showBubbleSize val="0"/>
        </c:dLbls>
        <c:gapWidth val="150"/>
        <c:axId val="488114432"/>
        <c:axId val="488116224"/>
      </c:barChart>
      <c:catAx>
        <c:axId val="488114432"/>
        <c:scaling>
          <c:orientation val="minMax"/>
        </c:scaling>
        <c:delete val="0"/>
        <c:axPos val="l"/>
        <c:numFmt formatCode="General" sourceLinked="1"/>
        <c:majorTickMark val="none"/>
        <c:minorTickMark val="none"/>
        <c:tickLblPos val="nextTo"/>
        <c:txPr>
          <a:bodyPr/>
          <a:lstStyle/>
          <a:p>
            <a:pPr>
              <a:defRPr sz="900"/>
            </a:pPr>
            <a:endParaRPr lang="cs-CZ"/>
          </a:p>
        </c:txPr>
        <c:crossAx val="488116224"/>
        <c:crosses val="autoZero"/>
        <c:auto val="1"/>
        <c:lblAlgn val="ctr"/>
        <c:lblOffset val="100"/>
        <c:noMultiLvlLbl val="0"/>
      </c:catAx>
      <c:valAx>
        <c:axId val="4881162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81144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'14.10'!$J$19:$J$26</c:f>
              <c:numCache>
                <c:formatCode>General</c:formatCode>
                <c:ptCount val="8"/>
              </c:numCache>
            </c:numRef>
          </c:cat>
          <c:val>
            <c:numRef>
              <c:f>'14.10'!$K$19:$K$26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'14.10'!$H$19:$H$22</c:f>
              <c:numCache>
                <c:formatCode>0.0</c:formatCode>
                <c:ptCount val="4"/>
              </c:numCache>
            </c:numRef>
          </c:cat>
          <c:val>
            <c:numRef>
              <c:f>'14.10'!$I$19:$I$22</c:f>
              <c:numCache>
                <c:formatCode>0.0%</c:formatCode>
                <c:ptCount val="4"/>
              </c:numCache>
            </c:numRef>
          </c:val>
        </c:ser>
        <c:dLbls>
          <c:showLegendKey val="0"/>
          <c:showVal val="0"/>
          <c:showCatName val="0"/>
          <c:showSerName val="0"/>
          <c:showPercent val="0"/>
          <c:showBubbleSize val="0"/>
        </c:dLbls>
        <c:gapWidth val="150"/>
        <c:axId val="488164352"/>
        <c:axId val="488375040"/>
      </c:barChart>
      <c:catAx>
        <c:axId val="488164352"/>
        <c:scaling>
          <c:orientation val="maxMin"/>
        </c:scaling>
        <c:delete val="0"/>
        <c:axPos val="l"/>
        <c:numFmt formatCode="0.0" sourceLinked="1"/>
        <c:majorTickMark val="none"/>
        <c:minorTickMark val="none"/>
        <c:tickLblPos val="nextTo"/>
        <c:txPr>
          <a:bodyPr/>
          <a:lstStyle/>
          <a:p>
            <a:pPr>
              <a:defRPr sz="900"/>
            </a:pPr>
            <a:endParaRPr lang="cs-CZ"/>
          </a:p>
        </c:txPr>
        <c:crossAx val="488375040"/>
        <c:crosses val="autoZero"/>
        <c:auto val="1"/>
        <c:lblAlgn val="ctr"/>
        <c:lblOffset val="100"/>
        <c:noMultiLvlLbl val="0"/>
      </c:catAx>
      <c:valAx>
        <c:axId val="48837504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816435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tepla brutto v krajích ČR </a:t>
            </a:r>
            <a:r>
              <a:rPr lang="en-US" sz="1000"/>
              <a:t>(</a:t>
            </a:r>
            <a:r>
              <a:rPr lang="cs-CZ" sz="1000"/>
              <a:t>TJ</a:t>
            </a:r>
            <a:r>
              <a:rPr lang="en-US" sz="1000"/>
              <a:t>)</a:t>
            </a:r>
          </a:p>
        </c:rich>
      </c:tx>
      <c:layout/>
      <c:overlay val="0"/>
    </c:title>
    <c:autoTitleDeleted val="0"/>
    <c:plotArea>
      <c:layout>
        <c:manualLayout>
          <c:layoutTarget val="inner"/>
          <c:xMode val="edge"/>
          <c:yMode val="edge"/>
          <c:x val="5.1838093547854083E-2"/>
          <c:y val="0.12187734508007306"/>
          <c:w val="0.93541618173979413"/>
          <c:h val="0.78496549808149885"/>
        </c:manualLayout>
      </c:layout>
      <c:barChart>
        <c:barDir val="col"/>
        <c:grouping val="stacked"/>
        <c:varyColors val="0"/>
        <c:ser>
          <c:idx val="0"/>
          <c:order val="0"/>
          <c:tx>
            <c:strRef>
              <c:f>'4.3'!$A$5</c:f>
              <c:strCache>
                <c:ptCount val="1"/>
                <c:pt idx="0">
                  <c:v>Biomasa</c:v>
                </c:pt>
              </c:strCache>
            </c:strRef>
          </c:tx>
          <c:spPr>
            <a:solidFill>
              <a:schemeClr val="accent3">
                <a:lumMod val="75000"/>
              </a:schemeClr>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'4.3'!$B$5:$O$5</c:f>
              <c:numCache>
                <c:formatCode>#,##0.0</c:formatCode>
                <c:ptCount val="14"/>
                <c:pt idx="0">
                  <c:v>0</c:v>
                </c:pt>
                <c:pt idx="1">
                  <c:v>457.67606699999999</c:v>
                </c:pt>
                <c:pt idx="2">
                  <c:v>161.39127999999999</c:v>
                </c:pt>
                <c:pt idx="3">
                  <c:v>136.58477600000001</c:v>
                </c:pt>
                <c:pt idx="4">
                  <c:v>344.43921</c:v>
                </c:pt>
                <c:pt idx="5">
                  <c:v>218.40706</c:v>
                </c:pt>
                <c:pt idx="6">
                  <c:v>7.8879100000000006</c:v>
                </c:pt>
                <c:pt idx="7">
                  <c:v>1748.1695579999998</c:v>
                </c:pt>
                <c:pt idx="8">
                  <c:v>41.083724999999994</c:v>
                </c:pt>
                <c:pt idx="9">
                  <c:v>14.352283999999999</c:v>
                </c:pt>
                <c:pt idx="10">
                  <c:v>336.17891399999996</c:v>
                </c:pt>
                <c:pt idx="11">
                  <c:v>284.20543000000004</c:v>
                </c:pt>
                <c:pt idx="12">
                  <c:v>1777.4222540000001</c:v>
                </c:pt>
                <c:pt idx="13">
                  <c:v>94.749497999999988</c:v>
                </c:pt>
              </c:numCache>
            </c:numRef>
          </c:val>
        </c:ser>
        <c:ser>
          <c:idx val="1"/>
          <c:order val="1"/>
          <c:tx>
            <c:strRef>
              <c:f>'4.3'!$A$6</c:f>
              <c:strCache>
                <c:ptCount val="1"/>
                <c:pt idx="0">
                  <c:v>Bioplyn</c:v>
                </c:pt>
              </c:strCache>
            </c:strRef>
          </c:tx>
          <c:spPr>
            <a:solidFill>
              <a:schemeClr val="bg2">
                <a:lumMod val="50000"/>
              </a:schemeClr>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'4.3'!$B$6:$O$6</c:f>
              <c:numCache>
                <c:formatCode>#,##0.0</c:formatCode>
                <c:ptCount val="14"/>
                <c:pt idx="0">
                  <c:v>39.506999999999998</c:v>
                </c:pt>
                <c:pt idx="1">
                  <c:v>103.05520000000007</c:v>
                </c:pt>
                <c:pt idx="2">
                  <c:v>79.732906</c:v>
                </c:pt>
                <c:pt idx="3">
                  <c:v>19.964898000000002</c:v>
                </c:pt>
                <c:pt idx="4">
                  <c:v>179.87263299999998</c:v>
                </c:pt>
                <c:pt idx="5">
                  <c:v>113.29465700000009</c:v>
                </c:pt>
                <c:pt idx="6">
                  <c:v>9.3965940000000003</c:v>
                </c:pt>
                <c:pt idx="7">
                  <c:v>93.868937000000031</c:v>
                </c:pt>
                <c:pt idx="8">
                  <c:v>88.03063499999999</c:v>
                </c:pt>
                <c:pt idx="9">
                  <c:v>110.13330400000004</c:v>
                </c:pt>
                <c:pt idx="10">
                  <c:v>103.18423199999998</c:v>
                </c:pt>
                <c:pt idx="11">
                  <c:v>130.05080800000002</c:v>
                </c:pt>
                <c:pt idx="12">
                  <c:v>30.705466999999995</c:v>
                </c:pt>
                <c:pt idx="13">
                  <c:v>34.374987999999995</c:v>
                </c:pt>
              </c:numCache>
            </c:numRef>
          </c:val>
        </c:ser>
        <c:ser>
          <c:idx val="2"/>
          <c:order val="2"/>
          <c:tx>
            <c:strRef>
              <c:f>'4.3'!$A$7</c:f>
              <c:strCache>
                <c:ptCount val="1"/>
                <c:pt idx="0">
                  <c:v>Černé uhlí</c:v>
                </c:pt>
              </c:strCache>
            </c:strRef>
          </c:tx>
          <c:spPr>
            <a:solidFill>
              <a:schemeClr val="tx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'4.3'!$B$7:$O$7</c:f>
              <c:numCache>
                <c:formatCode>#,##0.0</c:formatCode>
                <c:ptCount val="14"/>
                <c:pt idx="0">
                  <c:v>0</c:v>
                </c:pt>
                <c:pt idx="1">
                  <c:v>0</c:v>
                </c:pt>
                <c:pt idx="2">
                  <c:v>0</c:v>
                </c:pt>
                <c:pt idx="3">
                  <c:v>0</c:v>
                </c:pt>
                <c:pt idx="4">
                  <c:v>0</c:v>
                </c:pt>
                <c:pt idx="5">
                  <c:v>49.366</c:v>
                </c:pt>
                <c:pt idx="6">
                  <c:v>0</c:v>
                </c:pt>
                <c:pt idx="7">
                  <c:v>3958.0344730000002</c:v>
                </c:pt>
                <c:pt idx="8">
                  <c:v>377.165592</c:v>
                </c:pt>
                <c:pt idx="9">
                  <c:v>65.858000000000004</c:v>
                </c:pt>
                <c:pt idx="10">
                  <c:v>0</c:v>
                </c:pt>
                <c:pt idx="11">
                  <c:v>0.19463</c:v>
                </c:pt>
                <c:pt idx="12">
                  <c:v>0</c:v>
                </c:pt>
                <c:pt idx="13">
                  <c:v>64.629000000000005</c:v>
                </c:pt>
              </c:numCache>
            </c:numRef>
          </c:val>
        </c:ser>
        <c:ser>
          <c:idx val="3"/>
          <c:order val="3"/>
          <c:tx>
            <c:strRef>
              <c:f>'4.3'!$A$8</c:f>
              <c:strCache>
                <c:ptCount val="1"/>
                <c:pt idx="0">
                  <c:v>Elektrická energie</c:v>
                </c:pt>
              </c:strCache>
            </c:strRef>
          </c:tx>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'4.3'!$B$8:$O$8</c:f>
              <c:numCache>
                <c:formatCode>#,##0.0</c:formatCode>
                <c:ptCount val="14"/>
                <c:pt idx="0">
                  <c:v>3.0000000000000001E-3</c:v>
                </c:pt>
                <c:pt idx="1">
                  <c:v>8.4359000000000003E-2</c:v>
                </c:pt>
                <c:pt idx="2">
                  <c:v>2.714</c:v>
                </c:pt>
                <c:pt idx="3">
                  <c:v>0</c:v>
                </c:pt>
                <c:pt idx="4">
                  <c:v>2E-3</c:v>
                </c:pt>
                <c:pt idx="5">
                  <c:v>0</c:v>
                </c:pt>
                <c:pt idx="6">
                  <c:v>0</c:v>
                </c:pt>
                <c:pt idx="7">
                  <c:v>0.60699999999999998</c:v>
                </c:pt>
                <c:pt idx="8">
                  <c:v>0</c:v>
                </c:pt>
                <c:pt idx="9">
                  <c:v>0</c:v>
                </c:pt>
                <c:pt idx="10">
                  <c:v>1.3194699999999999</c:v>
                </c:pt>
                <c:pt idx="11">
                  <c:v>0</c:v>
                </c:pt>
                <c:pt idx="12">
                  <c:v>0</c:v>
                </c:pt>
                <c:pt idx="13">
                  <c:v>1.7600000000000001E-2</c:v>
                </c:pt>
              </c:numCache>
            </c:numRef>
          </c:val>
        </c:ser>
        <c:ser>
          <c:idx val="4"/>
          <c:order val="4"/>
          <c:tx>
            <c:strRef>
              <c:f>'4.3'!$A$9</c:f>
              <c:strCache>
                <c:ptCount val="1"/>
                <c:pt idx="0">
                  <c:v>Energie prostředí (tepelné čerpadlo)</c:v>
                </c:pt>
              </c:strCache>
            </c:strRef>
          </c:tx>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'4.3'!$B$9:$O$9</c:f>
              <c:numCache>
                <c:formatCode>#,##0.0</c:formatCode>
                <c:ptCount val="14"/>
                <c:pt idx="0">
                  <c:v>1.369</c:v>
                </c:pt>
                <c:pt idx="1">
                  <c:v>2.7650000000000001E-2</c:v>
                </c:pt>
                <c:pt idx="2">
                  <c:v>0.19700000000000001</c:v>
                </c:pt>
                <c:pt idx="3">
                  <c:v>1.6331199999999999</c:v>
                </c:pt>
                <c:pt idx="4">
                  <c:v>0</c:v>
                </c:pt>
                <c:pt idx="5">
                  <c:v>0</c:v>
                </c:pt>
                <c:pt idx="6">
                  <c:v>0</c:v>
                </c:pt>
                <c:pt idx="7">
                  <c:v>0</c:v>
                </c:pt>
                <c:pt idx="8">
                  <c:v>0</c:v>
                </c:pt>
                <c:pt idx="9">
                  <c:v>0</c:v>
                </c:pt>
                <c:pt idx="10">
                  <c:v>0</c:v>
                </c:pt>
                <c:pt idx="11">
                  <c:v>0</c:v>
                </c:pt>
                <c:pt idx="12">
                  <c:v>0.373</c:v>
                </c:pt>
                <c:pt idx="13">
                  <c:v>0</c:v>
                </c:pt>
              </c:numCache>
            </c:numRef>
          </c:val>
        </c:ser>
        <c:ser>
          <c:idx val="5"/>
          <c:order val="5"/>
          <c:tx>
            <c:strRef>
              <c:f>'4.3'!$A$10</c:f>
              <c:strCache>
                <c:ptCount val="1"/>
                <c:pt idx="0">
                  <c:v>Energie Slunce (solární kolektor)</c:v>
                </c:pt>
              </c:strCache>
            </c:strRef>
          </c:tx>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'4.3'!$B$10:$O$10</c:f>
              <c:numCache>
                <c:formatCode>#,##0.0</c:formatCode>
                <c:ptCount val="14"/>
                <c:pt idx="0">
                  <c:v>0</c:v>
                </c:pt>
                <c:pt idx="1">
                  <c:v>0</c:v>
                </c:pt>
                <c:pt idx="2">
                  <c:v>1.0999999999999999E-2</c:v>
                </c:pt>
                <c:pt idx="3">
                  <c:v>1.6078000000000002E-2</c:v>
                </c:pt>
                <c:pt idx="4">
                  <c:v>1.6899999999999998E-2</c:v>
                </c:pt>
                <c:pt idx="5">
                  <c:v>0</c:v>
                </c:pt>
                <c:pt idx="6">
                  <c:v>0</c:v>
                </c:pt>
                <c:pt idx="7">
                  <c:v>0</c:v>
                </c:pt>
                <c:pt idx="8">
                  <c:v>0</c:v>
                </c:pt>
                <c:pt idx="9">
                  <c:v>0</c:v>
                </c:pt>
                <c:pt idx="10">
                  <c:v>0</c:v>
                </c:pt>
                <c:pt idx="11">
                  <c:v>0</c:v>
                </c:pt>
                <c:pt idx="12">
                  <c:v>6.0000000000000001E-3</c:v>
                </c:pt>
                <c:pt idx="13">
                  <c:v>0</c:v>
                </c:pt>
              </c:numCache>
            </c:numRef>
          </c:val>
        </c:ser>
        <c:ser>
          <c:idx val="6"/>
          <c:order val="6"/>
          <c:tx>
            <c:strRef>
              <c:f>'4.3'!$A$11</c:f>
              <c:strCache>
                <c:ptCount val="1"/>
                <c:pt idx="0">
                  <c:v>Hnědé uhlí</c:v>
                </c:pt>
              </c:strCache>
            </c:strRef>
          </c:tx>
          <c:spPr>
            <a:solidFill>
              <a:srgbClr val="6E4932"/>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'4.3'!$B$11:$O$11</c:f>
              <c:numCache>
                <c:formatCode>#,##0.0</c:formatCode>
                <c:ptCount val="14"/>
                <c:pt idx="0">
                  <c:v>0</c:v>
                </c:pt>
                <c:pt idx="1">
                  <c:v>1380.1686310000002</c:v>
                </c:pt>
                <c:pt idx="2">
                  <c:v>12.112719999999999</c:v>
                </c:pt>
                <c:pt idx="3">
                  <c:v>3527.2670209999997</c:v>
                </c:pt>
                <c:pt idx="4">
                  <c:v>156.64766699999998</c:v>
                </c:pt>
                <c:pt idx="5">
                  <c:v>730.51592999999991</c:v>
                </c:pt>
                <c:pt idx="6">
                  <c:v>28.025673999999999</c:v>
                </c:pt>
                <c:pt idx="7">
                  <c:v>345.06045999999998</c:v>
                </c:pt>
                <c:pt idx="8">
                  <c:v>779.02305100000012</c:v>
                </c:pt>
                <c:pt idx="9">
                  <c:v>1667.4022009999999</c:v>
                </c:pt>
                <c:pt idx="10">
                  <c:v>926.32619700000009</c:v>
                </c:pt>
                <c:pt idx="11">
                  <c:v>4693.4105049999998</c:v>
                </c:pt>
                <c:pt idx="12">
                  <c:v>5453.9530700000005</c:v>
                </c:pt>
                <c:pt idx="13">
                  <c:v>969.35694199999989</c:v>
                </c:pt>
              </c:numCache>
            </c:numRef>
          </c:val>
        </c:ser>
        <c:ser>
          <c:idx val="7"/>
          <c:order val="7"/>
          <c:tx>
            <c:strRef>
              <c:f>'4.3'!$A$12</c:f>
              <c:strCache>
                <c:ptCount val="1"/>
                <c:pt idx="0">
                  <c:v>Jaderné palivo</c:v>
                </c:pt>
              </c:strCache>
            </c:strRef>
          </c:tx>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'4.3'!$B$12:$O$12</c:f>
              <c:numCache>
                <c:formatCode>#,##0.0</c:formatCode>
                <c:ptCount val="14"/>
                <c:pt idx="0">
                  <c:v>0</c:v>
                </c:pt>
                <c:pt idx="1">
                  <c:v>139.108</c:v>
                </c:pt>
                <c:pt idx="2">
                  <c:v>0</c:v>
                </c:pt>
                <c:pt idx="3">
                  <c:v>0</c:v>
                </c:pt>
                <c:pt idx="4">
                  <c:v>122.73099999999999</c:v>
                </c:pt>
                <c:pt idx="5">
                  <c:v>0</c:v>
                </c:pt>
                <c:pt idx="6">
                  <c:v>0</c:v>
                </c:pt>
                <c:pt idx="7">
                  <c:v>0</c:v>
                </c:pt>
                <c:pt idx="8">
                  <c:v>0</c:v>
                </c:pt>
                <c:pt idx="9">
                  <c:v>0</c:v>
                </c:pt>
                <c:pt idx="10">
                  <c:v>0</c:v>
                </c:pt>
                <c:pt idx="11">
                  <c:v>0</c:v>
                </c:pt>
                <c:pt idx="12">
                  <c:v>0</c:v>
                </c:pt>
                <c:pt idx="13">
                  <c:v>0</c:v>
                </c:pt>
              </c:numCache>
            </c:numRef>
          </c:val>
        </c:ser>
        <c:ser>
          <c:idx val="8"/>
          <c:order val="8"/>
          <c:tx>
            <c:strRef>
              <c:f>'4.3'!$A$13</c:f>
              <c:strCache>
                <c:ptCount val="1"/>
                <c:pt idx="0">
                  <c:v>Koks</c:v>
                </c:pt>
              </c:strCache>
            </c:strRef>
          </c:tx>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'4.3'!$B$13:$O$13</c:f>
              <c:numCache>
                <c:formatCode>#,##0.0</c:formatCode>
                <c:ptCount val="14"/>
                <c:pt idx="0">
                  <c:v>0</c:v>
                </c:pt>
                <c:pt idx="1">
                  <c:v>0</c:v>
                </c:pt>
                <c:pt idx="2">
                  <c:v>0</c:v>
                </c:pt>
                <c:pt idx="3">
                  <c:v>0</c:v>
                </c:pt>
                <c:pt idx="4">
                  <c:v>0</c:v>
                </c:pt>
                <c:pt idx="5">
                  <c:v>0</c:v>
                </c:pt>
                <c:pt idx="6">
                  <c:v>0</c:v>
                </c:pt>
                <c:pt idx="7">
                  <c:v>6.1539999999999997E-2</c:v>
                </c:pt>
                <c:pt idx="8">
                  <c:v>0</c:v>
                </c:pt>
                <c:pt idx="9">
                  <c:v>0</c:v>
                </c:pt>
                <c:pt idx="10">
                  <c:v>0</c:v>
                </c:pt>
                <c:pt idx="11">
                  <c:v>0</c:v>
                </c:pt>
                <c:pt idx="12">
                  <c:v>0</c:v>
                </c:pt>
                <c:pt idx="13">
                  <c:v>0</c:v>
                </c:pt>
              </c:numCache>
            </c:numRef>
          </c:val>
        </c:ser>
        <c:ser>
          <c:idx val="9"/>
          <c:order val="9"/>
          <c:tx>
            <c:strRef>
              <c:f>'4.3'!$A$14</c:f>
              <c:strCache>
                <c:ptCount val="1"/>
                <c:pt idx="0">
                  <c:v>Odpadní teplo</c:v>
                </c:pt>
              </c:strCache>
            </c:strRef>
          </c:tx>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'4.3'!$B$14:$O$14</c:f>
              <c:numCache>
                <c:formatCode>#,##0.0</c:formatCode>
                <c:ptCount val="14"/>
                <c:pt idx="0">
                  <c:v>0</c:v>
                </c:pt>
                <c:pt idx="1">
                  <c:v>0</c:v>
                </c:pt>
                <c:pt idx="2">
                  <c:v>24.207830000000001</c:v>
                </c:pt>
                <c:pt idx="3">
                  <c:v>3.3123</c:v>
                </c:pt>
                <c:pt idx="4">
                  <c:v>9.6620000000000008</c:v>
                </c:pt>
                <c:pt idx="5">
                  <c:v>0.98396000000000006</c:v>
                </c:pt>
                <c:pt idx="6">
                  <c:v>1.0524</c:v>
                </c:pt>
                <c:pt idx="7">
                  <c:v>294.73680000000002</c:v>
                </c:pt>
                <c:pt idx="8">
                  <c:v>154.71746999999999</c:v>
                </c:pt>
                <c:pt idx="9">
                  <c:v>56.686999999999998</c:v>
                </c:pt>
                <c:pt idx="10">
                  <c:v>0</c:v>
                </c:pt>
                <c:pt idx="11">
                  <c:v>957.91700000000003</c:v>
                </c:pt>
                <c:pt idx="12">
                  <c:v>294.97399999999999</c:v>
                </c:pt>
                <c:pt idx="13">
                  <c:v>30.46</c:v>
                </c:pt>
              </c:numCache>
            </c:numRef>
          </c:val>
        </c:ser>
        <c:ser>
          <c:idx val="10"/>
          <c:order val="10"/>
          <c:tx>
            <c:strRef>
              <c:f>'4.3'!$A$15</c:f>
              <c:strCache>
                <c:ptCount val="1"/>
                <c:pt idx="0">
                  <c:v>Ostatní kapalná paliva</c:v>
                </c:pt>
              </c:strCache>
            </c:strRef>
          </c:tx>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'4.3'!$B$15:$O$15</c:f>
              <c:numCache>
                <c:formatCode>#,##0.0</c:formatCode>
                <c:ptCount val="14"/>
                <c:pt idx="0">
                  <c:v>0</c:v>
                </c:pt>
                <c:pt idx="1">
                  <c:v>0</c:v>
                </c:pt>
                <c:pt idx="2">
                  <c:v>0</c:v>
                </c:pt>
                <c:pt idx="3">
                  <c:v>3.7983899999999999</c:v>
                </c:pt>
                <c:pt idx="4">
                  <c:v>0</c:v>
                </c:pt>
                <c:pt idx="5">
                  <c:v>0</c:v>
                </c:pt>
                <c:pt idx="6">
                  <c:v>0</c:v>
                </c:pt>
                <c:pt idx="7">
                  <c:v>0</c:v>
                </c:pt>
                <c:pt idx="8">
                  <c:v>0</c:v>
                </c:pt>
                <c:pt idx="9">
                  <c:v>0</c:v>
                </c:pt>
                <c:pt idx="10">
                  <c:v>0</c:v>
                </c:pt>
                <c:pt idx="11">
                  <c:v>7.931349</c:v>
                </c:pt>
                <c:pt idx="12">
                  <c:v>0</c:v>
                </c:pt>
                <c:pt idx="13">
                  <c:v>181.56299999999999</c:v>
                </c:pt>
              </c:numCache>
            </c:numRef>
          </c:val>
        </c:ser>
        <c:ser>
          <c:idx val="11"/>
          <c:order val="11"/>
          <c:tx>
            <c:strRef>
              <c:f>'4.3'!$A$16</c:f>
              <c:strCache>
                <c:ptCount val="1"/>
                <c:pt idx="0">
                  <c:v>Ostatní pevná paliva</c:v>
                </c:pt>
              </c:strCache>
            </c:strRef>
          </c:tx>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'4.3'!$B$16:$O$16</c:f>
              <c:numCache>
                <c:formatCode>#,##0.0</c:formatCode>
                <c:ptCount val="14"/>
                <c:pt idx="0">
                  <c:v>386.68114000000003</c:v>
                </c:pt>
                <c:pt idx="1">
                  <c:v>1.6659999999999999</c:v>
                </c:pt>
                <c:pt idx="2">
                  <c:v>385.416</c:v>
                </c:pt>
                <c:pt idx="3">
                  <c:v>0</c:v>
                </c:pt>
                <c:pt idx="4">
                  <c:v>2.532</c:v>
                </c:pt>
                <c:pt idx="5">
                  <c:v>0</c:v>
                </c:pt>
                <c:pt idx="6">
                  <c:v>192.72900000000001</c:v>
                </c:pt>
                <c:pt idx="7">
                  <c:v>20.894141999999999</c:v>
                </c:pt>
                <c:pt idx="8">
                  <c:v>0</c:v>
                </c:pt>
                <c:pt idx="9">
                  <c:v>1.3501799999999999</c:v>
                </c:pt>
                <c:pt idx="10">
                  <c:v>90.688439000000002</c:v>
                </c:pt>
                <c:pt idx="11">
                  <c:v>28.156964167737261</c:v>
                </c:pt>
                <c:pt idx="12">
                  <c:v>13.23986</c:v>
                </c:pt>
                <c:pt idx="13">
                  <c:v>20.359399999999997</c:v>
                </c:pt>
              </c:numCache>
            </c:numRef>
          </c:val>
        </c:ser>
        <c:ser>
          <c:idx val="12"/>
          <c:order val="12"/>
          <c:tx>
            <c:strRef>
              <c:f>'4.3'!$A$17</c:f>
              <c:strCache>
                <c:ptCount val="1"/>
                <c:pt idx="0">
                  <c:v>Ostatní plyny</c:v>
                </c:pt>
              </c:strCache>
            </c:strRef>
          </c:tx>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'4.3'!$B$17:$O$17</c:f>
              <c:numCache>
                <c:formatCode>#,##0.0</c:formatCode>
                <c:ptCount val="14"/>
                <c:pt idx="0">
                  <c:v>0</c:v>
                </c:pt>
                <c:pt idx="1">
                  <c:v>0.43533599999999995</c:v>
                </c:pt>
                <c:pt idx="2">
                  <c:v>0</c:v>
                </c:pt>
                <c:pt idx="3">
                  <c:v>482.21952000000016</c:v>
                </c:pt>
                <c:pt idx="4">
                  <c:v>0</c:v>
                </c:pt>
                <c:pt idx="5">
                  <c:v>0</c:v>
                </c:pt>
                <c:pt idx="6">
                  <c:v>0</c:v>
                </c:pt>
                <c:pt idx="7">
                  <c:v>1362.956698</c:v>
                </c:pt>
                <c:pt idx="8">
                  <c:v>0</c:v>
                </c:pt>
                <c:pt idx="9">
                  <c:v>0</c:v>
                </c:pt>
                <c:pt idx="10">
                  <c:v>0.183</c:v>
                </c:pt>
                <c:pt idx="11">
                  <c:v>255.08125999999999</c:v>
                </c:pt>
                <c:pt idx="12">
                  <c:v>242.44300000000001</c:v>
                </c:pt>
                <c:pt idx="13">
                  <c:v>219.631</c:v>
                </c:pt>
              </c:numCache>
            </c:numRef>
          </c:val>
        </c:ser>
        <c:ser>
          <c:idx val="13"/>
          <c:order val="13"/>
          <c:tx>
            <c:strRef>
              <c:f>'4.3'!$A$18</c:f>
              <c:strCache>
                <c:ptCount val="1"/>
                <c:pt idx="0">
                  <c:v>Ostatní</c:v>
                </c:pt>
              </c:strCache>
            </c:strRef>
          </c:tx>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'4.3'!$B$18:$O$18</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er>
        <c:ser>
          <c:idx val="14"/>
          <c:order val="14"/>
          <c:tx>
            <c:strRef>
              <c:f>'4.3'!$A$19</c:f>
              <c:strCache>
                <c:ptCount val="1"/>
                <c:pt idx="0">
                  <c:v>Topné oleje</c:v>
                </c:pt>
              </c:strCache>
            </c:strRef>
          </c:tx>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'4.3'!$B$19:$O$19</c:f>
              <c:numCache>
                <c:formatCode>#,##0.0</c:formatCode>
                <c:ptCount val="14"/>
                <c:pt idx="0">
                  <c:v>9.9865000000000009E-2</c:v>
                </c:pt>
                <c:pt idx="1">
                  <c:v>2.173476</c:v>
                </c:pt>
                <c:pt idx="2">
                  <c:v>0</c:v>
                </c:pt>
                <c:pt idx="3">
                  <c:v>0</c:v>
                </c:pt>
                <c:pt idx="4">
                  <c:v>0.82115899999999997</c:v>
                </c:pt>
                <c:pt idx="5">
                  <c:v>0.18126100000000001</c:v>
                </c:pt>
                <c:pt idx="6">
                  <c:v>1.6982999999999999</c:v>
                </c:pt>
                <c:pt idx="7">
                  <c:v>0.76334400000000002</c:v>
                </c:pt>
                <c:pt idx="8">
                  <c:v>18.996344999999998</c:v>
                </c:pt>
                <c:pt idx="9">
                  <c:v>0.562025</c:v>
                </c:pt>
                <c:pt idx="10">
                  <c:v>0.23697599999999999</c:v>
                </c:pt>
                <c:pt idx="11">
                  <c:v>3.278791</c:v>
                </c:pt>
                <c:pt idx="12">
                  <c:v>3.9592809999999989</c:v>
                </c:pt>
                <c:pt idx="13">
                  <c:v>0.47261899999999996</c:v>
                </c:pt>
              </c:numCache>
            </c:numRef>
          </c:val>
        </c:ser>
        <c:ser>
          <c:idx val="15"/>
          <c:order val="15"/>
          <c:tx>
            <c:strRef>
              <c:f>'4.3'!$A$20</c:f>
              <c:strCache>
                <c:ptCount val="1"/>
                <c:pt idx="0">
                  <c:v>Zemní plyn</c:v>
                </c:pt>
              </c:strCache>
            </c:strRef>
          </c:tx>
          <c:spPr>
            <a:solidFill>
              <a:srgbClr val="EBE600"/>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'4.3'!$B$20:$O$20</c:f>
              <c:numCache>
                <c:formatCode>#,##0.0</c:formatCode>
                <c:ptCount val="14"/>
                <c:pt idx="0">
                  <c:v>1317.0810149999993</c:v>
                </c:pt>
                <c:pt idx="1">
                  <c:v>192.73140999999995</c:v>
                </c:pt>
                <c:pt idx="2">
                  <c:v>1876.0381909999992</c:v>
                </c:pt>
                <c:pt idx="3">
                  <c:v>225.87679199999999</c:v>
                </c:pt>
                <c:pt idx="4">
                  <c:v>191.73588999999998</c:v>
                </c:pt>
                <c:pt idx="5">
                  <c:v>469.54875999999996</c:v>
                </c:pt>
                <c:pt idx="6">
                  <c:v>510.23800900000026</c:v>
                </c:pt>
                <c:pt idx="7">
                  <c:v>825.2514739999998</c:v>
                </c:pt>
                <c:pt idx="8">
                  <c:v>626.74396700000023</c:v>
                </c:pt>
                <c:pt idx="9">
                  <c:v>143.05077499999993</c:v>
                </c:pt>
                <c:pt idx="10">
                  <c:v>288.65406099999996</c:v>
                </c:pt>
                <c:pt idx="11">
                  <c:v>2214.0453258322646</c:v>
                </c:pt>
                <c:pt idx="12">
                  <c:v>517.21793700000023</c:v>
                </c:pt>
                <c:pt idx="13">
                  <c:v>576.62586460000023</c:v>
                </c:pt>
              </c:numCache>
            </c:numRef>
          </c:val>
        </c:ser>
        <c:dLbls>
          <c:showLegendKey val="0"/>
          <c:showVal val="0"/>
          <c:showCatName val="0"/>
          <c:showSerName val="0"/>
          <c:showPercent val="0"/>
          <c:showBubbleSize val="0"/>
        </c:dLbls>
        <c:gapWidth val="104"/>
        <c:overlap val="100"/>
        <c:axId val="521512448"/>
        <c:axId val="521513984"/>
      </c:barChart>
      <c:catAx>
        <c:axId val="521512448"/>
        <c:scaling>
          <c:orientation val="minMax"/>
        </c:scaling>
        <c:delete val="0"/>
        <c:axPos val="b"/>
        <c:majorTickMark val="none"/>
        <c:minorTickMark val="none"/>
        <c:tickLblPos val="low"/>
        <c:txPr>
          <a:bodyPr rot="0" vert="horz"/>
          <a:lstStyle/>
          <a:p>
            <a:pPr>
              <a:defRPr sz="900"/>
            </a:pPr>
            <a:endParaRPr lang="cs-CZ"/>
          </a:p>
        </c:txPr>
        <c:crossAx val="521513984"/>
        <c:crosses val="autoZero"/>
        <c:auto val="1"/>
        <c:lblAlgn val="ctr"/>
        <c:lblOffset val="100"/>
        <c:noMultiLvlLbl val="0"/>
      </c:catAx>
      <c:valAx>
        <c:axId val="5215139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52151244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'14.10'!$H$31:$H$38</c:f>
              <c:numCache>
                <c:formatCode>General</c:formatCode>
                <c:ptCount val="8"/>
              </c:numCache>
            </c:numRef>
          </c:cat>
          <c:val>
            <c:numRef>
              <c:f>'14.10'!$I$31:$I$38</c:f>
              <c:numCache>
                <c:formatCode>0.0%</c:formatCode>
                <c:ptCount val="8"/>
              </c:numCache>
            </c:numRef>
          </c:val>
        </c:ser>
        <c:dLbls>
          <c:showLegendKey val="0"/>
          <c:showVal val="0"/>
          <c:showCatName val="0"/>
          <c:showSerName val="0"/>
          <c:showPercent val="0"/>
          <c:showBubbleSize val="0"/>
        </c:dLbls>
        <c:gapWidth val="150"/>
        <c:axId val="488415616"/>
        <c:axId val="488417152"/>
      </c:barChart>
      <c:catAx>
        <c:axId val="488415616"/>
        <c:scaling>
          <c:orientation val="minMax"/>
        </c:scaling>
        <c:delete val="0"/>
        <c:axPos val="l"/>
        <c:numFmt formatCode="General" sourceLinked="1"/>
        <c:majorTickMark val="none"/>
        <c:minorTickMark val="none"/>
        <c:tickLblPos val="nextTo"/>
        <c:txPr>
          <a:bodyPr/>
          <a:lstStyle/>
          <a:p>
            <a:pPr>
              <a:defRPr sz="900"/>
            </a:pPr>
            <a:endParaRPr lang="cs-CZ"/>
          </a:p>
        </c:txPr>
        <c:crossAx val="488417152"/>
        <c:crosses val="autoZero"/>
        <c:auto val="1"/>
        <c:lblAlgn val="ctr"/>
        <c:lblOffset val="100"/>
        <c:noMultiLvlLbl val="0"/>
      </c:catAx>
      <c:valAx>
        <c:axId val="4884171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84156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'14.10'!$J$31</c:f>
              <c:strCache>
                <c:ptCount val="1"/>
              </c:strCache>
            </c:strRef>
          </c:tx>
          <c:invertIfNegative val="0"/>
          <c:cat>
            <c:numRef>
              <c:f>'14.10'!$K$30:$M$30</c:f>
              <c:numCache>
                <c:formatCode>General</c:formatCode>
                <c:ptCount val="3"/>
              </c:numCache>
            </c:numRef>
          </c:cat>
          <c:val>
            <c:numRef>
              <c:f>'14.10'!$K$31:$M$31</c:f>
              <c:numCache>
                <c:formatCode>#,##0.0</c:formatCode>
                <c:ptCount val="3"/>
              </c:numCache>
            </c:numRef>
          </c:val>
        </c:ser>
        <c:ser>
          <c:idx val="1"/>
          <c:order val="1"/>
          <c:tx>
            <c:strRef>
              <c:f>'14.10'!$J$32</c:f>
              <c:strCache>
                <c:ptCount val="1"/>
              </c:strCache>
            </c:strRef>
          </c:tx>
          <c:invertIfNegative val="0"/>
          <c:cat>
            <c:numRef>
              <c:f>'14.10'!$K$30:$M$30</c:f>
              <c:numCache>
                <c:formatCode>General</c:formatCode>
                <c:ptCount val="3"/>
              </c:numCache>
            </c:numRef>
          </c:cat>
          <c:val>
            <c:numRef>
              <c:f>'14.10'!$K$32:$M$32</c:f>
              <c:numCache>
                <c:formatCode>#,##0.0</c:formatCode>
                <c:ptCount val="3"/>
              </c:numCache>
            </c:numRef>
          </c:val>
        </c:ser>
        <c:ser>
          <c:idx val="2"/>
          <c:order val="2"/>
          <c:tx>
            <c:strRef>
              <c:f>'14.10'!$J$33</c:f>
              <c:strCache>
                <c:ptCount val="1"/>
              </c:strCache>
            </c:strRef>
          </c:tx>
          <c:invertIfNegative val="0"/>
          <c:cat>
            <c:numRef>
              <c:f>'14.10'!$K$30:$M$30</c:f>
              <c:numCache>
                <c:formatCode>General</c:formatCode>
                <c:ptCount val="3"/>
              </c:numCache>
            </c:numRef>
          </c:cat>
          <c:val>
            <c:numRef>
              <c:f>'14.10'!$K$33:$M$33</c:f>
              <c:numCache>
                <c:formatCode>#,##0.0</c:formatCode>
                <c:ptCount val="3"/>
              </c:numCache>
            </c:numRef>
          </c:val>
        </c:ser>
        <c:ser>
          <c:idx val="3"/>
          <c:order val="3"/>
          <c:tx>
            <c:strRef>
              <c:f>'14.10'!$J$34</c:f>
              <c:strCache>
                <c:ptCount val="1"/>
              </c:strCache>
            </c:strRef>
          </c:tx>
          <c:invertIfNegative val="0"/>
          <c:cat>
            <c:numRef>
              <c:f>'14.10'!$K$30:$M$30</c:f>
              <c:numCache>
                <c:formatCode>General</c:formatCode>
                <c:ptCount val="3"/>
              </c:numCache>
            </c:numRef>
          </c:cat>
          <c:val>
            <c:numRef>
              <c:f>'14.10'!$K$34:$M$34</c:f>
              <c:numCache>
                <c:formatCode>#,##0.0</c:formatCode>
                <c:ptCount val="3"/>
              </c:numCache>
            </c:numRef>
          </c:val>
        </c:ser>
        <c:ser>
          <c:idx val="4"/>
          <c:order val="4"/>
          <c:tx>
            <c:strRef>
              <c:f>'14.10'!$J$35</c:f>
              <c:strCache>
                <c:ptCount val="1"/>
              </c:strCache>
            </c:strRef>
          </c:tx>
          <c:invertIfNegative val="0"/>
          <c:cat>
            <c:numRef>
              <c:f>'14.10'!$K$30:$M$30</c:f>
              <c:numCache>
                <c:formatCode>General</c:formatCode>
                <c:ptCount val="3"/>
              </c:numCache>
            </c:numRef>
          </c:cat>
          <c:val>
            <c:numRef>
              <c:f>'14.10'!$K$35:$M$35</c:f>
              <c:numCache>
                <c:formatCode>#,##0.0</c:formatCode>
                <c:ptCount val="3"/>
              </c:numCache>
            </c:numRef>
          </c:val>
        </c:ser>
        <c:ser>
          <c:idx val="5"/>
          <c:order val="5"/>
          <c:tx>
            <c:strRef>
              <c:f>'14.10'!$J$36</c:f>
              <c:strCache>
                <c:ptCount val="1"/>
              </c:strCache>
            </c:strRef>
          </c:tx>
          <c:invertIfNegative val="0"/>
          <c:cat>
            <c:numRef>
              <c:f>'14.10'!$K$30:$M$30</c:f>
              <c:numCache>
                <c:formatCode>General</c:formatCode>
                <c:ptCount val="3"/>
              </c:numCache>
            </c:numRef>
          </c:cat>
          <c:val>
            <c:numRef>
              <c:f>'14.10'!$K$36:$M$36</c:f>
              <c:numCache>
                <c:formatCode>#,##0.0</c:formatCode>
                <c:ptCount val="3"/>
              </c:numCache>
            </c:numRef>
          </c:val>
        </c:ser>
        <c:ser>
          <c:idx val="6"/>
          <c:order val="6"/>
          <c:tx>
            <c:strRef>
              <c:f>'14.10'!$J$37</c:f>
              <c:strCache>
                <c:ptCount val="1"/>
              </c:strCache>
            </c:strRef>
          </c:tx>
          <c:invertIfNegative val="0"/>
          <c:cat>
            <c:numRef>
              <c:f>'14.10'!$K$30:$M$30</c:f>
              <c:numCache>
                <c:formatCode>General</c:formatCode>
                <c:ptCount val="3"/>
              </c:numCache>
            </c:numRef>
          </c:cat>
          <c:val>
            <c:numRef>
              <c:f>'14.10'!$K$37:$M$37</c:f>
              <c:numCache>
                <c:formatCode>#,##0.0</c:formatCode>
                <c:ptCount val="3"/>
              </c:numCache>
            </c:numRef>
          </c:val>
        </c:ser>
        <c:ser>
          <c:idx val="7"/>
          <c:order val="7"/>
          <c:tx>
            <c:strRef>
              <c:f>'14.10'!$J$38</c:f>
              <c:strCache>
                <c:ptCount val="1"/>
              </c:strCache>
            </c:strRef>
          </c:tx>
          <c:spPr>
            <a:solidFill>
              <a:srgbClr val="FFC000"/>
            </a:solidFill>
          </c:spPr>
          <c:invertIfNegative val="0"/>
          <c:cat>
            <c:numRef>
              <c:f>'14.10'!$K$30:$M$30</c:f>
              <c:numCache>
                <c:formatCode>General</c:formatCode>
                <c:ptCount val="3"/>
              </c:numCache>
            </c:numRef>
          </c:cat>
          <c:val>
            <c:numRef>
              <c:f>'14.10'!$K$38:$M$38</c:f>
              <c:numCache>
                <c:formatCode>#,##0.0</c:formatCode>
                <c:ptCount val="3"/>
              </c:numCache>
            </c:numRef>
          </c:val>
        </c:ser>
        <c:dLbls>
          <c:showLegendKey val="0"/>
          <c:showVal val="0"/>
          <c:showCatName val="0"/>
          <c:showSerName val="0"/>
          <c:showPercent val="0"/>
          <c:showBubbleSize val="0"/>
        </c:dLbls>
        <c:gapWidth val="150"/>
        <c:overlap val="100"/>
        <c:axId val="488717312"/>
        <c:axId val="488735488"/>
      </c:barChart>
      <c:catAx>
        <c:axId val="488717312"/>
        <c:scaling>
          <c:orientation val="minMax"/>
        </c:scaling>
        <c:delete val="0"/>
        <c:axPos val="b"/>
        <c:numFmt formatCode="General" sourceLinked="1"/>
        <c:majorTickMark val="none"/>
        <c:minorTickMark val="none"/>
        <c:tickLblPos val="nextTo"/>
        <c:txPr>
          <a:bodyPr/>
          <a:lstStyle/>
          <a:p>
            <a:pPr>
              <a:defRPr sz="900"/>
            </a:pPr>
            <a:endParaRPr lang="cs-CZ"/>
          </a:p>
        </c:txPr>
        <c:crossAx val="488735488"/>
        <c:crosses val="autoZero"/>
        <c:auto val="1"/>
        <c:lblAlgn val="ctr"/>
        <c:lblOffset val="100"/>
        <c:noMultiLvlLbl val="0"/>
      </c:catAx>
      <c:valAx>
        <c:axId val="4887354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871731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'14.10'!$L$19:$L$26</c:f>
              <c:numCache>
                <c:formatCode>General</c:formatCode>
                <c:ptCount val="8"/>
              </c:numCache>
            </c:numRef>
          </c:cat>
          <c:val>
            <c:numRef>
              <c:f>'14.10'!$M$19:$M$26</c:f>
              <c:numCache>
                <c:formatCode>0.0%</c:formatCode>
                <c:ptCount val="8"/>
              </c:numCache>
            </c:numRef>
          </c:val>
        </c:ser>
        <c:dLbls>
          <c:showLegendKey val="0"/>
          <c:showVal val="0"/>
          <c:showCatName val="0"/>
          <c:showSerName val="0"/>
          <c:showPercent val="0"/>
          <c:showBubbleSize val="0"/>
        </c:dLbls>
        <c:gapWidth val="150"/>
        <c:axId val="488752256"/>
        <c:axId val="488753792"/>
      </c:barChart>
      <c:catAx>
        <c:axId val="488752256"/>
        <c:scaling>
          <c:orientation val="minMax"/>
        </c:scaling>
        <c:delete val="0"/>
        <c:axPos val="l"/>
        <c:numFmt formatCode="General" sourceLinked="1"/>
        <c:majorTickMark val="none"/>
        <c:minorTickMark val="none"/>
        <c:tickLblPos val="nextTo"/>
        <c:txPr>
          <a:bodyPr/>
          <a:lstStyle/>
          <a:p>
            <a:pPr>
              <a:defRPr sz="900"/>
            </a:pPr>
            <a:endParaRPr lang="cs-CZ"/>
          </a:p>
        </c:txPr>
        <c:crossAx val="488753792"/>
        <c:crosses val="autoZero"/>
        <c:auto val="1"/>
        <c:lblAlgn val="ctr"/>
        <c:lblOffset val="100"/>
        <c:noMultiLvlLbl val="0"/>
      </c:catAx>
      <c:valAx>
        <c:axId val="4887537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87522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'14.11'!$J$19:$J$26</c:f>
              <c:numCache>
                <c:formatCode>General</c:formatCode>
                <c:ptCount val="8"/>
              </c:numCache>
            </c:numRef>
          </c:cat>
          <c:val>
            <c:numRef>
              <c:f>'14.11'!$K$19:$K$26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'14.11'!$H$19:$H$22</c:f>
              <c:numCache>
                <c:formatCode>0.0</c:formatCode>
                <c:ptCount val="4"/>
              </c:numCache>
            </c:numRef>
          </c:cat>
          <c:val>
            <c:numRef>
              <c:f>'14.11'!$I$19:$I$22</c:f>
              <c:numCache>
                <c:formatCode>0.0%</c:formatCode>
                <c:ptCount val="4"/>
              </c:numCache>
            </c:numRef>
          </c:val>
        </c:ser>
        <c:dLbls>
          <c:showLegendKey val="0"/>
          <c:showVal val="0"/>
          <c:showCatName val="0"/>
          <c:showSerName val="0"/>
          <c:showPercent val="0"/>
          <c:showBubbleSize val="0"/>
        </c:dLbls>
        <c:gapWidth val="150"/>
        <c:axId val="486160640"/>
        <c:axId val="486182912"/>
      </c:barChart>
      <c:catAx>
        <c:axId val="486160640"/>
        <c:scaling>
          <c:orientation val="maxMin"/>
        </c:scaling>
        <c:delete val="0"/>
        <c:axPos val="l"/>
        <c:numFmt formatCode="0.0" sourceLinked="1"/>
        <c:majorTickMark val="none"/>
        <c:minorTickMark val="none"/>
        <c:tickLblPos val="nextTo"/>
        <c:txPr>
          <a:bodyPr/>
          <a:lstStyle/>
          <a:p>
            <a:pPr>
              <a:defRPr sz="900"/>
            </a:pPr>
            <a:endParaRPr lang="cs-CZ"/>
          </a:p>
        </c:txPr>
        <c:crossAx val="486182912"/>
        <c:crosses val="autoZero"/>
        <c:auto val="1"/>
        <c:lblAlgn val="ctr"/>
        <c:lblOffset val="100"/>
        <c:noMultiLvlLbl val="0"/>
      </c:catAx>
      <c:valAx>
        <c:axId val="48618291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616064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'14.11'!$H$31:$H$38</c:f>
              <c:numCache>
                <c:formatCode>General</c:formatCode>
                <c:ptCount val="8"/>
              </c:numCache>
            </c:numRef>
          </c:cat>
          <c:val>
            <c:numRef>
              <c:f>'14.11'!$I$31:$I$38</c:f>
              <c:numCache>
                <c:formatCode>0.0%</c:formatCode>
                <c:ptCount val="8"/>
              </c:numCache>
            </c:numRef>
          </c:val>
        </c:ser>
        <c:dLbls>
          <c:showLegendKey val="0"/>
          <c:showVal val="0"/>
          <c:showCatName val="0"/>
          <c:showSerName val="0"/>
          <c:showPercent val="0"/>
          <c:showBubbleSize val="0"/>
        </c:dLbls>
        <c:gapWidth val="150"/>
        <c:axId val="486210944"/>
        <c:axId val="487785600"/>
      </c:barChart>
      <c:catAx>
        <c:axId val="486210944"/>
        <c:scaling>
          <c:orientation val="minMax"/>
        </c:scaling>
        <c:delete val="0"/>
        <c:axPos val="l"/>
        <c:numFmt formatCode="General" sourceLinked="1"/>
        <c:majorTickMark val="none"/>
        <c:minorTickMark val="none"/>
        <c:tickLblPos val="nextTo"/>
        <c:txPr>
          <a:bodyPr/>
          <a:lstStyle/>
          <a:p>
            <a:pPr>
              <a:defRPr sz="900"/>
            </a:pPr>
            <a:endParaRPr lang="cs-CZ"/>
          </a:p>
        </c:txPr>
        <c:crossAx val="487785600"/>
        <c:crosses val="autoZero"/>
        <c:auto val="1"/>
        <c:lblAlgn val="ctr"/>
        <c:lblOffset val="100"/>
        <c:noMultiLvlLbl val="0"/>
      </c:catAx>
      <c:valAx>
        <c:axId val="4877856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621094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'14.11'!$J$31</c:f>
              <c:strCache>
                <c:ptCount val="1"/>
              </c:strCache>
            </c:strRef>
          </c:tx>
          <c:invertIfNegative val="0"/>
          <c:cat>
            <c:numRef>
              <c:f>'14.11'!$K$30:$M$30</c:f>
              <c:numCache>
                <c:formatCode>General</c:formatCode>
                <c:ptCount val="3"/>
              </c:numCache>
            </c:numRef>
          </c:cat>
          <c:val>
            <c:numRef>
              <c:f>'14.11'!$K$31:$M$31</c:f>
              <c:numCache>
                <c:formatCode>#,##0.0</c:formatCode>
                <c:ptCount val="3"/>
              </c:numCache>
            </c:numRef>
          </c:val>
        </c:ser>
        <c:ser>
          <c:idx val="1"/>
          <c:order val="1"/>
          <c:tx>
            <c:strRef>
              <c:f>'14.11'!$J$32</c:f>
              <c:strCache>
                <c:ptCount val="1"/>
              </c:strCache>
            </c:strRef>
          </c:tx>
          <c:invertIfNegative val="0"/>
          <c:cat>
            <c:numRef>
              <c:f>'14.11'!$K$30:$M$30</c:f>
              <c:numCache>
                <c:formatCode>General</c:formatCode>
                <c:ptCount val="3"/>
              </c:numCache>
            </c:numRef>
          </c:cat>
          <c:val>
            <c:numRef>
              <c:f>'14.11'!$K$32:$M$32</c:f>
              <c:numCache>
                <c:formatCode>#,##0.0</c:formatCode>
                <c:ptCount val="3"/>
              </c:numCache>
            </c:numRef>
          </c:val>
        </c:ser>
        <c:ser>
          <c:idx val="2"/>
          <c:order val="2"/>
          <c:tx>
            <c:strRef>
              <c:f>'14.11'!$J$33</c:f>
              <c:strCache>
                <c:ptCount val="1"/>
              </c:strCache>
            </c:strRef>
          </c:tx>
          <c:invertIfNegative val="0"/>
          <c:cat>
            <c:numRef>
              <c:f>'14.11'!$K$30:$M$30</c:f>
              <c:numCache>
                <c:formatCode>General</c:formatCode>
                <c:ptCount val="3"/>
              </c:numCache>
            </c:numRef>
          </c:cat>
          <c:val>
            <c:numRef>
              <c:f>'14.11'!$K$33:$M$33</c:f>
              <c:numCache>
                <c:formatCode>#,##0.0</c:formatCode>
                <c:ptCount val="3"/>
              </c:numCache>
            </c:numRef>
          </c:val>
        </c:ser>
        <c:ser>
          <c:idx val="3"/>
          <c:order val="3"/>
          <c:tx>
            <c:strRef>
              <c:f>'14.11'!$J$34</c:f>
              <c:strCache>
                <c:ptCount val="1"/>
              </c:strCache>
            </c:strRef>
          </c:tx>
          <c:invertIfNegative val="0"/>
          <c:cat>
            <c:numRef>
              <c:f>'14.11'!$K$30:$M$30</c:f>
              <c:numCache>
                <c:formatCode>General</c:formatCode>
                <c:ptCount val="3"/>
              </c:numCache>
            </c:numRef>
          </c:cat>
          <c:val>
            <c:numRef>
              <c:f>'14.11'!$K$34:$M$34</c:f>
              <c:numCache>
                <c:formatCode>#,##0.0</c:formatCode>
                <c:ptCount val="3"/>
              </c:numCache>
            </c:numRef>
          </c:val>
        </c:ser>
        <c:ser>
          <c:idx val="4"/>
          <c:order val="4"/>
          <c:tx>
            <c:strRef>
              <c:f>'14.11'!$J$35</c:f>
              <c:strCache>
                <c:ptCount val="1"/>
              </c:strCache>
            </c:strRef>
          </c:tx>
          <c:invertIfNegative val="0"/>
          <c:cat>
            <c:numRef>
              <c:f>'14.11'!$K$30:$M$30</c:f>
              <c:numCache>
                <c:formatCode>General</c:formatCode>
                <c:ptCount val="3"/>
              </c:numCache>
            </c:numRef>
          </c:cat>
          <c:val>
            <c:numRef>
              <c:f>'14.11'!$K$35:$M$35</c:f>
              <c:numCache>
                <c:formatCode>#,##0.0</c:formatCode>
                <c:ptCount val="3"/>
              </c:numCache>
            </c:numRef>
          </c:val>
        </c:ser>
        <c:ser>
          <c:idx val="5"/>
          <c:order val="5"/>
          <c:tx>
            <c:strRef>
              <c:f>'14.11'!$J$36</c:f>
              <c:strCache>
                <c:ptCount val="1"/>
              </c:strCache>
            </c:strRef>
          </c:tx>
          <c:invertIfNegative val="0"/>
          <c:cat>
            <c:numRef>
              <c:f>'14.11'!$K$30:$M$30</c:f>
              <c:numCache>
                <c:formatCode>General</c:formatCode>
                <c:ptCount val="3"/>
              </c:numCache>
            </c:numRef>
          </c:cat>
          <c:val>
            <c:numRef>
              <c:f>'14.11'!$K$36:$M$36</c:f>
              <c:numCache>
                <c:formatCode>#,##0.0</c:formatCode>
                <c:ptCount val="3"/>
              </c:numCache>
            </c:numRef>
          </c:val>
        </c:ser>
        <c:ser>
          <c:idx val="6"/>
          <c:order val="6"/>
          <c:tx>
            <c:strRef>
              <c:f>'14.11'!$J$37</c:f>
              <c:strCache>
                <c:ptCount val="1"/>
              </c:strCache>
            </c:strRef>
          </c:tx>
          <c:invertIfNegative val="0"/>
          <c:cat>
            <c:numRef>
              <c:f>'14.11'!$K$30:$M$30</c:f>
              <c:numCache>
                <c:formatCode>General</c:formatCode>
                <c:ptCount val="3"/>
              </c:numCache>
            </c:numRef>
          </c:cat>
          <c:val>
            <c:numRef>
              <c:f>'14.11'!$K$37:$M$37</c:f>
              <c:numCache>
                <c:formatCode>#,##0.0</c:formatCode>
                <c:ptCount val="3"/>
              </c:numCache>
            </c:numRef>
          </c:val>
        </c:ser>
        <c:ser>
          <c:idx val="7"/>
          <c:order val="7"/>
          <c:tx>
            <c:strRef>
              <c:f>'14.11'!$J$38</c:f>
              <c:strCache>
                <c:ptCount val="1"/>
              </c:strCache>
            </c:strRef>
          </c:tx>
          <c:spPr>
            <a:solidFill>
              <a:srgbClr val="FFC000"/>
            </a:solidFill>
          </c:spPr>
          <c:invertIfNegative val="0"/>
          <c:cat>
            <c:numRef>
              <c:f>'14.11'!$K$30:$M$30</c:f>
              <c:numCache>
                <c:formatCode>General</c:formatCode>
                <c:ptCount val="3"/>
              </c:numCache>
            </c:numRef>
          </c:cat>
          <c:val>
            <c:numRef>
              <c:f>'14.11'!$K$38:$M$38</c:f>
              <c:numCache>
                <c:formatCode>#,##0.0</c:formatCode>
                <c:ptCount val="3"/>
              </c:numCache>
            </c:numRef>
          </c:val>
        </c:ser>
        <c:dLbls>
          <c:showLegendKey val="0"/>
          <c:showVal val="0"/>
          <c:showCatName val="0"/>
          <c:showSerName val="0"/>
          <c:showPercent val="0"/>
          <c:showBubbleSize val="0"/>
        </c:dLbls>
        <c:gapWidth val="150"/>
        <c:overlap val="100"/>
        <c:axId val="487835904"/>
        <c:axId val="487837696"/>
      </c:barChart>
      <c:catAx>
        <c:axId val="487835904"/>
        <c:scaling>
          <c:orientation val="minMax"/>
        </c:scaling>
        <c:delete val="0"/>
        <c:axPos val="b"/>
        <c:numFmt formatCode="General" sourceLinked="1"/>
        <c:majorTickMark val="none"/>
        <c:minorTickMark val="none"/>
        <c:tickLblPos val="nextTo"/>
        <c:txPr>
          <a:bodyPr/>
          <a:lstStyle/>
          <a:p>
            <a:pPr>
              <a:defRPr sz="900"/>
            </a:pPr>
            <a:endParaRPr lang="cs-CZ"/>
          </a:p>
        </c:txPr>
        <c:crossAx val="487837696"/>
        <c:crosses val="autoZero"/>
        <c:auto val="1"/>
        <c:lblAlgn val="ctr"/>
        <c:lblOffset val="100"/>
        <c:noMultiLvlLbl val="0"/>
      </c:catAx>
      <c:valAx>
        <c:axId val="4878376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487835904"/>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'14.11'!$L$19:$L$26</c:f>
              <c:numCache>
                <c:formatCode>General</c:formatCode>
                <c:ptCount val="8"/>
              </c:numCache>
            </c:numRef>
          </c:cat>
          <c:val>
            <c:numRef>
              <c:f>'14.11'!$M$19:$M$26</c:f>
              <c:numCache>
                <c:formatCode>0.0%</c:formatCode>
                <c:ptCount val="8"/>
              </c:numCache>
            </c:numRef>
          </c:val>
        </c:ser>
        <c:dLbls>
          <c:showLegendKey val="0"/>
          <c:showVal val="0"/>
          <c:showCatName val="0"/>
          <c:showSerName val="0"/>
          <c:showPercent val="0"/>
          <c:showBubbleSize val="0"/>
        </c:dLbls>
        <c:gapWidth val="150"/>
        <c:axId val="487870848"/>
        <c:axId val="487872384"/>
      </c:barChart>
      <c:catAx>
        <c:axId val="487870848"/>
        <c:scaling>
          <c:orientation val="minMax"/>
        </c:scaling>
        <c:delete val="0"/>
        <c:axPos val="l"/>
        <c:numFmt formatCode="General" sourceLinked="1"/>
        <c:majorTickMark val="none"/>
        <c:minorTickMark val="none"/>
        <c:tickLblPos val="nextTo"/>
        <c:txPr>
          <a:bodyPr/>
          <a:lstStyle/>
          <a:p>
            <a:pPr>
              <a:defRPr sz="900"/>
            </a:pPr>
            <a:endParaRPr lang="cs-CZ"/>
          </a:p>
        </c:txPr>
        <c:crossAx val="487872384"/>
        <c:crosses val="autoZero"/>
        <c:auto val="1"/>
        <c:lblAlgn val="ctr"/>
        <c:lblOffset val="100"/>
        <c:noMultiLvlLbl val="0"/>
      </c:catAx>
      <c:valAx>
        <c:axId val="48787238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48787084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dPt>
          <c:cat>
            <c:numRef>
              <c:f>'14.12'!$J$19:$J$26</c:f>
              <c:numCache>
                <c:formatCode>General</c:formatCode>
                <c:ptCount val="8"/>
              </c:numCache>
            </c:numRef>
          </c:cat>
          <c:val>
            <c:numRef>
              <c:f>'14.12'!$K$19:$K$26</c:f>
              <c:numCache>
                <c:formatCode>General</c:formatCode>
                <c:ptCount val="8"/>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'14.12'!$H$19:$H$22</c:f>
              <c:numCache>
                <c:formatCode>0.0</c:formatCode>
                <c:ptCount val="4"/>
              </c:numCache>
            </c:numRef>
          </c:cat>
          <c:val>
            <c:numRef>
              <c:f>'14.12'!$I$19:$I$22</c:f>
              <c:numCache>
                <c:formatCode>0.0%</c:formatCode>
                <c:ptCount val="4"/>
              </c:numCache>
            </c:numRef>
          </c:val>
        </c:ser>
        <c:dLbls>
          <c:showLegendKey val="0"/>
          <c:showVal val="0"/>
          <c:showCatName val="0"/>
          <c:showSerName val="0"/>
          <c:showPercent val="0"/>
          <c:showBubbleSize val="0"/>
        </c:dLbls>
        <c:gapWidth val="150"/>
        <c:axId val="488600320"/>
        <c:axId val="488601856"/>
      </c:barChart>
      <c:catAx>
        <c:axId val="488600320"/>
        <c:scaling>
          <c:orientation val="maxMin"/>
        </c:scaling>
        <c:delete val="0"/>
        <c:axPos val="l"/>
        <c:numFmt formatCode="0.0" sourceLinked="1"/>
        <c:majorTickMark val="none"/>
        <c:minorTickMark val="none"/>
        <c:tickLblPos val="nextTo"/>
        <c:txPr>
          <a:bodyPr/>
          <a:lstStyle/>
          <a:p>
            <a:pPr>
              <a:defRPr sz="900"/>
            </a:pPr>
            <a:endParaRPr lang="cs-CZ"/>
          </a:p>
        </c:txPr>
        <c:crossAx val="488601856"/>
        <c:crosses val="autoZero"/>
        <c:auto val="1"/>
        <c:lblAlgn val="ctr"/>
        <c:lblOffset val="100"/>
        <c:noMultiLvlLbl val="0"/>
      </c:catAx>
      <c:valAx>
        <c:axId val="48860185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48860032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8.xml"/><Relationship Id="rId7" Type="http://schemas.openxmlformats.org/officeDocument/2006/relationships/image" Target="../media/image3.png"/><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4.xml"/><Relationship Id="rId7" Type="http://schemas.openxmlformats.org/officeDocument/2006/relationships/image" Target="../media/image4.png"/><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8.xml"/><Relationship Id="rId7" Type="http://schemas.openxmlformats.org/officeDocument/2006/relationships/chart" Target="../charts/chart52.xml"/><Relationship Id="rId2" Type="http://schemas.microsoft.com/office/2007/relationships/hdphoto" Target="../media/hdphoto1.wdp"/><Relationship Id="rId1" Type="http://schemas.openxmlformats.org/officeDocument/2006/relationships/image" Target="../media/image5.png"/><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microsoft.com/office/2007/relationships/hdphoto" Target="../media/hdphoto2.wdp"/><Relationship Id="rId1" Type="http://schemas.openxmlformats.org/officeDocument/2006/relationships/image" Target="../media/image6.png"/><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8.xml"/><Relationship Id="rId7" Type="http://schemas.openxmlformats.org/officeDocument/2006/relationships/chart" Target="../charts/chart62.xml"/><Relationship Id="rId2" Type="http://schemas.microsoft.com/office/2007/relationships/hdphoto" Target="../media/hdphoto3.wdp"/><Relationship Id="rId1" Type="http://schemas.openxmlformats.org/officeDocument/2006/relationships/image" Target="../media/image7.png"/><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7" Type="http://schemas.openxmlformats.org/officeDocument/2006/relationships/chart" Target="../charts/chart67.xml"/><Relationship Id="rId2" Type="http://schemas.microsoft.com/office/2007/relationships/hdphoto" Target="../media/hdphoto4.wdp"/><Relationship Id="rId1" Type="http://schemas.openxmlformats.org/officeDocument/2006/relationships/image" Target="../media/image8.png"/><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68.xml"/><Relationship Id="rId7" Type="http://schemas.openxmlformats.org/officeDocument/2006/relationships/chart" Target="../charts/chart72.xml"/><Relationship Id="rId2" Type="http://schemas.microsoft.com/office/2007/relationships/hdphoto" Target="../media/hdphoto5.wdp"/><Relationship Id="rId1" Type="http://schemas.openxmlformats.org/officeDocument/2006/relationships/image" Target="../media/image9.png"/><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image" Target="../media/image11.png"/><Relationship Id="rId7" Type="http://schemas.openxmlformats.org/officeDocument/2006/relationships/chart" Target="../charts/chart75.xml"/><Relationship Id="rId2" Type="http://schemas.microsoft.com/office/2007/relationships/hdphoto" Target="../media/hdphoto6.wdp"/><Relationship Id="rId1" Type="http://schemas.openxmlformats.org/officeDocument/2006/relationships/image" Target="../media/image10.png"/><Relationship Id="rId6" Type="http://schemas.openxmlformats.org/officeDocument/2006/relationships/chart" Target="../charts/chart74.xml"/><Relationship Id="rId5" Type="http://schemas.openxmlformats.org/officeDocument/2006/relationships/chart" Target="../charts/chart73.xml"/><Relationship Id="rId4" Type="http://schemas.microsoft.com/office/2007/relationships/hdphoto" Target="../media/hdphoto7.wdp"/><Relationship Id="rId9" Type="http://schemas.openxmlformats.org/officeDocument/2006/relationships/chart" Target="../charts/chart7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8.xml"/><Relationship Id="rId7" Type="http://schemas.openxmlformats.org/officeDocument/2006/relationships/chart" Target="../charts/chart82.xml"/><Relationship Id="rId2" Type="http://schemas.microsoft.com/office/2007/relationships/hdphoto" Target="../media/hdphoto8.wdp"/><Relationship Id="rId1" Type="http://schemas.openxmlformats.org/officeDocument/2006/relationships/image" Target="../media/image12.png"/><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86.xml"/><Relationship Id="rId3" Type="http://schemas.openxmlformats.org/officeDocument/2006/relationships/image" Target="../media/image14.png"/><Relationship Id="rId7" Type="http://schemas.openxmlformats.org/officeDocument/2006/relationships/chart" Target="../charts/chart85.xml"/><Relationship Id="rId2" Type="http://schemas.microsoft.com/office/2007/relationships/hdphoto" Target="../media/hdphoto9.wdp"/><Relationship Id="rId1" Type="http://schemas.openxmlformats.org/officeDocument/2006/relationships/image" Target="../media/image13.png"/><Relationship Id="rId6" Type="http://schemas.openxmlformats.org/officeDocument/2006/relationships/chart" Target="../charts/chart84.xml"/><Relationship Id="rId5" Type="http://schemas.openxmlformats.org/officeDocument/2006/relationships/chart" Target="../charts/chart83.xml"/><Relationship Id="rId4" Type="http://schemas.microsoft.com/office/2007/relationships/hdphoto" Target="../media/hdphoto10.wdp"/><Relationship Id="rId9" Type="http://schemas.openxmlformats.org/officeDocument/2006/relationships/chart" Target="../charts/chart87.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91.xml"/><Relationship Id="rId3" Type="http://schemas.openxmlformats.org/officeDocument/2006/relationships/image" Target="../media/image16.png"/><Relationship Id="rId7" Type="http://schemas.openxmlformats.org/officeDocument/2006/relationships/chart" Target="../charts/chart90.xml"/><Relationship Id="rId2" Type="http://schemas.microsoft.com/office/2007/relationships/hdphoto" Target="../media/hdphoto11.wdp"/><Relationship Id="rId1" Type="http://schemas.openxmlformats.org/officeDocument/2006/relationships/image" Target="../media/image15.png"/><Relationship Id="rId6" Type="http://schemas.openxmlformats.org/officeDocument/2006/relationships/chart" Target="../charts/chart89.xml"/><Relationship Id="rId5" Type="http://schemas.openxmlformats.org/officeDocument/2006/relationships/chart" Target="../charts/chart88.xml"/><Relationship Id="rId4" Type="http://schemas.microsoft.com/office/2007/relationships/hdphoto" Target="../media/hdphoto12.wdp"/><Relationship Id="rId9"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96.xml"/><Relationship Id="rId3" Type="http://schemas.openxmlformats.org/officeDocument/2006/relationships/image" Target="../media/image18.png"/><Relationship Id="rId7" Type="http://schemas.openxmlformats.org/officeDocument/2006/relationships/chart" Target="../charts/chart95.xml"/><Relationship Id="rId2" Type="http://schemas.microsoft.com/office/2007/relationships/hdphoto" Target="../media/hdphoto13.wdp"/><Relationship Id="rId1" Type="http://schemas.openxmlformats.org/officeDocument/2006/relationships/image" Target="../media/image17.png"/><Relationship Id="rId6" Type="http://schemas.openxmlformats.org/officeDocument/2006/relationships/chart" Target="../charts/chart94.xml"/><Relationship Id="rId5" Type="http://schemas.openxmlformats.org/officeDocument/2006/relationships/chart" Target="../charts/chart93.xml"/><Relationship Id="rId4" Type="http://schemas.microsoft.com/office/2007/relationships/hdphoto" Target="../media/hdphoto14.wdp"/><Relationship Id="rId9" Type="http://schemas.openxmlformats.org/officeDocument/2006/relationships/chart" Target="../charts/chart97.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01.xml"/><Relationship Id="rId3" Type="http://schemas.openxmlformats.org/officeDocument/2006/relationships/image" Target="../media/image20.png"/><Relationship Id="rId7" Type="http://schemas.openxmlformats.org/officeDocument/2006/relationships/chart" Target="../charts/chart100.xml"/><Relationship Id="rId2" Type="http://schemas.microsoft.com/office/2007/relationships/hdphoto" Target="../media/hdphoto15.wdp"/><Relationship Id="rId1" Type="http://schemas.openxmlformats.org/officeDocument/2006/relationships/image" Target="../media/image19.png"/><Relationship Id="rId6" Type="http://schemas.openxmlformats.org/officeDocument/2006/relationships/chart" Target="../charts/chart99.xml"/><Relationship Id="rId5" Type="http://schemas.openxmlformats.org/officeDocument/2006/relationships/chart" Target="../charts/chart98.xml"/><Relationship Id="rId4" Type="http://schemas.microsoft.com/office/2007/relationships/hdphoto" Target="../media/hdphoto16.wdp"/><Relationship Id="rId9" Type="http://schemas.openxmlformats.org/officeDocument/2006/relationships/chart" Target="../charts/chart10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3.xml"/><Relationship Id="rId7" Type="http://schemas.openxmlformats.org/officeDocument/2006/relationships/chart" Target="../charts/chart107.xml"/><Relationship Id="rId2" Type="http://schemas.microsoft.com/office/2007/relationships/hdphoto" Target="../media/hdphoto17.wdp"/><Relationship Id="rId1" Type="http://schemas.openxmlformats.org/officeDocument/2006/relationships/image" Target="../media/image21.png"/><Relationship Id="rId6" Type="http://schemas.openxmlformats.org/officeDocument/2006/relationships/chart" Target="../charts/chart106.xml"/><Relationship Id="rId5" Type="http://schemas.openxmlformats.org/officeDocument/2006/relationships/chart" Target="../charts/chart105.xml"/><Relationship Id="rId4" Type="http://schemas.openxmlformats.org/officeDocument/2006/relationships/chart" Target="../charts/chart10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08.xml"/><Relationship Id="rId7" Type="http://schemas.openxmlformats.org/officeDocument/2006/relationships/chart" Target="../charts/chart112.xml"/><Relationship Id="rId2" Type="http://schemas.microsoft.com/office/2007/relationships/hdphoto" Target="../media/hdphoto18.wdp"/><Relationship Id="rId1" Type="http://schemas.openxmlformats.org/officeDocument/2006/relationships/image" Target="../media/image22.png"/><Relationship Id="rId6" Type="http://schemas.openxmlformats.org/officeDocument/2006/relationships/chart" Target="../charts/chart111.xml"/><Relationship Id="rId5" Type="http://schemas.openxmlformats.org/officeDocument/2006/relationships/chart" Target="../charts/chart110.xml"/><Relationship Id="rId4" Type="http://schemas.openxmlformats.org/officeDocument/2006/relationships/chart" Target="../charts/chart10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5.xml"/><Relationship Id="rId7" Type="http://schemas.openxmlformats.org/officeDocument/2006/relationships/image" Target="../media/image23.png"/><Relationship Id="rId2" Type="http://schemas.openxmlformats.org/officeDocument/2006/relationships/chart" Target="../charts/chart114.xml"/><Relationship Id="rId1" Type="http://schemas.openxmlformats.org/officeDocument/2006/relationships/chart" Target="../charts/chart113.xml"/><Relationship Id="rId6" Type="http://schemas.openxmlformats.org/officeDocument/2006/relationships/chart" Target="../charts/chart118.xml"/><Relationship Id="rId5" Type="http://schemas.openxmlformats.org/officeDocument/2006/relationships/chart" Target="../charts/chart117.xml"/><Relationship Id="rId4" Type="http://schemas.openxmlformats.org/officeDocument/2006/relationships/chart" Target="../charts/chart11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21.xml"/><Relationship Id="rId7" Type="http://schemas.openxmlformats.org/officeDocument/2006/relationships/image" Target="../media/image24.png"/><Relationship Id="rId2" Type="http://schemas.openxmlformats.org/officeDocument/2006/relationships/chart" Target="../charts/chart120.xml"/><Relationship Id="rId1" Type="http://schemas.openxmlformats.org/officeDocument/2006/relationships/chart" Target="../charts/chart119.xml"/><Relationship Id="rId6" Type="http://schemas.openxmlformats.org/officeDocument/2006/relationships/chart" Target="../charts/chart124.xml"/><Relationship Id="rId5" Type="http://schemas.openxmlformats.org/officeDocument/2006/relationships/chart" Target="../charts/chart123.xml"/><Relationship Id="rId4" Type="http://schemas.openxmlformats.org/officeDocument/2006/relationships/chart" Target="../charts/chart12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27.xml"/><Relationship Id="rId7" Type="http://schemas.openxmlformats.org/officeDocument/2006/relationships/image" Target="../media/image25.png"/><Relationship Id="rId2" Type="http://schemas.openxmlformats.org/officeDocument/2006/relationships/chart" Target="../charts/chart126.xml"/><Relationship Id="rId1" Type="http://schemas.openxmlformats.org/officeDocument/2006/relationships/chart" Target="../charts/chart125.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chart" Target="../charts/chart12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33.xml"/><Relationship Id="rId7" Type="http://schemas.openxmlformats.org/officeDocument/2006/relationships/image" Target="../media/image26.png"/><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6.xml"/><Relationship Id="rId5" Type="http://schemas.openxmlformats.org/officeDocument/2006/relationships/chart" Target="../charts/chart135.xml"/><Relationship Id="rId4" Type="http://schemas.openxmlformats.org/officeDocument/2006/relationships/chart" Target="../charts/chart13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39.xml"/><Relationship Id="rId7" Type="http://schemas.openxmlformats.org/officeDocument/2006/relationships/image" Target="../media/image27.png"/><Relationship Id="rId2" Type="http://schemas.openxmlformats.org/officeDocument/2006/relationships/chart" Target="../charts/chart138.xml"/><Relationship Id="rId1" Type="http://schemas.openxmlformats.org/officeDocument/2006/relationships/chart" Target="../charts/chart137.xml"/><Relationship Id="rId6" Type="http://schemas.openxmlformats.org/officeDocument/2006/relationships/chart" Target="../charts/chart142.xml"/><Relationship Id="rId5" Type="http://schemas.openxmlformats.org/officeDocument/2006/relationships/chart" Target="../charts/chart141.xml"/><Relationship Id="rId4" Type="http://schemas.openxmlformats.org/officeDocument/2006/relationships/chart" Target="../charts/chart140.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45.xml"/><Relationship Id="rId7" Type="http://schemas.openxmlformats.org/officeDocument/2006/relationships/image" Target="../media/image28.png"/><Relationship Id="rId2" Type="http://schemas.openxmlformats.org/officeDocument/2006/relationships/chart" Target="../charts/chart144.xml"/><Relationship Id="rId1" Type="http://schemas.openxmlformats.org/officeDocument/2006/relationships/chart" Target="../charts/chart143.xml"/><Relationship Id="rId6" Type="http://schemas.openxmlformats.org/officeDocument/2006/relationships/chart" Target="../charts/chart148.xml"/><Relationship Id="rId5" Type="http://schemas.openxmlformats.org/officeDocument/2006/relationships/chart" Target="../charts/chart147.xml"/><Relationship Id="rId4" Type="http://schemas.openxmlformats.org/officeDocument/2006/relationships/chart" Target="../charts/chart146.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51.xml"/><Relationship Id="rId7" Type="http://schemas.openxmlformats.org/officeDocument/2006/relationships/image" Target="../media/image29.png"/><Relationship Id="rId2" Type="http://schemas.openxmlformats.org/officeDocument/2006/relationships/chart" Target="../charts/chart150.xml"/><Relationship Id="rId1" Type="http://schemas.openxmlformats.org/officeDocument/2006/relationships/chart" Target="../charts/chart149.xml"/><Relationship Id="rId6" Type="http://schemas.openxmlformats.org/officeDocument/2006/relationships/chart" Target="../charts/chart154.xml"/><Relationship Id="rId5" Type="http://schemas.openxmlformats.org/officeDocument/2006/relationships/chart" Target="../charts/chart153.xml"/><Relationship Id="rId4" Type="http://schemas.openxmlformats.org/officeDocument/2006/relationships/chart" Target="../charts/chart15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57.xml"/><Relationship Id="rId7" Type="http://schemas.openxmlformats.org/officeDocument/2006/relationships/image" Target="../media/image30.png"/><Relationship Id="rId2" Type="http://schemas.openxmlformats.org/officeDocument/2006/relationships/chart" Target="../charts/chart156.xml"/><Relationship Id="rId1" Type="http://schemas.openxmlformats.org/officeDocument/2006/relationships/chart" Target="../charts/chart155.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chart" Target="../charts/chart15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63.xml"/><Relationship Id="rId7" Type="http://schemas.openxmlformats.org/officeDocument/2006/relationships/image" Target="../media/image31.png"/><Relationship Id="rId2" Type="http://schemas.openxmlformats.org/officeDocument/2006/relationships/chart" Target="../charts/chart162.xml"/><Relationship Id="rId1" Type="http://schemas.openxmlformats.org/officeDocument/2006/relationships/chart" Target="../charts/chart161.xml"/><Relationship Id="rId6" Type="http://schemas.openxmlformats.org/officeDocument/2006/relationships/chart" Target="../charts/chart166.xml"/><Relationship Id="rId5" Type="http://schemas.openxmlformats.org/officeDocument/2006/relationships/chart" Target="../charts/chart165.xml"/><Relationship Id="rId4" Type="http://schemas.openxmlformats.org/officeDocument/2006/relationships/chart" Target="../charts/chart16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69.xml"/><Relationship Id="rId7" Type="http://schemas.openxmlformats.org/officeDocument/2006/relationships/image" Target="../media/image32.png"/><Relationship Id="rId2" Type="http://schemas.openxmlformats.org/officeDocument/2006/relationships/chart" Target="../charts/chart168.xml"/><Relationship Id="rId1" Type="http://schemas.openxmlformats.org/officeDocument/2006/relationships/chart" Target="../charts/chart167.xml"/><Relationship Id="rId6" Type="http://schemas.openxmlformats.org/officeDocument/2006/relationships/chart" Target="../charts/chart172.xml"/><Relationship Id="rId5" Type="http://schemas.openxmlformats.org/officeDocument/2006/relationships/chart" Target="../charts/chart171.xml"/><Relationship Id="rId4" Type="http://schemas.openxmlformats.org/officeDocument/2006/relationships/chart" Target="../charts/chart17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75.xml"/><Relationship Id="rId7" Type="http://schemas.openxmlformats.org/officeDocument/2006/relationships/image" Target="../media/image33.png"/><Relationship Id="rId2" Type="http://schemas.openxmlformats.org/officeDocument/2006/relationships/chart" Target="../charts/chart174.xml"/><Relationship Id="rId1" Type="http://schemas.openxmlformats.org/officeDocument/2006/relationships/chart" Target="../charts/chart173.xml"/><Relationship Id="rId6" Type="http://schemas.openxmlformats.org/officeDocument/2006/relationships/chart" Target="../charts/chart178.xml"/><Relationship Id="rId5" Type="http://schemas.openxmlformats.org/officeDocument/2006/relationships/chart" Target="../charts/chart177.xml"/><Relationship Id="rId4" Type="http://schemas.openxmlformats.org/officeDocument/2006/relationships/chart" Target="../charts/chart17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81.xml"/><Relationship Id="rId7" Type="http://schemas.openxmlformats.org/officeDocument/2006/relationships/image" Target="../media/image34.png"/><Relationship Id="rId2" Type="http://schemas.openxmlformats.org/officeDocument/2006/relationships/chart" Target="../charts/chart180.xml"/><Relationship Id="rId1" Type="http://schemas.openxmlformats.org/officeDocument/2006/relationships/chart" Target="../charts/chart179.xml"/><Relationship Id="rId6" Type="http://schemas.openxmlformats.org/officeDocument/2006/relationships/chart" Target="../charts/chart184.xml"/><Relationship Id="rId5" Type="http://schemas.openxmlformats.org/officeDocument/2006/relationships/chart" Target="../charts/chart183.xml"/><Relationship Id="rId4" Type="http://schemas.openxmlformats.org/officeDocument/2006/relationships/chart" Target="../charts/chart18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chart" Target="../charts/chart186.xml"/><Relationship Id="rId1" Type="http://schemas.openxmlformats.org/officeDocument/2006/relationships/chart" Target="../charts/chart185.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90.xml"/><Relationship Id="rId2" Type="http://schemas.openxmlformats.org/officeDocument/2006/relationships/chart" Target="../charts/chart189.xml"/><Relationship Id="rId1" Type="http://schemas.openxmlformats.org/officeDocument/2006/relationships/chart" Target="../charts/chart188.xml"/><Relationship Id="rId4" Type="http://schemas.openxmlformats.org/officeDocument/2006/relationships/chart" Target="../charts/chart191.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94.xml"/><Relationship Id="rId2" Type="http://schemas.openxmlformats.org/officeDocument/2006/relationships/chart" Target="../charts/chart193.xml"/><Relationship Id="rId1" Type="http://schemas.openxmlformats.org/officeDocument/2006/relationships/chart" Target="../charts/chart192.xml"/><Relationship Id="rId4" Type="http://schemas.openxmlformats.org/officeDocument/2006/relationships/chart" Target="../charts/chart19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97.xml"/><Relationship Id="rId1" Type="http://schemas.openxmlformats.org/officeDocument/2006/relationships/chart" Target="../charts/chart19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3</xdr:col>
      <xdr:colOff>548744</xdr:colOff>
      <xdr:row>2</xdr:row>
      <xdr:rowOff>56092</xdr:rowOff>
    </xdr:from>
    <xdr:to>
      <xdr:col>6</xdr:col>
      <xdr:colOff>45824</xdr:colOff>
      <xdr:row>6</xdr:row>
      <xdr:rowOff>131599</xdr:rowOff>
    </xdr:to>
    <xdr:pic>
      <xdr:nvPicPr>
        <xdr:cNvPr id="35940" name="Obrázek 2" descr="eru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7544" y="379942"/>
          <a:ext cx="1325880" cy="723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209551</xdr:colOff>
      <xdr:row>2</xdr:row>
      <xdr:rowOff>38099</xdr:rowOff>
    </xdr:from>
    <xdr:to>
      <xdr:col>12</xdr:col>
      <xdr:colOff>485775</xdr:colOff>
      <xdr:row>15</xdr:row>
      <xdr:rowOff>95250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1</xdr:row>
      <xdr:rowOff>85725</xdr:rowOff>
    </xdr:from>
    <xdr:to>
      <xdr:col>8</xdr:col>
      <xdr:colOff>104775</xdr:colOff>
      <xdr:row>15</xdr:row>
      <xdr:rowOff>19050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66676</xdr:colOff>
      <xdr:row>19</xdr:row>
      <xdr:rowOff>1</xdr:rowOff>
    </xdr:from>
    <xdr:to>
      <xdr:col>12</xdr:col>
      <xdr:colOff>257176</xdr:colOff>
      <xdr:row>30</xdr:row>
      <xdr:rowOff>66675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71437</xdr:colOff>
      <xdr:row>18</xdr:row>
      <xdr:rowOff>123824</xdr:rowOff>
    </xdr:from>
    <xdr:to>
      <xdr:col>8</xdr:col>
      <xdr:colOff>257175</xdr:colOff>
      <xdr:row>30</xdr:row>
      <xdr:rowOff>38100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57151</xdr:colOff>
      <xdr:row>33</xdr:row>
      <xdr:rowOff>104775</xdr:rowOff>
    </xdr:from>
    <xdr:to>
      <xdr:col>12</xdr:col>
      <xdr:colOff>342900</xdr:colOff>
      <xdr:row>43</xdr:row>
      <xdr:rowOff>66675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114300</xdr:colOff>
      <xdr:row>33</xdr:row>
      <xdr:rowOff>114300</xdr:rowOff>
    </xdr:from>
    <xdr:to>
      <xdr:col>8</xdr:col>
      <xdr:colOff>409575</xdr:colOff>
      <xdr:row>42</xdr:row>
      <xdr:rowOff>104776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23</xdr:row>
      <xdr:rowOff>14287</xdr:rowOff>
    </xdr:from>
    <xdr:to>
      <xdr:col>0</xdr:col>
      <xdr:colOff>152400</xdr:colOff>
      <xdr:row>29</xdr:row>
      <xdr:rowOff>152400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14286</xdr:rowOff>
    </xdr:from>
    <xdr:to>
      <xdr:col>0</xdr:col>
      <xdr:colOff>114300</xdr:colOff>
      <xdr:row>41</xdr:row>
      <xdr:rowOff>9524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xdr:row>
      <xdr:rowOff>14287</xdr:rowOff>
    </xdr:from>
    <xdr:to>
      <xdr:col>0</xdr:col>
      <xdr:colOff>152400</xdr:colOff>
      <xdr:row>14</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85725</xdr:colOff>
      <xdr:row>22</xdr:row>
      <xdr:rowOff>9525</xdr:rowOff>
    </xdr:from>
    <xdr:to>
      <xdr:col>12</xdr:col>
      <xdr:colOff>646460</xdr:colOff>
      <xdr:row>45</xdr:row>
      <xdr:rowOff>114301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22</xdr:row>
      <xdr:rowOff>104774</xdr:rowOff>
    </xdr:from>
    <xdr:to>
      <xdr:col>7</xdr:col>
      <xdr:colOff>152399</xdr:colOff>
      <xdr:row>36</xdr:row>
      <xdr:rowOff>57149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33</xdr:row>
      <xdr:rowOff>85726</xdr:rowOff>
    </xdr:from>
    <xdr:to>
      <xdr:col>7</xdr:col>
      <xdr:colOff>276224</xdr:colOff>
      <xdr:row>45</xdr:row>
      <xdr:rowOff>123826</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66675</xdr:colOff>
      <xdr:row>17</xdr:row>
      <xdr:rowOff>38101</xdr:rowOff>
    </xdr:from>
    <xdr:to>
      <xdr:col>13</xdr:col>
      <xdr:colOff>628650</xdr:colOff>
      <xdr:row>39</xdr:row>
      <xdr:rowOff>104775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4761</xdr:rowOff>
    </xdr:from>
    <xdr:to>
      <xdr:col>0</xdr:col>
      <xdr:colOff>142875</xdr:colOff>
      <xdr:row>14</xdr:row>
      <xdr:rowOff>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8282</xdr:colOff>
      <xdr:row>19</xdr:row>
      <xdr:rowOff>85310</xdr:rowOff>
    </xdr:from>
    <xdr:to>
      <xdr:col>9</xdr:col>
      <xdr:colOff>1009649</xdr:colOff>
      <xdr:row>44</xdr:row>
      <xdr:rowOff>142875</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628650</xdr:colOff>
      <xdr:row>19</xdr:row>
      <xdr:rowOff>87381</xdr:rowOff>
    </xdr:from>
    <xdr:to>
      <xdr:col>9</xdr:col>
      <xdr:colOff>906531</xdr:colOff>
      <xdr:row>42</xdr:row>
      <xdr:rowOff>117198</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361953</xdr:colOff>
      <xdr:row>35</xdr:row>
      <xdr:rowOff>171449</xdr:rowOff>
    </xdr:from>
    <xdr:to>
      <xdr:col>6</xdr:col>
      <xdr:colOff>523875</xdr:colOff>
      <xdr:row>46</xdr:row>
      <xdr:rowOff>123825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66675</xdr:colOff>
      <xdr:row>35</xdr:row>
      <xdr:rowOff>200024</xdr:rowOff>
    </xdr:from>
    <xdr:to>
      <xdr:col>9</xdr:col>
      <xdr:colOff>57150</xdr:colOff>
      <xdr:row>46</xdr:row>
      <xdr:rowOff>114300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161924</xdr:rowOff>
    </xdr:from>
    <xdr:to>
      <xdr:col>1</xdr:col>
      <xdr:colOff>314324</xdr:colOff>
      <xdr:row>46</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9525</xdr:rowOff>
    </xdr:from>
    <xdr:to>
      <xdr:col>0</xdr:col>
      <xdr:colOff>123825</xdr:colOff>
      <xdr:row>35</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xdr:row>
      <xdr:rowOff>0</xdr:rowOff>
    </xdr:from>
    <xdr:to>
      <xdr:col>0</xdr:col>
      <xdr:colOff>161925</xdr:colOff>
      <xdr:row>24</xdr:row>
      <xdr:rowOff>142874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27</xdr:row>
      <xdr:rowOff>19050</xdr:rowOff>
    </xdr:from>
    <xdr:to>
      <xdr:col>0</xdr:col>
      <xdr:colOff>142875</xdr:colOff>
      <xdr:row>34</xdr:row>
      <xdr:rowOff>138114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190500</xdr:rowOff>
    </xdr:from>
    <xdr:to>
      <xdr:col>0</xdr:col>
      <xdr:colOff>884286</xdr:colOff>
      <xdr:row>6</xdr:row>
      <xdr:rowOff>13271</xdr:rowOff>
    </xdr:to>
    <xdr:pic>
      <xdr:nvPicPr>
        <xdr:cNvPr id="12" name="Obrázek 11"/>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0"/>
          <a:ext cx="884286" cy="5085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457202</xdr:colOff>
      <xdr:row>34</xdr:row>
      <xdr:rowOff>152399</xdr:rowOff>
    </xdr:from>
    <xdr:to>
      <xdr:col>6</xdr:col>
      <xdr:colOff>581025</xdr:colOff>
      <xdr:row>45</xdr:row>
      <xdr:rowOff>138599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200025</xdr:colOff>
      <xdr:row>34</xdr:row>
      <xdr:rowOff>180974</xdr:rowOff>
    </xdr:from>
    <xdr:to>
      <xdr:col>9</xdr:col>
      <xdr:colOff>190500</xdr:colOff>
      <xdr:row>45</xdr:row>
      <xdr:rowOff>123826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34</xdr:row>
      <xdr:rowOff>161924</xdr:rowOff>
    </xdr:from>
    <xdr:to>
      <xdr:col>1</xdr:col>
      <xdr:colOff>390526</xdr:colOff>
      <xdr:row>45</xdr:row>
      <xdr:rowOff>148124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9526</xdr:rowOff>
    </xdr:from>
    <xdr:to>
      <xdr:col>0</xdr:col>
      <xdr:colOff>161925</xdr:colOff>
      <xdr:row>25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26</xdr:row>
      <xdr:rowOff>19050</xdr:rowOff>
    </xdr:from>
    <xdr:to>
      <xdr:col>0</xdr:col>
      <xdr:colOff>142875</xdr:colOff>
      <xdr:row>33</xdr:row>
      <xdr:rowOff>138114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16</xdr:colOff>
      <xdr:row>0</xdr:row>
      <xdr:rowOff>190533</xdr:rowOff>
    </xdr:from>
    <xdr:to>
      <xdr:col>0</xdr:col>
      <xdr:colOff>884302</xdr:colOff>
      <xdr:row>6</xdr:row>
      <xdr:rowOff>13304</xdr:rowOff>
    </xdr:to>
    <xdr:pic>
      <xdr:nvPicPr>
        <xdr:cNvPr id="13" name="Obrázek 12"/>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16" y="190533"/>
          <a:ext cx="884286" cy="50857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7" name="Obrázek 6"/>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11532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11532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192548</xdr:colOff>
      <xdr:row>0</xdr:row>
      <xdr:rowOff>12010</xdr:rowOff>
    </xdr:from>
    <xdr:to>
      <xdr:col>11</xdr:col>
      <xdr:colOff>3238</xdr:colOff>
      <xdr:row>3</xdr:row>
      <xdr:rowOff>98081</xdr:rowOff>
    </xdr:to>
    <xdr:pic>
      <xdr:nvPicPr>
        <xdr:cNvPr id="3" name="Obrázek 2" descr="eru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5939" y="12010"/>
          <a:ext cx="1019951" cy="549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11532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11532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11532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6" name="Obrázek 5"/>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8" name="Obrázek 7"/>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11532</xdr:rowOff>
    </xdr:to>
    <xdr:pic>
      <xdr:nvPicPr>
        <xdr:cNvPr id="2" name="Obrázek 1"/>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11531</xdr:rowOff>
    </xdr:to>
    <xdr:pic>
      <xdr:nvPicPr>
        <xdr:cNvPr id="7" name="Obrázek 6"/>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11532</xdr:rowOff>
    </xdr:to>
    <xdr:pic>
      <xdr:nvPicPr>
        <xdr:cNvPr id="3" name="Obrázek 2"/>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495302</xdr:colOff>
      <xdr:row>34</xdr:row>
      <xdr:rowOff>152399</xdr:rowOff>
    </xdr:from>
    <xdr:to>
      <xdr:col>6</xdr:col>
      <xdr:colOff>657225</xdr:colOff>
      <xdr:row>45</xdr:row>
      <xdr:rowOff>138599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257175</xdr:colOff>
      <xdr:row>34</xdr:row>
      <xdr:rowOff>180974</xdr:rowOff>
    </xdr:from>
    <xdr:to>
      <xdr:col>9</xdr:col>
      <xdr:colOff>247650</xdr:colOff>
      <xdr:row>45</xdr:row>
      <xdr:rowOff>123826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161924</xdr:rowOff>
    </xdr:from>
    <xdr:to>
      <xdr:col>1</xdr:col>
      <xdr:colOff>419100</xdr:colOff>
      <xdr:row>45</xdr:row>
      <xdr:rowOff>148124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9526</xdr:rowOff>
    </xdr:from>
    <xdr:to>
      <xdr:col>0</xdr:col>
      <xdr:colOff>161925</xdr:colOff>
      <xdr:row>25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26</xdr:row>
      <xdr:rowOff>9525</xdr:rowOff>
    </xdr:from>
    <xdr:to>
      <xdr:col>0</xdr:col>
      <xdr:colOff>142875</xdr:colOff>
      <xdr:row>33</xdr:row>
      <xdr:rowOff>128589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190501</xdr:rowOff>
    </xdr:from>
    <xdr:to>
      <xdr:col>0</xdr:col>
      <xdr:colOff>884286</xdr:colOff>
      <xdr:row>6</xdr:row>
      <xdr:rowOff>13272</xdr:rowOff>
    </xdr:to>
    <xdr:pic>
      <xdr:nvPicPr>
        <xdr:cNvPr id="7" name="Obrázek 6"/>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1"/>
          <a:ext cx="884286" cy="50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161925</xdr:colOff>
      <xdr:row>16</xdr:row>
      <xdr:rowOff>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23812</xdr:rowOff>
    </xdr:from>
    <xdr:to>
      <xdr:col>13</xdr:col>
      <xdr:colOff>666750</xdr:colOff>
      <xdr:row>39</xdr:row>
      <xdr:rowOff>55012</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504827</xdr:colOff>
      <xdr:row>34</xdr:row>
      <xdr:rowOff>171449</xdr:rowOff>
    </xdr:from>
    <xdr:to>
      <xdr:col>6</xdr:col>
      <xdr:colOff>657224</xdr:colOff>
      <xdr:row>46</xdr:row>
      <xdr:rowOff>5249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228600</xdr:colOff>
      <xdr:row>34</xdr:row>
      <xdr:rowOff>219074</xdr:rowOff>
    </xdr:from>
    <xdr:to>
      <xdr:col>9</xdr:col>
      <xdr:colOff>219075</xdr:colOff>
      <xdr:row>46</xdr:row>
      <xdr:rowOff>9526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161924</xdr:rowOff>
    </xdr:from>
    <xdr:to>
      <xdr:col>1</xdr:col>
      <xdr:colOff>428625</xdr:colOff>
      <xdr:row>45</xdr:row>
      <xdr:rowOff>148124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9526</xdr:rowOff>
    </xdr:from>
    <xdr:to>
      <xdr:col>0</xdr:col>
      <xdr:colOff>161925</xdr:colOff>
      <xdr:row>25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26</xdr:row>
      <xdr:rowOff>19050</xdr:rowOff>
    </xdr:from>
    <xdr:to>
      <xdr:col>0</xdr:col>
      <xdr:colOff>142875</xdr:colOff>
      <xdr:row>33</xdr:row>
      <xdr:rowOff>138114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7</xdr:colOff>
      <xdr:row>0</xdr:row>
      <xdr:rowOff>190514</xdr:rowOff>
    </xdr:from>
    <xdr:to>
      <xdr:col>0</xdr:col>
      <xdr:colOff>884293</xdr:colOff>
      <xdr:row>6</xdr:row>
      <xdr:rowOff>13285</xdr:rowOff>
    </xdr:to>
    <xdr:pic>
      <xdr:nvPicPr>
        <xdr:cNvPr id="7" name="Obrázek 6"/>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7" y="190514"/>
          <a:ext cx="884286" cy="50857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447677</xdr:colOff>
      <xdr:row>34</xdr:row>
      <xdr:rowOff>152399</xdr:rowOff>
    </xdr:from>
    <xdr:to>
      <xdr:col>6</xdr:col>
      <xdr:colOff>600075</xdr:colOff>
      <xdr:row>45</xdr:row>
      <xdr:rowOff>138599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171450</xdr:colOff>
      <xdr:row>34</xdr:row>
      <xdr:rowOff>228599</xdr:rowOff>
    </xdr:from>
    <xdr:to>
      <xdr:col>9</xdr:col>
      <xdr:colOff>161925</xdr:colOff>
      <xdr:row>46</xdr:row>
      <xdr:rowOff>19051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161924</xdr:rowOff>
    </xdr:from>
    <xdr:to>
      <xdr:col>1</xdr:col>
      <xdr:colOff>419100</xdr:colOff>
      <xdr:row>45</xdr:row>
      <xdr:rowOff>148124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9526</xdr:rowOff>
    </xdr:from>
    <xdr:to>
      <xdr:col>0</xdr:col>
      <xdr:colOff>161925</xdr:colOff>
      <xdr:row>25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26</xdr:row>
      <xdr:rowOff>9525</xdr:rowOff>
    </xdr:from>
    <xdr:to>
      <xdr:col>0</xdr:col>
      <xdr:colOff>142875</xdr:colOff>
      <xdr:row>33</xdr:row>
      <xdr:rowOff>128589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190501</xdr:rowOff>
    </xdr:from>
    <xdr:to>
      <xdr:col>0</xdr:col>
      <xdr:colOff>884286</xdr:colOff>
      <xdr:row>6</xdr:row>
      <xdr:rowOff>13272</xdr:rowOff>
    </xdr:to>
    <xdr:pic>
      <xdr:nvPicPr>
        <xdr:cNvPr id="7" name="Obrázek 6"/>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1"/>
          <a:ext cx="884286" cy="50857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457202</xdr:colOff>
      <xdr:row>35</xdr:row>
      <xdr:rowOff>190499</xdr:rowOff>
    </xdr:from>
    <xdr:to>
      <xdr:col>6</xdr:col>
      <xdr:colOff>609600</xdr:colOff>
      <xdr:row>46</xdr:row>
      <xdr:rowOff>123825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304800</xdr:colOff>
      <xdr:row>35</xdr:row>
      <xdr:rowOff>190499</xdr:rowOff>
    </xdr:from>
    <xdr:to>
      <xdr:col>9</xdr:col>
      <xdr:colOff>295275</xdr:colOff>
      <xdr:row>46</xdr:row>
      <xdr:rowOff>85725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161924</xdr:rowOff>
    </xdr:from>
    <xdr:to>
      <xdr:col>1</xdr:col>
      <xdr:colOff>381000</xdr:colOff>
      <xdr:row>46</xdr:row>
      <xdr:rowOff>114300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9526</xdr:rowOff>
    </xdr:from>
    <xdr:to>
      <xdr:col>0</xdr:col>
      <xdr:colOff>161925</xdr:colOff>
      <xdr:row>25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27</xdr:row>
      <xdr:rowOff>9525</xdr:rowOff>
    </xdr:from>
    <xdr:to>
      <xdr:col>0</xdr:col>
      <xdr:colOff>123825</xdr:colOff>
      <xdr:row>35</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27</xdr:row>
      <xdr:rowOff>9525</xdr:rowOff>
    </xdr:from>
    <xdr:to>
      <xdr:col>0</xdr:col>
      <xdr:colOff>142875</xdr:colOff>
      <xdr:row>34</xdr:row>
      <xdr:rowOff>128589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190501</xdr:rowOff>
    </xdr:from>
    <xdr:to>
      <xdr:col>0</xdr:col>
      <xdr:colOff>884286</xdr:colOff>
      <xdr:row>6</xdr:row>
      <xdr:rowOff>13272</xdr:rowOff>
    </xdr:to>
    <xdr:pic>
      <xdr:nvPicPr>
        <xdr:cNvPr id="7" name="Obrázek 6"/>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1"/>
          <a:ext cx="884286" cy="50857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457202</xdr:colOff>
      <xdr:row>34</xdr:row>
      <xdr:rowOff>190499</xdr:rowOff>
    </xdr:from>
    <xdr:to>
      <xdr:col>6</xdr:col>
      <xdr:colOff>609600</xdr:colOff>
      <xdr:row>46</xdr:row>
      <xdr:rowOff>24299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171450</xdr:colOff>
      <xdr:row>35</xdr:row>
      <xdr:rowOff>19049</xdr:rowOff>
    </xdr:from>
    <xdr:to>
      <xdr:col>9</xdr:col>
      <xdr:colOff>161925</xdr:colOff>
      <xdr:row>46</xdr:row>
      <xdr:rowOff>38101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161924</xdr:rowOff>
    </xdr:from>
    <xdr:to>
      <xdr:col>1</xdr:col>
      <xdr:colOff>381000</xdr:colOff>
      <xdr:row>45</xdr:row>
      <xdr:rowOff>148124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9526</xdr:rowOff>
    </xdr:from>
    <xdr:to>
      <xdr:col>0</xdr:col>
      <xdr:colOff>161925</xdr:colOff>
      <xdr:row>25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26</xdr:row>
      <xdr:rowOff>19050</xdr:rowOff>
    </xdr:from>
    <xdr:to>
      <xdr:col>0</xdr:col>
      <xdr:colOff>142875</xdr:colOff>
      <xdr:row>33</xdr:row>
      <xdr:rowOff>138114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190501</xdr:rowOff>
    </xdr:from>
    <xdr:to>
      <xdr:col>0</xdr:col>
      <xdr:colOff>884286</xdr:colOff>
      <xdr:row>6</xdr:row>
      <xdr:rowOff>13272</xdr:rowOff>
    </xdr:to>
    <xdr:pic>
      <xdr:nvPicPr>
        <xdr:cNvPr id="7" name="Obrázek 6"/>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1"/>
          <a:ext cx="884286" cy="50857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457202</xdr:colOff>
      <xdr:row>34</xdr:row>
      <xdr:rowOff>190499</xdr:rowOff>
    </xdr:from>
    <xdr:to>
      <xdr:col>6</xdr:col>
      <xdr:colOff>609600</xdr:colOff>
      <xdr:row>46</xdr:row>
      <xdr:rowOff>24299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171450</xdr:colOff>
      <xdr:row>35</xdr:row>
      <xdr:rowOff>19049</xdr:rowOff>
    </xdr:from>
    <xdr:to>
      <xdr:col>9</xdr:col>
      <xdr:colOff>161925</xdr:colOff>
      <xdr:row>46</xdr:row>
      <xdr:rowOff>38101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161924</xdr:rowOff>
    </xdr:from>
    <xdr:to>
      <xdr:col>1</xdr:col>
      <xdr:colOff>381000</xdr:colOff>
      <xdr:row>45</xdr:row>
      <xdr:rowOff>148124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9526</xdr:rowOff>
    </xdr:from>
    <xdr:to>
      <xdr:col>0</xdr:col>
      <xdr:colOff>161925</xdr:colOff>
      <xdr:row>25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26</xdr:row>
      <xdr:rowOff>0</xdr:rowOff>
    </xdr:from>
    <xdr:to>
      <xdr:col>0</xdr:col>
      <xdr:colOff>142875</xdr:colOff>
      <xdr:row>33</xdr:row>
      <xdr:rowOff>157164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190501</xdr:rowOff>
    </xdr:from>
    <xdr:to>
      <xdr:col>0</xdr:col>
      <xdr:colOff>884286</xdr:colOff>
      <xdr:row>6</xdr:row>
      <xdr:rowOff>13272</xdr:rowOff>
    </xdr:to>
    <xdr:pic>
      <xdr:nvPicPr>
        <xdr:cNvPr id="7" name="Obrázek 6"/>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1"/>
          <a:ext cx="884286" cy="50857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457202</xdr:colOff>
      <xdr:row>34</xdr:row>
      <xdr:rowOff>190499</xdr:rowOff>
    </xdr:from>
    <xdr:to>
      <xdr:col>6</xdr:col>
      <xdr:colOff>609600</xdr:colOff>
      <xdr:row>46</xdr:row>
      <xdr:rowOff>24299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171450</xdr:colOff>
      <xdr:row>35</xdr:row>
      <xdr:rowOff>19049</xdr:rowOff>
    </xdr:from>
    <xdr:to>
      <xdr:col>9</xdr:col>
      <xdr:colOff>161925</xdr:colOff>
      <xdr:row>46</xdr:row>
      <xdr:rowOff>38101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161924</xdr:rowOff>
    </xdr:from>
    <xdr:to>
      <xdr:col>1</xdr:col>
      <xdr:colOff>381000</xdr:colOff>
      <xdr:row>45</xdr:row>
      <xdr:rowOff>148124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9526</xdr:rowOff>
    </xdr:from>
    <xdr:to>
      <xdr:col>0</xdr:col>
      <xdr:colOff>161925</xdr:colOff>
      <xdr:row>25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25</xdr:row>
      <xdr:rowOff>161925</xdr:rowOff>
    </xdr:from>
    <xdr:to>
      <xdr:col>0</xdr:col>
      <xdr:colOff>142875</xdr:colOff>
      <xdr:row>33</xdr:row>
      <xdr:rowOff>147639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190501</xdr:rowOff>
    </xdr:from>
    <xdr:to>
      <xdr:col>0</xdr:col>
      <xdr:colOff>884286</xdr:colOff>
      <xdr:row>6</xdr:row>
      <xdr:rowOff>13272</xdr:rowOff>
    </xdr:to>
    <xdr:pic>
      <xdr:nvPicPr>
        <xdr:cNvPr id="7" name="Obrázek 6"/>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1"/>
          <a:ext cx="884286" cy="50857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457202</xdr:colOff>
      <xdr:row>35</xdr:row>
      <xdr:rowOff>190500</xdr:rowOff>
    </xdr:from>
    <xdr:to>
      <xdr:col>6</xdr:col>
      <xdr:colOff>609600</xdr:colOff>
      <xdr:row>46</xdr:row>
      <xdr:rowOff>104776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238125</xdr:colOff>
      <xdr:row>35</xdr:row>
      <xdr:rowOff>209549</xdr:rowOff>
    </xdr:from>
    <xdr:to>
      <xdr:col>9</xdr:col>
      <xdr:colOff>228600</xdr:colOff>
      <xdr:row>46</xdr:row>
      <xdr:rowOff>85725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161924</xdr:rowOff>
    </xdr:from>
    <xdr:to>
      <xdr:col>1</xdr:col>
      <xdr:colOff>381000</xdr:colOff>
      <xdr:row>46</xdr:row>
      <xdr:rowOff>104775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9525</xdr:rowOff>
    </xdr:from>
    <xdr:to>
      <xdr:col>0</xdr:col>
      <xdr:colOff>123825</xdr:colOff>
      <xdr:row>35</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27</xdr:row>
      <xdr:rowOff>9525</xdr:rowOff>
    </xdr:from>
    <xdr:to>
      <xdr:col>0</xdr:col>
      <xdr:colOff>142875</xdr:colOff>
      <xdr:row>35</xdr:row>
      <xdr:rowOff>4764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161925</xdr:colOff>
      <xdr:row>24</xdr:row>
      <xdr:rowOff>142874</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190501</xdr:rowOff>
    </xdr:from>
    <xdr:to>
      <xdr:col>0</xdr:col>
      <xdr:colOff>884286</xdr:colOff>
      <xdr:row>6</xdr:row>
      <xdr:rowOff>13272</xdr:rowOff>
    </xdr:to>
    <xdr:pic>
      <xdr:nvPicPr>
        <xdr:cNvPr id="5" name="Obrázek 4"/>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1"/>
          <a:ext cx="884286" cy="50857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457202</xdr:colOff>
      <xdr:row>34</xdr:row>
      <xdr:rowOff>190499</xdr:rowOff>
    </xdr:from>
    <xdr:to>
      <xdr:col>6</xdr:col>
      <xdr:colOff>609600</xdr:colOff>
      <xdr:row>46</xdr:row>
      <xdr:rowOff>24299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171450</xdr:colOff>
      <xdr:row>35</xdr:row>
      <xdr:rowOff>19049</xdr:rowOff>
    </xdr:from>
    <xdr:to>
      <xdr:col>9</xdr:col>
      <xdr:colOff>161925</xdr:colOff>
      <xdr:row>46</xdr:row>
      <xdr:rowOff>38101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161924</xdr:rowOff>
    </xdr:from>
    <xdr:to>
      <xdr:col>1</xdr:col>
      <xdr:colOff>381000</xdr:colOff>
      <xdr:row>45</xdr:row>
      <xdr:rowOff>148124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9526</xdr:rowOff>
    </xdr:from>
    <xdr:to>
      <xdr:col>0</xdr:col>
      <xdr:colOff>161925</xdr:colOff>
      <xdr:row>25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26</xdr:row>
      <xdr:rowOff>9525</xdr:rowOff>
    </xdr:from>
    <xdr:to>
      <xdr:col>0</xdr:col>
      <xdr:colOff>142875</xdr:colOff>
      <xdr:row>34</xdr:row>
      <xdr:rowOff>4764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190501</xdr:rowOff>
    </xdr:from>
    <xdr:to>
      <xdr:col>0</xdr:col>
      <xdr:colOff>884286</xdr:colOff>
      <xdr:row>6</xdr:row>
      <xdr:rowOff>13272</xdr:rowOff>
    </xdr:to>
    <xdr:pic>
      <xdr:nvPicPr>
        <xdr:cNvPr id="7" name="Obrázek 6"/>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1"/>
          <a:ext cx="884286" cy="50857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457202</xdr:colOff>
      <xdr:row>35</xdr:row>
      <xdr:rowOff>190499</xdr:rowOff>
    </xdr:from>
    <xdr:to>
      <xdr:col>6</xdr:col>
      <xdr:colOff>609600</xdr:colOff>
      <xdr:row>46</xdr:row>
      <xdr:rowOff>133350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228600</xdr:colOff>
      <xdr:row>35</xdr:row>
      <xdr:rowOff>200024</xdr:rowOff>
    </xdr:from>
    <xdr:to>
      <xdr:col>9</xdr:col>
      <xdr:colOff>219075</xdr:colOff>
      <xdr:row>46</xdr:row>
      <xdr:rowOff>95250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161924</xdr:rowOff>
    </xdr:from>
    <xdr:to>
      <xdr:col>1</xdr:col>
      <xdr:colOff>381000</xdr:colOff>
      <xdr:row>46</xdr:row>
      <xdr:rowOff>133350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9525</xdr:rowOff>
    </xdr:from>
    <xdr:to>
      <xdr:col>0</xdr:col>
      <xdr:colOff>123825</xdr:colOff>
      <xdr:row>35</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27</xdr:row>
      <xdr:rowOff>0</xdr:rowOff>
    </xdr:from>
    <xdr:to>
      <xdr:col>0</xdr:col>
      <xdr:colOff>142875</xdr:colOff>
      <xdr:row>34</xdr:row>
      <xdr:rowOff>157164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161925</xdr:colOff>
      <xdr:row>24</xdr:row>
      <xdr:rowOff>142874</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190501</xdr:rowOff>
    </xdr:from>
    <xdr:to>
      <xdr:col>0</xdr:col>
      <xdr:colOff>884286</xdr:colOff>
      <xdr:row>6</xdr:row>
      <xdr:rowOff>13272</xdr:rowOff>
    </xdr:to>
    <xdr:pic>
      <xdr:nvPicPr>
        <xdr:cNvPr id="5" name="Obrázek 4"/>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1"/>
          <a:ext cx="884286" cy="50857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457202</xdr:colOff>
      <xdr:row>34</xdr:row>
      <xdr:rowOff>190499</xdr:rowOff>
    </xdr:from>
    <xdr:to>
      <xdr:col>6</xdr:col>
      <xdr:colOff>609600</xdr:colOff>
      <xdr:row>46</xdr:row>
      <xdr:rowOff>24299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171450</xdr:colOff>
      <xdr:row>35</xdr:row>
      <xdr:rowOff>19049</xdr:rowOff>
    </xdr:from>
    <xdr:to>
      <xdr:col>9</xdr:col>
      <xdr:colOff>161925</xdr:colOff>
      <xdr:row>46</xdr:row>
      <xdr:rowOff>38101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161924</xdr:rowOff>
    </xdr:from>
    <xdr:to>
      <xdr:col>1</xdr:col>
      <xdr:colOff>381000</xdr:colOff>
      <xdr:row>45</xdr:row>
      <xdr:rowOff>148124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9526</xdr:rowOff>
    </xdr:from>
    <xdr:to>
      <xdr:col>0</xdr:col>
      <xdr:colOff>161925</xdr:colOff>
      <xdr:row>25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25</xdr:row>
      <xdr:rowOff>161925</xdr:rowOff>
    </xdr:from>
    <xdr:to>
      <xdr:col>0</xdr:col>
      <xdr:colOff>142875</xdr:colOff>
      <xdr:row>33</xdr:row>
      <xdr:rowOff>147639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190501</xdr:rowOff>
    </xdr:from>
    <xdr:to>
      <xdr:col>0</xdr:col>
      <xdr:colOff>884286</xdr:colOff>
      <xdr:row>6</xdr:row>
      <xdr:rowOff>13272</xdr:rowOff>
    </xdr:to>
    <xdr:pic>
      <xdr:nvPicPr>
        <xdr:cNvPr id="7" name="Obrázek 6"/>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1"/>
          <a:ext cx="884286" cy="50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23</xdr:row>
      <xdr:rowOff>9525</xdr:rowOff>
    </xdr:from>
    <xdr:to>
      <xdr:col>7</xdr:col>
      <xdr:colOff>129601</xdr:colOff>
      <xdr:row>45</xdr:row>
      <xdr:rowOff>133350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9525</xdr:rowOff>
    </xdr:from>
    <xdr:to>
      <xdr:col>0</xdr:col>
      <xdr:colOff>123825</xdr:colOff>
      <xdr:row>22</xdr:row>
      <xdr:rowOff>0</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152399</xdr:colOff>
      <xdr:row>23</xdr:row>
      <xdr:rowOff>9525</xdr:rowOff>
    </xdr:from>
    <xdr:to>
      <xdr:col>13</xdr:col>
      <xdr:colOff>683399</xdr:colOff>
      <xdr:row>45</xdr:row>
      <xdr:rowOff>147637</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457202</xdr:colOff>
      <xdr:row>34</xdr:row>
      <xdr:rowOff>190499</xdr:rowOff>
    </xdr:from>
    <xdr:to>
      <xdr:col>6</xdr:col>
      <xdr:colOff>609600</xdr:colOff>
      <xdr:row>46</xdr:row>
      <xdr:rowOff>24299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171450</xdr:colOff>
      <xdr:row>35</xdr:row>
      <xdr:rowOff>19049</xdr:rowOff>
    </xdr:from>
    <xdr:to>
      <xdr:col>9</xdr:col>
      <xdr:colOff>161925</xdr:colOff>
      <xdr:row>46</xdr:row>
      <xdr:rowOff>38101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161924</xdr:rowOff>
    </xdr:from>
    <xdr:to>
      <xdr:col>1</xdr:col>
      <xdr:colOff>381000</xdr:colOff>
      <xdr:row>45</xdr:row>
      <xdr:rowOff>148124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xdr:row>
      <xdr:rowOff>9526</xdr:rowOff>
    </xdr:from>
    <xdr:to>
      <xdr:col>0</xdr:col>
      <xdr:colOff>161925</xdr:colOff>
      <xdr:row>25</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26</xdr:row>
      <xdr:rowOff>9525</xdr:rowOff>
    </xdr:from>
    <xdr:to>
      <xdr:col>0</xdr:col>
      <xdr:colOff>142875</xdr:colOff>
      <xdr:row>34</xdr:row>
      <xdr:rowOff>4764</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190501</xdr:rowOff>
    </xdr:from>
    <xdr:to>
      <xdr:col>0</xdr:col>
      <xdr:colOff>884286</xdr:colOff>
      <xdr:row>6</xdr:row>
      <xdr:rowOff>13272</xdr:rowOff>
    </xdr:to>
    <xdr:pic>
      <xdr:nvPicPr>
        <xdr:cNvPr id="7" name="Obrázek 6"/>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prstClr val="black"/>
            <a:schemeClr val="bg2">
              <a:lumMod val="75000"/>
              <a:tint val="45000"/>
              <a:satMod val="400000"/>
            </a:schemeClr>
          </a:duotone>
          <a:extLst>
            <a:ext uri="{28A0092B-C50C-407E-A947-70E740481C1C}">
              <a14:useLocalDpi xmlns:a14="http://schemas.microsoft.com/office/drawing/2010/main" val="0"/>
            </a:ext>
          </a:extLst>
        </a:blip>
        <a:stretch>
          <a:fillRect/>
        </a:stretch>
      </xdr:blipFill>
      <xdr:spPr>
        <a:xfrm>
          <a:off x="0" y="190501"/>
          <a:ext cx="884286" cy="50857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5</xdr:row>
      <xdr:rowOff>9525</xdr:rowOff>
    </xdr:from>
    <xdr:to>
      <xdr:col>0</xdr:col>
      <xdr:colOff>123825</xdr:colOff>
      <xdr:row>21</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22</xdr:row>
      <xdr:rowOff>0</xdr:rowOff>
    </xdr:from>
    <xdr:to>
      <xdr:col>6</xdr:col>
      <xdr:colOff>142875</xdr:colOff>
      <xdr:row>44</xdr:row>
      <xdr:rowOff>140804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22</xdr:row>
      <xdr:rowOff>46175</xdr:rowOff>
    </xdr:from>
    <xdr:to>
      <xdr:col>13</xdr:col>
      <xdr:colOff>190500</xdr:colOff>
      <xdr:row>44</xdr:row>
      <xdr:rowOff>117613</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78442</xdr:colOff>
      <xdr:row>19</xdr:row>
      <xdr:rowOff>134469</xdr:rowOff>
    </xdr:from>
    <xdr:to>
      <xdr:col>5</xdr:col>
      <xdr:colOff>144885</xdr:colOff>
      <xdr:row>33</xdr:row>
      <xdr:rowOff>146368</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146317</xdr:colOff>
      <xdr:row>19</xdr:row>
      <xdr:rowOff>127587</xdr:rowOff>
    </xdr:from>
    <xdr:to>
      <xdr:col>12</xdr:col>
      <xdr:colOff>527316</xdr:colOff>
      <xdr:row>33</xdr:row>
      <xdr:rowOff>145677</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58148</xdr:rowOff>
    </xdr:from>
    <xdr:to>
      <xdr:col>5</xdr:col>
      <xdr:colOff>66443</xdr:colOff>
      <xdr:row>48</xdr:row>
      <xdr:rowOff>123264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145678</xdr:colOff>
      <xdr:row>34</xdr:row>
      <xdr:rowOff>54427</xdr:rowOff>
    </xdr:from>
    <xdr:to>
      <xdr:col>12</xdr:col>
      <xdr:colOff>526677</xdr:colOff>
      <xdr:row>48</xdr:row>
      <xdr:rowOff>89647</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78442</xdr:colOff>
      <xdr:row>19</xdr:row>
      <xdr:rowOff>134469</xdr:rowOff>
    </xdr:from>
    <xdr:to>
      <xdr:col>5</xdr:col>
      <xdr:colOff>144885</xdr:colOff>
      <xdr:row>33</xdr:row>
      <xdr:rowOff>146368</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146317</xdr:colOff>
      <xdr:row>19</xdr:row>
      <xdr:rowOff>127587</xdr:rowOff>
    </xdr:from>
    <xdr:to>
      <xdr:col>12</xdr:col>
      <xdr:colOff>527316</xdr:colOff>
      <xdr:row>33</xdr:row>
      <xdr:rowOff>145677</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58148</xdr:rowOff>
    </xdr:from>
    <xdr:to>
      <xdr:col>5</xdr:col>
      <xdr:colOff>66443</xdr:colOff>
      <xdr:row>48</xdr:row>
      <xdr:rowOff>123264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145678</xdr:colOff>
      <xdr:row>34</xdr:row>
      <xdr:rowOff>54427</xdr:rowOff>
    </xdr:from>
    <xdr:to>
      <xdr:col>12</xdr:col>
      <xdr:colOff>526677</xdr:colOff>
      <xdr:row>48</xdr:row>
      <xdr:rowOff>89647</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123825</xdr:colOff>
      <xdr:row>20</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152400</xdr:rowOff>
    </xdr:from>
    <xdr:to>
      <xdr:col>0</xdr:col>
      <xdr:colOff>123825</xdr:colOff>
      <xdr:row>20</xdr:row>
      <xdr:rowOff>19049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495300</xdr:colOff>
      <xdr:row>20</xdr:row>
      <xdr:rowOff>133350</xdr:rowOff>
    </xdr:from>
    <xdr:to>
      <xdr:col>13</xdr:col>
      <xdr:colOff>636935</xdr:colOff>
      <xdr:row>45</xdr:row>
      <xdr:rowOff>114301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123825</xdr:colOff>
      <xdr:row>20</xdr:row>
      <xdr:rowOff>0</xdr:rowOff>
    </xdr:to>
    <xdr:graphicFrame macro="">
      <xdr:nvGraphicFramePr>
        <xdr:cNvPr id="4" name="Graf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20</xdr:row>
      <xdr:rowOff>133350</xdr:rowOff>
    </xdr:from>
    <xdr:to>
      <xdr:col>7</xdr:col>
      <xdr:colOff>615375</xdr:colOff>
      <xdr:row>45</xdr:row>
      <xdr:rowOff>142875</xdr:rowOff>
    </xdr:to>
    <xdr:graphicFrame macro="">
      <xdr:nvGraphicFramePr>
        <xdr:cNvPr id="5" name="Graf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21</xdr:row>
      <xdr:rowOff>82827</xdr:rowOff>
    </xdr:from>
    <xdr:to>
      <xdr:col>15</xdr:col>
      <xdr:colOff>600074</xdr:colOff>
      <xdr:row>44</xdr:row>
      <xdr:rowOff>152399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123825</xdr:colOff>
      <xdr:row>20</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23</xdr:row>
      <xdr:rowOff>57150</xdr:rowOff>
    </xdr:from>
    <xdr:to>
      <xdr:col>7</xdr:col>
      <xdr:colOff>129600</xdr:colOff>
      <xdr:row>44</xdr:row>
      <xdr:rowOff>152400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123825</xdr:colOff>
      <xdr:row>22</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152399</xdr:colOff>
      <xdr:row>23</xdr:row>
      <xdr:rowOff>57150</xdr:rowOff>
    </xdr:from>
    <xdr:to>
      <xdr:col>13</xdr:col>
      <xdr:colOff>683399</xdr:colOff>
      <xdr:row>44</xdr:row>
      <xdr:rowOff>148725</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495300</xdr:colOff>
      <xdr:row>20</xdr:row>
      <xdr:rowOff>133350</xdr:rowOff>
    </xdr:from>
    <xdr:to>
      <xdr:col>13</xdr:col>
      <xdr:colOff>636935</xdr:colOff>
      <xdr:row>45</xdr:row>
      <xdr:rowOff>114301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20</xdr:row>
      <xdr:rowOff>133350</xdr:rowOff>
    </xdr:from>
    <xdr:to>
      <xdr:col>7</xdr:col>
      <xdr:colOff>523874</xdr:colOff>
      <xdr:row>45</xdr:row>
      <xdr:rowOff>114299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21</xdr:row>
      <xdr:rowOff>82827</xdr:rowOff>
    </xdr:from>
    <xdr:to>
      <xdr:col>15</xdr:col>
      <xdr:colOff>600074</xdr:colOff>
      <xdr:row>44</xdr:row>
      <xdr:rowOff>152399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123825</xdr:colOff>
      <xdr:row>20</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port_ER&#218;-T1_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4"/>
      <sheetName val="List6"/>
      <sheetName val="ERÚ-T1_paliva_sum"/>
      <sheetName val="List3"/>
      <sheetName val="ERÚ-T1_subjekt_sum"/>
      <sheetName val="Data_ax"/>
      <sheetName val="Data_subjekt"/>
      <sheetName val="Data_paliva"/>
      <sheetName val="Podklady QZ"/>
      <sheetName val="Podklady RZ"/>
      <sheetName val="List1"/>
      <sheetName val="List2"/>
      <sheetName val="List5"/>
    </sheetNames>
    <sheetDataSet>
      <sheetData sheetId="0"/>
      <sheetData sheetId="1"/>
      <sheetData sheetId="2"/>
      <sheetData sheetId="3"/>
      <sheetData sheetId="4"/>
      <sheetData sheetId="5"/>
      <sheetData sheetId="6"/>
      <sheetData sheetId="7"/>
      <sheetData sheetId="8">
        <row r="1">
          <cell r="O1" t="str">
            <v>říjen 2019</v>
          </cell>
          <cell r="Q1" t="str">
            <v>prosinec 2019</v>
          </cell>
        </row>
        <row r="6">
          <cell r="B6">
            <v>21949.679419156106</v>
          </cell>
          <cell r="C6">
            <v>17509.18158335533</v>
          </cell>
          <cell r="D6">
            <v>16047.132786962515</v>
          </cell>
          <cell r="E6">
            <v>12607.44777091799</v>
          </cell>
          <cell r="F6">
            <v>11860.337437199998</v>
          </cell>
          <cell r="G6">
            <v>8034.0072653999996</v>
          </cell>
          <cell r="H6">
            <v>7481.8339440000018</v>
          </cell>
          <cell r="I6">
            <v>7840.4696024000013</v>
          </cell>
          <cell r="J6">
            <v>9429.0302528000011</v>
          </cell>
          <cell r="K6">
            <v>13137.7622646</v>
          </cell>
          <cell r="L6">
            <v>16010.596284000005</v>
          </cell>
          <cell r="M6">
            <v>18800.926509000001</v>
          </cell>
        </row>
        <row r="8">
          <cell r="B8">
            <v>1016.3757479999997</v>
          </cell>
          <cell r="C8">
            <v>920.56446200000005</v>
          </cell>
          <cell r="D8">
            <v>929.50991599999884</v>
          </cell>
          <cell r="E8">
            <v>764.96609299999943</v>
          </cell>
          <cell r="F8">
            <v>760.65737899999999</v>
          </cell>
          <cell r="G8">
            <v>654.62720500000023</v>
          </cell>
          <cell r="H8">
            <v>672.41812500000049</v>
          </cell>
          <cell r="I8">
            <v>628.03945399999986</v>
          </cell>
          <cell r="J8">
            <v>657.68508200000031</v>
          </cell>
          <cell r="K8">
            <v>751.80617899999936</v>
          </cell>
          <cell r="L8">
            <v>786.27454900000009</v>
          </cell>
          <cell r="M8">
            <v>851.06372800000167</v>
          </cell>
        </row>
        <row r="10">
          <cell r="B10">
            <v>1458.5295880056497</v>
          </cell>
          <cell r="C10">
            <v>1155.6033860062732</v>
          </cell>
          <cell r="D10">
            <v>1220.468778938945</v>
          </cell>
          <cell r="E10">
            <v>1014.1845284518594</v>
          </cell>
          <cell r="F10">
            <v>913.69181080272494</v>
          </cell>
          <cell r="G10">
            <v>712.8285539057639</v>
          </cell>
          <cell r="H10">
            <v>768.06336828355165</v>
          </cell>
          <cell r="I10">
            <v>754.77573413504774</v>
          </cell>
          <cell r="J10">
            <v>835.53627079414821</v>
          </cell>
          <cell r="K10">
            <v>1079.1673599517144</v>
          </cell>
          <cell r="L10">
            <v>1122.6144112054494</v>
          </cell>
          <cell r="M10">
            <v>1295.7045156816623</v>
          </cell>
        </row>
        <row r="12">
          <cell r="B12">
            <v>5502.1065016172815</v>
          </cell>
          <cell r="C12">
            <v>4553.9037779160244</v>
          </cell>
          <cell r="D12">
            <v>4554.4006323939839</v>
          </cell>
          <cell r="E12">
            <v>4218.0761313833473</v>
          </cell>
          <cell r="F12">
            <v>4203.8477693026434</v>
          </cell>
          <cell r="G12">
            <v>3614.0441433966157</v>
          </cell>
          <cell r="H12">
            <v>3091.7233152604822</v>
          </cell>
          <cell r="I12">
            <v>3504.4492335375389</v>
          </cell>
          <cell r="J12">
            <v>3936.6184081541219</v>
          </cell>
          <cell r="K12">
            <v>4515.5601398372792</v>
          </cell>
          <cell r="L12">
            <v>5005.6219923755643</v>
          </cell>
          <cell r="M12">
            <v>5320.0979983408397</v>
          </cell>
        </row>
        <row r="14">
          <cell r="B14">
            <v>13951.59134553317</v>
          </cell>
          <cell r="C14">
            <v>10859.132982433035</v>
          </cell>
          <cell r="D14">
            <v>9319.9977406295966</v>
          </cell>
          <cell r="E14">
            <v>6592.7769350827857</v>
          </cell>
          <cell r="F14">
            <v>5958.9783780946327</v>
          </cell>
          <cell r="G14">
            <v>3036.954578097625</v>
          </cell>
          <cell r="H14">
            <v>2934.7981334559699</v>
          </cell>
          <cell r="I14">
            <v>2936.7660077274136</v>
          </cell>
          <cell r="J14">
            <v>3981.2020338517323</v>
          </cell>
          <cell r="K14">
            <v>6779.1629928110024</v>
          </cell>
          <cell r="L14">
            <v>9075.2899374189783</v>
          </cell>
          <cell r="M14">
            <v>11309.571106977499</v>
          </cell>
        </row>
        <row r="16">
          <cell r="B16">
            <v>21.076236000004428</v>
          </cell>
          <cell r="C16">
            <v>19.976974999999584</v>
          </cell>
          <cell r="D16">
            <v>22.755718999991586</v>
          </cell>
          <cell r="E16">
            <v>17.444082999999409</v>
          </cell>
          <cell r="F16">
            <v>23.162099999995917</v>
          </cell>
          <cell r="G16">
            <v>15.552784999993946</v>
          </cell>
          <cell r="H16">
            <v>14.83100199999808</v>
          </cell>
          <cell r="I16">
            <v>16.439173000001119</v>
          </cell>
          <cell r="J16">
            <v>17.988457999998445</v>
          </cell>
          <cell r="K16">
            <v>12.06559300000481</v>
          </cell>
          <cell r="L16">
            <v>20.795394000013403</v>
          </cell>
          <cell r="M16">
            <v>24.489159999997355</v>
          </cell>
        </row>
        <row r="24">
          <cell r="B24">
            <v>1966.8494919999996</v>
          </cell>
          <cell r="C24">
            <v>1717.8814129999994</v>
          </cell>
          <cell r="D24">
            <v>1849.4390129999999</v>
          </cell>
          <cell r="E24">
            <v>1692.2648870000003</v>
          </cell>
          <cell r="F24">
            <v>1717.5478489999996</v>
          </cell>
          <cell r="G24">
            <v>1202.6538360000004</v>
          </cell>
          <cell r="H24">
            <v>1276.4542750000003</v>
          </cell>
          <cell r="I24">
            <v>1431.0683070000005</v>
          </cell>
          <cell r="J24">
            <v>1505.9494380000003</v>
          </cell>
          <cell r="K24">
            <v>1594.7441429999999</v>
          </cell>
          <cell r="L24">
            <v>1888.763226</v>
          </cell>
          <cell r="M24">
            <v>2139.0405970000006</v>
          </cell>
        </row>
        <row r="25">
          <cell r="B25">
            <v>415.03425299999975</v>
          </cell>
          <cell r="C25">
            <v>370.20426099999963</v>
          </cell>
          <cell r="D25">
            <v>384.80534399999959</v>
          </cell>
          <cell r="E25">
            <v>344.35270900000012</v>
          </cell>
          <cell r="F25">
            <v>328.17013899999978</v>
          </cell>
          <cell r="G25">
            <v>272.6876410000001</v>
          </cell>
          <cell r="H25">
            <v>272.35697799999997</v>
          </cell>
          <cell r="I25">
            <v>277.109848</v>
          </cell>
          <cell r="J25">
            <v>296.84255099999984</v>
          </cell>
          <cell r="K25">
            <v>357.60661200000027</v>
          </cell>
          <cell r="L25">
            <v>373.30946199999966</v>
          </cell>
          <cell r="M25">
            <v>404.25618500000002</v>
          </cell>
        </row>
        <row r="26">
          <cell r="B26">
            <v>2748.653237</v>
          </cell>
          <cell r="C26">
            <v>1833.5434520000003</v>
          </cell>
          <cell r="D26">
            <v>1581.2570430000001</v>
          </cell>
          <cell r="E26">
            <v>1081.3241170000001</v>
          </cell>
          <cell r="F26">
            <v>826.41729999999995</v>
          </cell>
          <cell r="G26">
            <v>571.55021000000011</v>
          </cell>
          <cell r="H26">
            <v>502.14980099999997</v>
          </cell>
          <cell r="I26">
            <v>494.03737000000007</v>
          </cell>
          <cell r="J26">
            <v>652.53717399999994</v>
          </cell>
          <cell r="K26">
            <v>1146.8970399999998</v>
          </cell>
          <cell r="L26">
            <v>1456.8899019999999</v>
          </cell>
          <cell r="M26">
            <v>1911.4607530000003</v>
          </cell>
        </row>
        <row r="27">
          <cell r="B27">
            <v>1.0918239999999999</v>
          </cell>
          <cell r="C27">
            <v>1.0474460000000001</v>
          </cell>
          <cell r="D27">
            <v>1.521258</v>
          </cell>
          <cell r="E27">
            <v>1.4819800000000001</v>
          </cell>
          <cell r="F27">
            <v>1.300989</v>
          </cell>
          <cell r="G27">
            <v>1.5403549999999999</v>
          </cell>
          <cell r="H27">
            <v>1.2330590000000001</v>
          </cell>
          <cell r="I27">
            <v>2.2821720000000001</v>
          </cell>
          <cell r="J27">
            <v>1.2963169999999997</v>
          </cell>
          <cell r="K27">
            <v>1.9613669999999999</v>
          </cell>
          <cell r="L27">
            <v>1.5733840000000001</v>
          </cell>
          <cell r="M27">
            <v>1.2126780000000001</v>
          </cell>
        </row>
        <row r="28">
          <cell r="B28">
            <v>1.515936</v>
          </cell>
          <cell r="C28">
            <v>1.120344</v>
          </cell>
          <cell r="D28">
            <v>1.152612</v>
          </cell>
          <cell r="E28">
            <v>0.82666500000000009</v>
          </cell>
          <cell r="F28">
            <v>0.91466499999999995</v>
          </cell>
          <cell r="G28">
            <v>1.1448800000000001</v>
          </cell>
          <cell r="H28">
            <v>1.37473</v>
          </cell>
          <cell r="I28">
            <v>0.93667</v>
          </cell>
          <cell r="J28">
            <v>1.3285100000000001</v>
          </cell>
          <cell r="K28">
            <v>1.53366</v>
          </cell>
          <cell r="L28">
            <v>1.1663400000000002</v>
          </cell>
          <cell r="M28">
            <v>0.89976999999999996</v>
          </cell>
        </row>
        <row r="29">
          <cell r="B29">
            <v>5.8230000000000001E-3</v>
          </cell>
          <cell r="C29">
            <v>1.7783E-2</v>
          </cell>
          <cell r="D29">
            <v>3.0668000000000001E-2</v>
          </cell>
          <cell r="E29">
            <v>5.7146000000000002E-2</v>
          </cell>
          <cell r="F29">
            <v>4.4698999999999996E-2</v>
          </cell>
          <cell r="G29">
            <v>8.0467999999999998E-2</v>
          </cell>
          <cell r="H29">
            <v>6.8652000000000005E-2</v>
          </cell>
          <cell r="I29">
            <v>6.1426000000000001E-2</v>
          </cell>
          <cell r="J29">
            <v>4.9225999999999999E-2</v>
          </cell>
          <cell r="K29">
            <v>3.1350999999999997E-2</v>
          </cell>
          <cell r="L29">
            <v>9.0320000000000001E-3</v>
          </cell>
          <cell r="M29">
            <v>9.5950000000000011E-3</v>
          </cell>
        </row>
        <row r="30">
          <cell r="B30">
            <v>9899.0833240000011</v>
          </cell>
          <cell r="C30">
            <v>8020.8969899999993</v>
          </cell>
          <cell r="D30">
            <v>7005.4619250000014</v>
          </cell>
          <cell r="E30">
            <v>5280.0287149999995</v>
          </cell>
          <cell r="F30">
            <v>4895.8979889999982</v>
          </cell>
          <cell r="G30">
            <v>2949.3051029999988</v>
          </cell>
          <cell r="H30">
            <v>2310.8801500000004</v>
          </cell>
          <cell r="I30">
            <v>2631.9251660000004</v>
          </cell>
          <cell r="J30">
            <v>3624.2981720000007</v>
          </cell>
          <cell r="K30">
            <v>5554.0581420000008</v>
          </cell>
          <cell r="L30">
            <v>6900.3705640000007</v>
          </cell>
          <cell r="M30">
            <v>8214.8413630000014</v>
          </cell>
        </row>
        <row r="31">
          <cell r="B31">
            <v>152.78700000000001</v>
          </cell>
          <cell r="C31">
            <v>118.488</v>
          </cell>
          <cell r="D31">
            <v>100.035</v>
          </cell>
          <cell r="E31">
            <v>71.325999999999993</v>
          </cell>
          <cell r="F31">
            <v>60.475000000000001</v>
          </cell>
          <cell r="G31">
            <v>18.834</v>
          </cell>
          <cell r="H31">
            <v>18.204999999999998</v>
          </cell>
          <cell r="I31">
            <v>16.928000000000001</v>
          </cell>
          <cell r="J31">
            <v>33.966000000000001</v>
          </cell>
          <cell r="K31">
            <v>67.564999999999998</v>
          </cell>
          <cell r="L31">
            <v>92.427999999999997</v>
          </cell>
          <cell r="M31">
            <v>101.846</v>
          </cell>
        </row>
        <row r="32">
          <cell r="B32">
            <v>6.6599999999999993E-2</v>
          </cell>
          <cell r="C32">
            <v>3.7350000000000001E-2</v>
          </cell>
          <cell r="D32">
            <v>2.8559999999999999E-2</v>
          </cell>
          <cell r="E32">
            <v>2.4164999999999999E-2</v>
          </cell>
          <cell r="F32">
            <v>1.7574000000000003E-2</v>
          </cell>
          <cell r="G32">
            <v>0</v>
          </cell>
          <cell r="H32">
            <v>0</v>
          </cell>
          <cell r="I32">
            <v>0</v>
          </cell>
          <cell r="J32">
            <v>2.2200000000000002E-3</v>
          </cell>
          <cell r="K32">
            <v>1.098E-2</v>
          </cell>
          <cell r="L32">
            <v>2.1989999999999999E-2</v>
          </cell>
          <cell r="M32">
            <v>2.8570000000000002E-2</v>
          </cell>
        </row>
        <row r="33">
          <cell r="B33">
            <v>677.76202699999999</v>
          </cell>
          <cell r="C33">
            <v>582.17765599999996</v>
          </cell>
          <cell r="D33">
            <v>650.00485400000002</v>
          </cell>
          <cell r="E33">
            <v>665.09318000000007</v>
          </cell>
          <cell r="F33">
            <v>686.58530900000005</v>
          </cell>
          <cell r="G33">
            <v>582.84199799999999</v>
          </cell>
          <cell r="H33">
            <v>650.153682</v>
          </cell>
          <cell r="I33">
            <v>621.57669200000009</v>
          </cell>
          <cell r="J33">
            <v>623.91188599999998</v>
          </cell>
          <cell r="K33">
            <v>577.7782390000001</v>
          </cell>
          <cell r="L33">
            <v>596.93203800000003</v>
          </cell>
          <cell r="M33">
            <v>654.00048300000003</v>
          </cell>
        </row>
        <row r="34">
          <cell r="B34">
            <v>88.855165999999997</v>
          </cell>
          <cell r="C34">
            <v>66.856408999999999</v>
          </cell>
          <cell r="D34">
            <v>70.396722999999994</v>
          </cell>
          <cell r="E34">
            <v>50.497107000000007</v>
          </cell>
          <cell r="F34">
            <v>43.947172999999999</v>
          </cell>
          <cell r="G34">
            <v>28.907</v>
          </cell>
          <cell r="H34">
            <v>1.8360000000000001</v>
          </cell>
          <cell r="I34">
            <v>1.95</v>
          </cell>
          <cell r="J34">
            <v>2.8457280000000003</v>
          </cell>
          <cell r="K34">
            <v>49.645637999999998</v>
          </cell>
          <cell r="L34">
            <v>70.373390000000001</v>
          </cell>
          <cell r="M34">
            <v>73.273710999999992</v>
          </cell>
        </row>
        <row r="35">
          <cell r="B35">
            <v>447.70865200000003</v>
          </cell>
          <cell r="C35">
            <v>388.57776999999999</v>
          </cell>
          <cell r="D35">
            <v>401.22109</v>
          </cell>
          <cell r="E35">
            <v>395.20078699999999</v>
          </cell>
          <cell r="F35">
            <v>370.69889412622075</v>
          </cell>
          <cell r="G35">
            <v>322.6835578571766</v>
          </cell>
          <cell r="H35">
            <v>349.68689022869592</v>
          </cell>
          <cell r="I35">
            <v>341.89710191616234</v>
          </cell>
          <cell r="J35">
            <v>304.98653658375707</v>
          </cell>
          <cell r="K35">
            <v>315.66506521164189</v>
          </cell>
          <cell r="L35">
            <v>424.3608763778181</v>
          </cell>
          <cell r="M35">
            <v>403.68718357827726</v>
          </cell>
        </row>
        <row r="36">
          <cell r="B36">
            <v>1033.648524</v>
          </cell>
          <cell r="C36">
            <v>889.27497800000003</v>
          </cell>
          <cell r="D36">
            <v>918.19052399999987</v>
          </cell>
          <cell r="E36">
            <v>936.98035399999992</v>
          </cell>
          <cell r="F36">
            <v>888.28406200000006</v>
          </cell>
          <cell r="G36">
            <v>793.21852599999988</v>
          </cell>
          <cell r="H36">
            <v>788.06765099999996</v>
          </cell>
          <cell r="I36">
            <v>850.87594300000012</v>
          </cell>
          <cell r="J36">
            <v>809.3305049999999</v>
          </cell>
          <cell r="K36">
            <v>772.44204500000012</v>
          </cell>
          <cell r="L36">
            <v>851.00215299999991</v>
          </cell>
          <cell r="M36">
            <v>939.50561600000003</v>
          </cell>
        </row>
        <row r="37">
          <cell r="B37">
            <v>0</v>
          </cell>
          <cell r="C37">
            <v>0</v>
          </cell>
          <cell r="D37">
            <v>0</v>
          </cell>
          <cell r="E37">
            <v>0</v>
          </cell>
          <cell r="F37">
            <v>0</v>
          </cell>
          <cell r="G37">
            <v>0</v>
          </cell>
          <cell r="H37">
            <v>0</v>
          </cell>
          <cell r="I37">
            <v>0</v>
          </cell>
          <cell r="J37">
            <v>0</v>
          </cell>
          <cell r="K37">
            <v>0</v>
          </cell>
          <cell r="L37">
            <v>0</v>
          </cell>
          <cell r="M37">
            <v>0</v>
          </cell>
        </row>
        <row r="38">
          <cell r="B38">
            <v>8.3447849999999981</v>
          </cell>
          <cell r="C38">
            <v>7.3088570000000015</v>
          </cell>
          <cell r="D38">
            <v>6.6368159999999978</v>
          </cell>
          <cell r="E38">
            <v>4.241137000000001</v>
          </cell>
          <cell r="F38">
            <v>9.5677120000000055</v>
          </cell>
          <cell r="G38">
            <v>41.065200000000004</v>
          </cell>
          <cell r="H38">
            <v>12.443531999999999</v>
          </cell>
          <cell r="I38">
            <v>10.307543000000004</v>
          </cell>
          <cell r="J38">
            <v>16.709026999999995</v>
          </cell>
          <cell r="K38">
            <v>10.801805</v>
          </cell>
          <cell r="L38">
            <v>15.711836999999992</v>
          </cell>
          <cell r="M38">
            <v>6.7298000000000009</v>
          </cell>
        </row>
        <row r="39">
          <cell r="B39">
            <v>4508.2727761561018</v>
          </cell>
          <cell r="C39">
            <v>3511.7488743553336</v>
          </cell>
          <cell r="D39">
            <v>3076.9513569625137</v>
          </cell>
          <cell r="E39">
            <v>2083.7488219179904</v>
          </cell>
          <cell r="F39">
            <v>2030.4680830737786</v>
          </cell>
          <cell r="G39">
            <v>1247.4944905428242</v>
          </cell>
          <cell r="H39">
            <v>1296.9235437713041</v>
          </cell>
          <cell r="I39">
            <v>1159.5133634838378</v>
          </cell>
          <cell r="J39">
            <v>1554.976962216243</v>
          </cell>
          <cell r="K39">
            <v>2687.0211773883584</v>
          </cell>
          <cell r="L39">
            <v>3337.6840896221856</v>
          </cell>
          <cell r="M39">
            <v>3950.1342044217231</v>
          </cell>
        </row>
        <row r="47">
          <cell r="B47">
            <v>900.793046</v>
          </cell>
          <cell r="C47">
            <v>660.78090999999995</v>
          </cell>
          <cell r="D47">
            <v>586.75040199999989</v>
          </cell>
          <cell r="E47">
            <v>433.69111400000014</v>
          </cell>
          <cell r="F47">
            <v>357.60013399999997</v>
          </cell>
          <cell r="G47">
            <v>204.03905700000004</v>
          </cell>
          <cell r="H47">
            <v>279.56652099999997</v>
          </cell>
          <cell r="I47">
            <v>214.87601599999996</v>
          </cell>
          <cell r="J47">
            <v>226.24767800000001</v>
          </cell>
          <cell r="K47">
            <v>436.61341800000014</v>
          </cell>
          <cell r="L47">
            <v>592.69194300000004</v>
          </cell>
          <cell r="M47">
            <v>715.4356590000001</v>
          </cell>
        </row>
        <row r="48">
          <cell r="B48">
            <v>1086.0962910000003</v>
          </cell>
          <cell r="C48">
            <v>863.83508100000074</v>
          </cell>
          <cell r="D48">
            <v>760.88052299999993</v>
          </cell>
          <cell r="E48">
            <v>565.7208519999997</v>
          </cell>
          <cell r="F48">
            <v>529.25945499999989</v>
          </cell>
          <cell r="G48">
            <v>301.47293000000002</v>
          </cell>
          <cell r="H48">
            <v>309.18727200000012</v>
          </cell>
          <cell r="I48">
            <v>295.96525599999995</v>
          </cell>
          <cell r="J48">
            <v>381.21886500000016</v>
          </cell>
          <cell r="K48">
            <v>595.33479699999998</v>
          </cell>
          <cell r="L48">
            <v>770.24760799999979</v>
          </cell>
          <cell r="M48">
            <v>911.54372400000022</v>
          </cell>
        </row>
        <row r="49">
          <cell r="B49">
            <v>1224.0203540000002</v>
          </cell>
          <cell r="C49">
            <v>901.57043999999962</v>
          </cell>
          <cell r="D49">
            <v>769.86070699999982</v>
          </cell>
          <cell r="E49">
            <v>543.5845790000003</v>
          </cell>
          <cell r="F49">
            <v>510.12740000000008</v>
          </cell>
          <cell r="G49">
            <v>276.89048099999991</v>
          </cell>
          <cell r="H49">
            <v>273.09302200000008</v>
          </cell>
          <cell r="I49">
            <v>267.87625299999985</v>
          </cell>
          <cell r="J49">
            <v>347.93702000000025</v>
          </cell>
          <cell r="K49">
            <v>641.18105299999979</v>
          </cell>
          <cell r="L49">
            <v>854.93745400000023</v>
          </cell>
          <cell r="M49">
            <v>1045.7024199999998</v>
          </cell>
        </row>
        <row r="50">
          <cell r="B50">
            <v>1699.9042419999992</v>
          </cell>
          <cell r="C50">
            <v>1480.9304789999999</v>
          </cell>
          <cell r="D50">
            <v>1398.7241389999999</v>
          </cell>
          <cell r="E50">
            <v>1316.3761490000004</v>
          </cell>
          <cell r="F50">
            <v>1287.8440859999998</v>
          </cell>
          <cell r="G50">
            <v>1111.606947</v>
          </cell>
          <cell r="H50">
            <v>420.29015400000003</v>
          </cell>
          <cell r="I50">
            <v>847.16699100000005</v>
          </cell>
          <cell r="J50">
            <v>1102.51441</v>
          </cell>
          <cell r="K50">
            <v>1335.926651</v>
          </cell>
          <cell r="L50">
            <v>1472.7013669999997</v>
          </cell>
          <cell r="M50">
            <v>1592.044877</v>
          </cell>
        </row>
        <row r="51">
          <cell r="B51">
            <v>486.44699292526082</v>
          </cell>
          <cell r="C51">
            <v>386.81110239259334</v>
          </cell>
          <cell r="D51">
            <v>344.15703395913948</v>
          </cell>
          <cell r="E51">
            <v>261.41646600000018</v>
          </cell>
          <cell r="F51">
            <v>250.57598099999998</v>
          </cell>
          <cell r="G51">
            <v>140.87710100000007</v>
          </cell>
          <cell r="H51">
            <v>130.06990399999998</v>
          </cell>
          <cell r="I51">
            <v>139.89150800000004</v>
          </cell>
          <cell r="J51">
            <v>173.23845299999996</v>
          </cell>
          <cell r="K51">
            <v>261.22722000000005</v>
          </cell>
          <cell r="L51">
            <v>343.3925040000002</v>
          </cell>
          <cell r="M51">
            <v>403.84073500000011</v>
          </cell>
        </row>
        <row r="52">
          <cell r="B52">
            <v>632.20056792655862</v>
          </cell>
          <cell r="C52">
            <v>475.28102543861371</v>
          </cell>
          <cell r="D52">
            <v>439.48031250337692</v>
          </cell>
          <cell r="E52">
            <v>313.29675899999984</v>
          </cell>
          <cell r="F52">
            <v>301.96595900000011</v>
          </cell>
          <cell r="G52">
            <v>193.65390999999985</v>
          </cell>
          <cell r="H52">
            <v>169.9947029999999</v>
          </cell>
          <cell r="I52">
            <v>194.40574799999993</v>
          </cell>
          <cell r="J52">
            <v>262.46899500000006</v>
          </cell>
          <cell r="K52">
            <v>460.12068699999992</v>
          </cell>
          <cell r="L52">
            <v>518.14881899999989</v>
          </cell>
          <cell r="M52">
            <v>604.02812200000005</v>
          </cell>
        </row>
        <row r="53">
          <cell r="B53">
            <v>391.46968499999991</v>
          </cell>
          <cell r="C53">
            <v>303.91738900000001</v>
          </cell>
          <cell r="D53">
            <v>273.18471</v>
          </cell>
          <cell r="E53">
            <v>203.35483300000004</v>
          </cell>
          <cell r="F53">
            <v>174.33899699999998</v>
          </cell>
          <cell r="G53">
            <v>101.42114500000001</v>
          </cell>
          <cell r="H53">
            <v>111.01523200000001</v>
          </cell>
          <cell r="I53">
            <v>107.94073199999998</v>
          </cell>
          <cell r="J53">
            <v>136.55739599999998</v>
          </cell>
          <cell r="K53">
            <v>189.14205400000003</v>
          </cell>
          <cell r="L53">
            <v>254.32988900000001</v>
          </cell>
          <cell r="M53">
            <v>307.55594400000012</v>
          </cell>
        </row>
        <row r="54">
          <cell r="B54">
            <v>4204.396142999999</v>
          </cell>
          <cell r="C54">
            <v>3212.7594162714149</v>
          </cell>
          <cell r="D54">
            <v>3042.4842065060307</v>
          </cell>
          <cell r="E54">
            <v>2446.6250209999998</v>
          </cell>
          <cell r="F54">
            <v>2232.3286250000015</v>
          </cell>
          <cell r="G54">
            <v>1500.2203090000003</v>
          </cell>
          <cell r="H54">
            <v>1637.4166569999995</v>
          </cell>
          <cell r="I54">
            <v>1597.3126450000002</v>
          </cell>
          <cell r="J54">
            <v>1814.5151050000002</v>
          </cell>
          <cell r="K54">
            <v>2431.2197379999984</v>
          </cell>
          <cell r="L54">
            <v>2796.3322130000001</v>
          </cell>
          <cell r="M54">
            <v>3422.8524749999992</v>
          </cell>
        </row>
        <row r="55">
          <cell r="B55">
            <v>904.4358374000002</v>
          </cell>
          <cell r="C55">
            <v>681.46024059999968</v>
          </cell>
          <cell r="D55">
            <v>605.0960945999999</v>
          </cell>
          <cell r="E55">
            <v>469.13687859999993</v>
          </cell>
          <cell r="F55">
            <v>426.93903720000014</v>
          </cell>
          <cell r="G55">
            <v>298.81535639999976</v>
          </cell>
          <cell r="H55">
            <v>291.91959999999995</v>
          </cell>
          <cell r="I55">
            <v>281.82016440000001</v>
          </cell>
          <cell r="J55">
            <v>408.48556980000006</v>
          </cell>
          <cell r="K55">
            <v>601.06117700000004</v>
          </cell>
          <cell r="L55">
            <v>685.82438100000024</v>
          </cell>
          <cell r="M55">
            <v>798.87522699999988</v>
          </cell>
        </row>
        <row r="56">
          <cell r="B56">
            <v>1049.9390826258959</v>
          </cell>
          <cell r="C56">
            <v>827.0989965356149</v>
          </cell>
          <cell r="D56">
            <v>709.59370324339091</v>
          </cell>
          <cell r="E56">
            <v>515.80602499999986</v>
          </cell>
          <cell r="F56">
            <v>451.4138779999999</v>
          </cell>
          <cell r="G56">
            <v>255.07006400000003</v>
          </cell>
          <cell r="H56">
            <v>238.08756799999998</v>
          </cell>
          <cell r="I56">
            <v>216.67006099999998</v>
          </cell>
          <cell r="J56">
            <v>325.86730799999992</v>
          </cell>
          <cell r="K56">
            <v>527.21759200000008</v>
          </cell>
          <cell r="L56">
            <v>676.10189500000013</v>
          </cell>
          <cell r="M56">
            <v>856.07628200000022</v>
          </cell>
        </row>
        <row r="57">
          <cell r="B57">
            <v>874.65876927838769</v>
          </cell>
          <cell r="C57">
            <v>697.49418450049995</v>
          </cell>
          <cell r="D57">
            <v>622.0806544766516</v>
          </cell>
          <cell r="E57">
            <v>446.76246200000031</v>
          </cell>
          <cell r="F57">
            <v>397.77626999999995</v>
          </cell>
          <cell r="G57">
            <v>214.507756</v>
          </cell>
          <cell r="H57">
            <v>205.19225499999999</v>
          </cell>
          <cell r="I57">
            <v>188.04977100000002</v>
          </cell>
          <cell r="J57">
            <v>268.76234199999999</v>
          </cell>
          <cell r="K57">
            <v>436.54825700000015</v>
          </cell>
          <cell r="L57">
            <v>616.39533899999992</v>
          </cell>
          <cell r="M57">
            <v>693.82769299999961</v>
          </cell>
        </row>
        <row r="58">
          <cell r="B58">
            <v>3840.8310230000011</v>
          </cell>
          <cell r="C58">
            <v>3113.4455706165977</v>
          </cell>
          <cell r="D58">
            <v>2803.6704596739269</v>
          </cell>
          <cell r="E58">
            <v>2009.0880863179896</v>
          </cell>
          <cell r="F58">
            <v>1997.8953920000004</v>
          </cell>
          <cell r="G58">
            <v>1270.9531269999993</v>
          </cell>
          <cell r="H58">
            <v>1193.7217059999998</v>
          </cell>
          <cell r="I58">
            <v>1234.4864740000003</v>
          </cell>
          <cell r="J58">
            <v>1517.8052720000003</v>
          </cell>
          <cell r="K58">
            <v>2351.515418</v>
          </cell>
          <cell r="L58">
            <v>2875.9421030000008</v>
          </cell>
          <cell r="M58">
            <v>3346.8145420000014</v>
          </cell>
        </row>
        <row r="59">
          <cell r="B59">
            <v>3569.6461470000008</v>
          </cell>
          <cell r="C59">
            <v>3022.6354120000001</v>
          </cell>
          <cell r="D59">
            <v>2910.671527</v>
          </cell>
          <cell r="E59">
            <v>2460.0378529999998</v>
          </cell>
          <cell r="F59">
            <v>2377.1087749999992</v>
          </cell>
          <cell r="G59">
            <v>1747.5098220000004</v>
          </cell>
          <cell r="H59">
            <v>1865.3003799999994</v>
          </cell>
          <cell r="I59">
            <v>1868.6028209999995</v>
          </cell>
          <cell r="J59">
            <v>1999.7105260000003</v>
          </cell>
          <cell r="K59">
            <v>2243.0982590000012</v>
          </cell>
          <cell r="L59">
            <v>2842.5976970000011</v>
          </cell>
          <cell r="M59">
            <v>3248.5979129999992</v>
          </cell>
        </row>
        <row r="60">
          <cell r="B60">
            <v>1084.8412379999995</v>
          </cell>
          <cell r="C60">
            <v>881.16133599999978</v>
          </cell>
          <cell r="D60">
            <v>780.49831399999982</v>
          </cell>
          <cell r="E60">
            <v>622.55069300000002</v>
          </cell>
          <cell r="F60">
            <v>565.1634479999999</v>
          </cell>
          <cell r="G60">
            <v>416.96925999999991</v>
          </cell>
          <cell r="H60">
            <v>356.97896999999995</v>
          </cell>
          <cell r="I60">
            <v>385.4051619999999</v>
          </cell>
          <cell r="J60">
            <v>463.70131299999991</v>
          </cell>
          <cell r="K60">
            <v>627.55594360000021</v>
          </cell>
          <cell r="L60">
            <v>710.95307200000002</v>
          </cell>
          <cell r="M60">
            <v>853.73089600000003</v>
          </cell>
        </row>
        <row r="66">
          <cell r="B66">
            <v>0</v>
          </cell>
          <cell r="C66">
            <v>457.67606699999999</v>
          </cell>
          <cell r="D66">
            <v>161.39127999999999</v>
          </cell>
          <cell r="E66">
            <v>136.58477600000001</v>
          </cell>
          <cell r="F66">
            <v>344.43921</v>
          </cell>
          <cell r="G66">
            <v>218.40706</v>
          </cell>
          <cell r="H66">
            <v>7.8879100000000006</v>
          </cell>
          <cell r="I66">
            <v>1748.1695579999998</v>
          </cell>
          <cell r="J66">
            <v>41.083724999999994</v>
          </cell>
          <cell r="K66">
            <v>14.352283999999999</v>
          </cell>
          <cell r="L66">
            <v>336.17891399999996</v>
          </cell>
          <cell r="M66">
            <v>284.20543000000004</v>
          </cell>
          <cell r="N66">
            <v>1777.4222540000001</v>
          </cell>
          <cell r="O66">
            <v>94.749497999999988</v>
          </cell>
        </row>
        <row r="67">
          <cell r="B67">
            <v>39.506999999999998</v>
          </cell>
          <cell r="C67">
            <v>103.05520000000007</v>
          </cell>
          <cell r="D67">
            <v>79.732906</v>
          </cell>
          <cell r="E67">
            <v>19.964898000000002</v>
          </cell>
          <cell r="F67">
            <v>179.87263299999998</v>
          </cell>
          <cell r="G67">
            <v>113.29465700000009</v>
          </cell>
          <cell r="H67">
            <v>9.3965940000000003</v>
          </cell>
          <cell r="I67">
            <v>93.868937000000031</v>
          </cell>
          <cell r="J67">
            <v>88.03063499999999</v>
          </cell>
          <cell r="K67">
            <v>110.13330400000004</v>
          </cell>
          <cell r="L67">
            <v>103.18423199999998</v>
          </cell>
          <cell r="M67">
            <v>130.05080800000002</v>
          </cell>
          <cell r="N67">
            <v>30.705466999999995</v>
          </cell>
          <cell r="O67">
            <v>34.374987999999995</v>
          </cell>
        </row>
        <row r="68">
          <cell r="B68">
            <v>0</v>
          </cell>
          <cell r="C68">
            <v>0</v>
          </cell>
          <cell r="D68">
            <v>0</v>
          </cell>
          <cell r="E68">
            <v>0</v>
          </cell>
          <cell r="F68">
            <v>0</v>
          </cell>
          <cell r="G68">
            <v>49.366</v>
          </cell>
          <cell r="H68">
            <v>0</v>
          </cell>
          <cell r="I68">
            <v>3958.0344730000002</v>
          </cell>
          <cell r="J68">
            <v>377.165592</v>
          </cell>
          <cell r="K68">
            <v>65.858000000000004</v>
          </cell>
          <cell r="L68">
            <v>0</v>
          </cell>
          <cell r="M68">
            <v>0.19463</v>
          </cell>
          <cell r="N68">
            <v>0</v>
          </cell>
          <cell r="O68">
            <v>64.629000000000005</v>
          </cell>
        </row>
        <row r="69">
          <cell r="B69">
            <v>3.0000000000000001E-3</v>
          </cell>
          <cell r="C69">
            <v>8.4359000000000003E-2</v>
          </cell>
          <cell r="D69">
            <v>2.714</v>
          </cell>
          <cell r="E69">
            <v>0</v>
          </cell>
          <cell r="F69">
            <v>2E-3</v>
          </cell>
          <cell r="G69">
            <v>0</v>
          </cell>
          <cell r="H69">
            <v>0</v>
          </cell>
          <cell r="I69">
            <v>0.60699999999999998</v>
          </cell>
          <cell r="J69">
            <v>0</v>
          </cell>
          <cell r="K69">
            <v>0</v>
          </cell>
          <cell r="L69">
            <v>1.3194699999999999</v>
          </cell>
          <cell r="M69">
            <v>0</v>
          </cell>
          <cell r="N69">
            <v>0</v>
          </cell>
          <cell r="O69">
            <v>1.7600000000000001E-2</v>
          </cell>
        </row>
        <row r="70">
          <cell r="B70">
            <v>1.369</v>
          </cell>
          <cell r="C70">
            <v>2.7650000000000001E-2</v>
          </cell>
          <cell r="D70">
            <v>0.19700000000000001</v>
          </cell>
          <cell r="E70">
            <v>1.6331199999999999</v>
          </cell>
          <cell r="F70">
            <v>0</v>
          </cell>
          <cell r="G70">
            <v>0</v>
          </cell>
          <cell r="H70">
            <v>0</v>
          </cell>
          <cell r="I70">
            <v>0</v>
          </cell>
          <cell r="J70">
            <v>0</v>
          </cell>
          <cell r="K70">
            <v>0</v>
          </cell>
          <cell r="L70">
            <v>0</v>
          </cell>
          <cell r="M70">
            <v>0</v>
          </cell>
          <cell r="N70">
            <v>0.373</v>
          </cell>
          <cell r="O70">
            <v>0</v>
          </cell>
        </row>
        <row r="71">
          <cell r="B71">
            <v>0</v>
          </cell>
          <cell r="C71">
            <v>0</v>
          </cell>
          <cell r="D71">
            <v>1.0999999999999999E-2</v>
          </cell>
          <cell r="E71">
            <v>1.6078000000000002E-2</v>
          </cell>
          <cell r="F71">
            <v>1.6899999999999998E-2</v>
          </cell>
          <cell r="G71">
            <v>0</v>
          </cell>
          <cell r="H71">
            <v>0</v>
          </cell>
          <cell r="I71">
            <v>0</v>
          </cell>
          <cell r="J71">
            <v>0</v>
          </cell>
          <cell r="K71">
            <v>0</v>
          </cell>
          <cell r="L71">
            <v>0</v>
          </cell>
          <cell r="M71">
            <v>0</v>
          </cell>
          <cell r="N71">
            <v>6.0000000000000001E-3</v>
          </cell>
          <cell r="O71">
            <v>0</v>
          </cell>
        </row>
        <row r="72">
          <cell r="B72">
            <v>0</v>
          </cell>
          <cell r="C72">
            <v>1380.1686310000002</v>
          </cell>
          <cell r="D72">
            <v>12.112719999999999</v>
          </cell>
          <cell r="E72">
            <v>3527.2670209999997</v>
          </cell>
          <cell r="F72">
            <v>156.64766699999998</v>
          </cell>
          <cell r="G72">
            <v>730.51592999999991</v>
          </cell>
          <cell r="H72">
            <v>28.025673999999999</v>
          </cell>
          <cell r="I72">
            <v>345.06045999999998</v>
          </cell>
          <cell r="J72">
            <v>779.02305100000012</v>
          </cell>
          <cell r="K72">
            <v>1667.4022009999999</v>
          </cell>
          <cell r="L72">
            <v>926.32619700000009</v>
          </cell>
          <cell r="M72">
            <v>4693.4105049999998</v>
          </cell>
          <cell r="N72">
            <v>5453.9530700000005</v>
          </cell>
          <cell r="O72">
            <v>969.35694199999989</v>
          </cell>
        </row>
        <row r="73">
          <cell r="B73">
            <v>0</v>
          </cell>
          <cell r="C73">
            <v>139.108</v>
          </cell>
          <cell r="D73">
            <v>0</v>
          </cell>
          <cell r="E73">
            <v>0</v>
          </cell>
          <cell r="F73">
            <v>122.73099999999999</v>
          </cell>
          <cell r="G73">
            <v>0</v>
          </cell>
          <cell r="H73">
            <v>0</v>
          </cell>
          <cell r="I73">
            <v>0</v>
          </cell>
          <cell r="J73">
            <v>0</v>
          </cell>
          <cell r="K73">
            <v>0</v>
          </cell>
          <cell r="L73">
            <v>0</v>
          </cell>
          <cell r="M73">
            <v>0</v>
          </cell>
          <cell r="N73">
            <v>0</v>
          </cell>
          <cell r="O73">
            <v>0</v>
          </cell>
        </row>
        <row r="74">
          <cell r="B74">
            <v>0</v>
          </cell>
          <cell r="C74">
            <v>0</v>
          </cell>
          <cell r="D74">
            <v>0</v>
          </cell>
          <cell r="E74">
            <v>0</v>
          </cell>
          <cell r="F74">
            <v>0</v>
          </cell>
          <cell r="G74">
            <v>0</v>
          </cell>
          <cell r="H74">
            <v>0</v>
          </cell>
          <cell r="I74">
            <v>6.1539999999999997E-2</v>
          </cell>
          <cell r="J74">
            <v>0</v>
          </cell>
          <cell r="K74">
            <v>0</v>
          </cell>
          <cell r="L74">
            <v>0</v>
          </cell>
          <cell r="M74">
            <v>0</v>
          </cell>
          <cell r="N74">
            <v>0</v>
          </cell>
          <cell r="O74">
            <v>0</v>
          </cell>
        </row>
        <row r="75">
          <cell r="B75">
            <v>0</v>
          </cell>
          <cell r="C75">
            <v>0</v>
          </cell>
          <cell r="D75">
            <v>24.207830000000001</v>
          </cell>
          <cell r="E75">
            <v>3.3123</v>
          </cell>
          <cell r="F75">
            <v>9.6620000000000008</v>
          </cell>
          <cell r="G75">
            <v>0.98396000000000006</v>
          </cell>
          <cell r="H75">
            <v>1.0524</v>
          </cell>
          <cell r="I75">
            <v>294.73680000000002</v>
          </cell>
          <cell r="J75">
            <v>154.71746999999999</v>
          </cell>
          <cell r="K75">
            <v>56.686999999999998</v>
          </cell>
          <cell r="L75">
            <v>0</v>
          </cell>
          <cell r="M75">
            <v>957.91700000000003</v>
          </cell>
          <cell r="N75">
            <v>294.97399999999999</v>
          </cell>
          <cell r="O75">
            <v>30.46</v>
          </cell>
        </row>
        <row r="76">
          <cell r="B76">
            <v>0</v>
          </cell>
          <cell r="C76">
            <v>0</v>
          </cell>
          <cell r="D76">
            <v>0</v>
          </cell>
          <cell r="E76">
            <v>3.7983899999999999</v>
          </cell>
          <cell r="F76">
            <v>0</v>
          </cell>
          <cell r="G76">
            <v>0</v>
          </cell>
          <cell r="H76">
            <v>0</v>
          </cell>
          <cell r="I76">
            <v>0</v>
          </cell>
          <cell r="J76">
            <v>0</v>
          </cell>
          <cell r="K76">
            <v>0</v>
          </cell>
          <cell r="L76">
            <v>0</v>
          </cell>
          <cell r="M76">
            <v>7.931349</v>
          </cell>
          <cell r="N76">
            <v>0</v>
          </cell>
          <cell r="O76">
            <v>181.56299999999999</v>
          </cell>
        </row>
        <row r="77">
          <cell r="B77">
            <v>386.68114000000003</v>
          </cell>
          <cell r="C77">
            <v>1.6659999999999999</v>
          </cell>
          <cell r="D77">
            <v>385.416</v>
          </cell>
          <cell r="E77">
            <v>0</v>
          </cell>
          <cell r="F77">
            <v>2.532</v>
          </cell>
          <cell r="G77">
            <v>0</v>
          </cell>
          <cell r="H77">
            <v>192.72900000000001</v>
          </cell>
          <cell r="I77">
            <v>20.894141999999999</v>
          </cell>
          <cell r="J77">
            <v>0</v>
          </cell>
          <cell r="K77">
            <v>1.3501799999999999</v>
          </cell>
          <cell r="L77">
            <v>90.688439000000002</v>
          </cell>
          <cell r="M77">
            <v>28.156964167737261</v>
          </cell>
          <cell r="N77">
            <v>13.23986</v>
          </cell>
          <cell r="O77">
            <v>20.359399999999997</v>
          </cell>
        </row>
        <row r="78">
          <cell r="B78">
            <v>0</v>
          </cell>
          <cell r="C78">
            <v>0.43533599999999995</v>
          </cell>
          <cell r="D78">
            <v>0</v>
          </cell>
          <cell r="E78">
            <v>482.21952000000016</v>
          </cell>
          <cell r="F78">
            <v>0</v>
          </cell>
          <cell r="G78">
            <v>0</v>
          </cell>
          <cell r="H78">
            <v>0</v>
          </cell>
          <cell r="I78">
            <v>1362.956698</v>
          </cell>
          <cell r="J78">
            <v>0</v>
          </cell>
          <cell r="K78">
            <v>0</v>
          </cell>
          <cell r="L78">
            <v>0.183</v>
          </cell>
          <cell r="M78">
            <v>255.08125999999999</v>
          </cell>
          <cell r="N78">
            <v>242.44300000000001</v>
          </cell>
          <cell r="O78">
            <v>219.631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row>
        <row r="80">
          <cell r="B80">
            <v>9.9865000000000009E-2</v>
          </cell>
          <cell r="C80">
            <v>2.173476</v>
          </cell>
          <cell r="D80">
            <v>0</v>
          </cell>
          <cell r="E80">
            <v>0</v>
          </cell>
          <cell r="F80">
            <v>0.82115899999999997</v>
          </cell>
          <cell r="G80">
            <v>0.18126100000000001</v>
          </cell>
          <cell r="H80">
            <v>1.6982999999999999</v>
          </cell>
          <cell r="I80">
            <v>0.76334400000000002</v>
          </cell>
          <cell r="J80">
            <v>18.996344999999998</v>
          </cell>
          <cell r="K80">
            <v>0.562025</v>
          </cell>
          <cell r="L80">
            <v>0.23697599999999999</v>
          </cell>
          <cell r="M80">
            <v>3.278791</v>
          </cell>
          <cell r="N80">
            <v>3.9592809999999989</v>
          </cell>
          <cell r="O80">
            <v>0.47261899999999996</v>
          </cell>
        </row>
        <row r="81">
          <cell r="B81">
            <v>1317.0810149999993</v>
          </cell>
          <cell r="C81">
            <v>192.73140999999995</v>
          </cell>
          <cell r="D81">
            <v>1876.0381909999992</v>
          </cell>
          <cell r="E81">
            <v>225.87679199999999</v>
          </cell>
          <cell r="F81">
            <v>191.73588999999998</v>
          </cell>
          <cell r="G81">
            <v>469.54875999999996</v>
          </cell>
          <cell r="H81">
            <v>510.23800900000026</v>
          </cell>
          <cell r="I81">
            <v>825.2514739999998</v>
          </cell>
          <cell r="J81">
            <v>626.74396700000023</v>
          </cell>
          <cell r="K81">
            <v>143.05077499999993</v>
          </cell>
          <cell r="L81">
            <v>288.65406099999996</v>
          </cell>
          <cell r="M81">
            <v>2214.0453258322646</v>
          </cell>
          <cell r="N81">
            <v>517.21793700000023</v>
          </cell>
          <cell r="O81">
            <v>576.62586460000023</v>
          </cell>
        </row>
        <row r="89">
          <cell r="B89">
            <v>792.15343599999994</v>
          </cell>
          <cell r="C89">
            <v>650.7919459999996</v>
          </cell>
          <cell r="D89">
            <v>668.82089699999983</v>
          </cell>
          <cell r="E89">
            <v>529.11232099999995</v>
          </cell>
          <cell r="F89">
            <v>502.58146499999992</v>
          </cell>
          <cell r="G89">
            <v>268.318038</v>
          </cell>
          <cell r="H89">
            <v>261.63980900000001</v>
          </cell>
          <cell r="I89">
            <v>290.97088500000001</v>
          </cell>
          <cell r="J89">
            <v>360.757385</v>
          </cell>
          <cell r="K89">
            <v>558.87031100000002</v>
          </cell>
          <cell r="L89">
            <v>720.42059799999993</v>
          </cell>
          <cell r="M89">
            <v>858.18470500000001</v>
          </cell>
        </row>
        <row r="90">
          <cell r="B90">
            <v>66.885102999999987</v>
          </cell>
          <cell r="C90">
            <v>57.573044000000003</v>
          </cell>
          <cell r="D90">
            <v>56.767586999999985</v>
          </cell>
          <cell r="E90">
            <v>46.317766000000006</v>
          </cell>
          <cell r="F90">
            <v>41.603532000000001</v>
          </cell>
          <cell r="G90">
            <v>26.361570000000007</v>
          </cell>
          <cell r="H90">
            <v>26.122696999999992</v>
          </cell>
          <cell r="I90">
            <v>25.744942999999999</v>
          </cell>
          <cell r="J90">
            <v>31.909329</v>
          </cell>
          <cell r="K90">
            <v>46.310410999999995</v>
          </cell>
          <cell r="L90">
            <v>53.115823000000006</v>
          </cell>
          <cell r="M90">
            <v>58.880933000000006</v>
          </cell>
        </row>
        <row r="91">
          <cell r="B91">
            <v>2006.9866100000002</v>
          </cell>
          <cell r="C91">
            <v>1375.7340489999999</v>
          </cell>
          <cell r="D91">
            <v>1118.9345230000001</v>
          </cell>
          <cell r="E91">
            <v>677.61285199999998</v>
          </cell>
          <cell r="F91">
            <v>523.7819669999999</v>
          </cell>
          <cell r="G91">
            <v>265.768236</v>
          </cell>
          <cell r="H91">
            <v>246.51630900000001</v>
          </cell>
          <cell r="I91">
            <v>244.41480799999997</v>
          </cell>
          <cell r="J91">
            <v>323.93334500000003</v>
          </cell>
          <cell r="K91">
            <v>751.42385400000001</v>
          </cell>
          <cell r="L91">
            <v>1023.9738190000002</v>
          </cell>
          <cell r="M91">
            <v>1406.396577</v>
          </cell>
        </row>
        <row r="92">
          <cell r="B92">
            <v>0.76602400000000004</v>
          </cell>
          <cell r="C92">
            <v>0.72767599999999999</v>
          </cell>
          <cell r="D92">
            <v>1.218818</v>
          </cell>
          <cell r="E92">
            <v>1.1775899999999999</v>
          </cell>
          <cell r="F92">
            <v>0.95315899999999998</v>
          </cell>
          <cell r="G92">
            <v>1.1530560000000001</v>
          </cell>
          <cell r="H92">
            <v>0.81083400000000005</v>
          </cell>
          <cell r="I92">
            <v>1.893424</v>
          </cell>
          <cell r="J92">
            <v>0.94592900000000002</v>
          </cell>
          <cell r="K92">
            <v>1.5993169999999999</v>
          </cell>
          <cell r="L92">
            <v>1.2229539999999999</v>
          </cell>
          <cell r="M92">
            <v>0.96850800000000004</v>
          </cell>
        </row>
        <row r="93">
          <cell r="B93">
            <v>1.515936</v>
          </cell>
          <cell r="C93">
            <v>1.120344</v>
          </cell>
          <cell r="D93">
            <v>1.152612</v>
          </cell>
          <cell r="E93">
            <v>0.74166500000000013</v>
          </cell>
          <cell r="F93">
            <v>0.76666499999999993</v>
          </cell>
          <cell r="G93">
            <v>0.89588000000000001</v>
          </cell>
          <cell r="H93">
            <v>1.15673</v>
          </cell>
          <cell r="I93">
            <v>0.68067</v>
          </cell>
          <cell r="J93">
            <v>1.1045099999999999</v>
          </cell>
          <cell r="K93">
            <v>1.27166</v>
          </cell>
          <cell r="L93">
            <v>1.00634</v>
          </cell>
          <cell r="M93">
            <v>0.89276999999999995</v>
          </cell>
        </row>
        <row r="94">
          <cell r="B94">
            <v>5.1999999999999998E-3</v>
          </cell>
          <cell r="C94">
            <v>1.6300000000000002E-2</v>
          </cell>
          <cell r="D94">
            <v>2.8079999999999997E-2</v>
          </cell>
          <cell r="E94">
            <v>5.7146000000000002E-2</v>
          </cell>
          <cell r="F94">
            <v>4.4698999999999996E-2</v>
          </cell>
          <cell r="G94">
            <v>8.0467999999999998E-2</v>
          </cell>
          <cell r="H94">
            <v>6.8652000000000005E-2</v>
          </cell>
          <cell r="I94">
            <v>6.1426000000000001E-2</v>
          </cell>
          <cell r="J94">
            <v>4.9225999999999999E-2</v>
          </cell>
          <cell r="K94">
            <v>3.1350999999999997E-2</v>
          </cell>
          <cell r="L94">
            <v>9.0320000000000001E-3</v>
          </cell>
          <cell r="M94">
            <v>9.5950000000000011E-3</v>
          </cell>
        </row>
        <row r="95">
          <cell r="B95">
            <v>6707.2352700000019</v>
          </cell>
          <cell r="C95">
            <v>5324.0563550000006</v>
          </cell>
          <cell r="D95">
            <v>4408.4952400000002</v>
          </cell>
          <cell r="E95">
            <v>3120.4066200000002</v>
          </cell>
          <cell r="F95">
            <v>2746.6942900000004</v>
          </cell>
          <cell r="G95">
            <v>1142.2297439999998</v>
          </cell>
          <cell r="H95">
            <v>1022.2579099999999</v>
          </cell>
          <cell r="I95">
            <v>1121.6837409999998</v>
          </cell>
          <cell r="J95">
            <v>1742.8882839999999</v>
          </cell>
          <cell r="K95">
            <v>3132.6542100000011</v>
          </cell>
          <cell r="L95">
            <v>4267.6937079999989</v>
          </cell>
          <cell r="M95">
            <v>5322.5149349999992</v>
          </cell>
        </row>
        <row r="96">
          <cell r="B96">
            <v>37.952019999999997</v>
          </cell>
          <cell r="C96">
            <v>30.353149999999999</v>
          </cell>
          <cell r="D96">
            <v>26.839400000000001</v>
          </cell>
          <cell r="E96">
            <v>18.68778</v>
          </cell>
          <cell r="F96">
            <v>14.33745</v>
          </cell>
          <cell r="G96">
            <v>6.4776900000000008</v>
          </cell>
          <cell r="H96">
            <v>6.1265999999999998</v>
          </cell>
          <cell r="I96">
            <v>6.6922899999999998</v>
          </cell>
          <cell r="J96">
            <v>9.7302499999999998</v>
          </cell>
          <cell r="K96">
            <v>16.423869999999997</v>
          </cell>
          <cell r="L96">
            <v>28.020340000000001</v>
          </cell>
          <cell r="M96">
            <v>32.357599999999998</v>
          </cell>
        </row>
        <row r="97">
          <cell r="B97">
            <v>6.6599999999999993E-2</v>
          </cell>
          <cell r="C97">
            <v>3.7350000000000001E-2</v>
          </cell>
          <cell r="D97">
            <v>2.8559999999999999E-2</v>
          </cell>
          <cell r="E97">
            <v>2.4164999999999999E-2</v>
          </cell>
          <cell r="F97">
            <v>1.7574000000000003E-2</v>
          </cell>
          <cell r="G97">
            <v>0</v>
          </cell>
          <cell r="H97">
            <v>0</v>
          </cell>
          <cell r="I97">
            <v>0</v>
          </cell>
          <cell r="J97">
            <v>2.2200000000000002E-3</v>
          </cell>
          <cell r="K97">
            <v>1.098E-2</v>
          </cell>
          <cell r="L97">
            <v>2.1989999999999999E-2</v>
          </cell>
          <cell r="M97">
            <v>2.8570000000000002E-2</v>
          </cell>
        </row>
        <row r="98">
          <cell r="B98">
            <v>51.898458000000005</v>
          </cell>
          <cell r="C98">
            <v>45.619341999999996</v>
          </cell>
          <cell r="D98">
            <v>43.047150999999999</v>
          </cell>
          <cell r="E98">
            <v>57.251500999999998</v>
          </cell>
          <cell r="F98">
            <v>50.428268000000003</v>
          </cell>
          <cell r="G98">
            <v>26.899425000000001</v>
          </cell>
          <cell r="H98">
            <v>24.817616000000001</v>
          </cell>
          <cell r="I98">
            <v>25.908954999999999</v>
          </cell>
          <cell r="J98">
            <v>39.745685999999999</v>
          </cell>
          <cell r="K98">
            <v>33.156987999999998</v>
          </cell>
          <cell r="L98">
            <v>28.697875000000003</v>
          </cell>
          <cell r="M98">
            <v>40.535435</v>
          </cell>
        </row>
        <row r="99">
          <cell r="B99">
            <v>14.732609999999999</v>
          </cell>
          <cell r="C99">
            <v>12.266512000000001</v>
          </cell>
          <cell r="D99">
            <v>12.883028999999999</v>
          </cell>
          <cell r="E99">
            <v>7.1941369999999996</v>
          </cell>
          <cell r="F99">
            <v>5.7064560000000002</v>
          </cell>
          <cell r="G99">
            <v>8.8580000000000005</v>
          </cell>
          <cell r="H99">
            <v>0.66</v>
          </cell>
          <cell r="I99">
            <v>0.66400000000000003</v>
          </cell>
          <cell r="J99">
            <v>1.1360969999999999</v>
          </cell>
          <cell r="K99">
            <v>6.1909160000000005</v>
          </cell>
          <cell r="L99">
            <v>7.86</v>
          </cell>
          <cell r="M99">
            <v>11.444130999999999</v>
          </cell>
        </row>
        <row r="100">
          <cell r="B100">
            <v>288.15027697129864</v>
          </cell>
          <cell r="C100">
            <v>241.80156573709073</v>
          </cell>
          <cell r="D100">
            <v>260.18685697920318</v>
          </cell>
          <cell r="E100">
            <v>268.15577064539036</v>
          </cell>
          <cell r="F100">
            <v>235.21546033824069</v>
          </cell>
          <cell r="G100">
            <v>190.87439915633391</v>
          </cell>
          <cell r="H100">
            <v>204.29744308155466</v>
          </cell>
          <cell r="I100">
            <v>202.92784695510329</v>
          </cell>
          <cell r="J100">
            <v>188.26896258997465</v>
          </cell>
          <cell r="K100">
            <v>204.13091687687154</v>
          </cell>
          <cell r="L100">
            <v>288.43094158780184</v>
          </cell>
          <cell r="M100">
            <v>249.81718195541353</v>
          </cell>
        </row>
        <row r="101">
          <cell r="B101">
            <v>458.25521299999997</v>
          </cell>
          <cell r="C101">
            <v>369.03512600000005</v>
          </cell>
          <cell r="D101">
            <v>386.42858399999989</v>
          </cell>
          <cell r="E101">
            <v>342.25201700000002</v>
          </cell>
          <cell r="F101">
            <v>323.29195400000003</v>
          </cell>
          <cell r="G101">
            <v>226.888462</v>
          </cell>
          <cell r="H101">
            <v>263.17893299999997</v>
          </cell>
          <cell r="I101">
            <v>264.32206400000001</v>
          </cell>
          <cell r="J101">
            <v>258.51712800000001</v>
          </cell>
          <cell r="K101">
            <v>309.30661900000001</v>
          </cell>
          <cell r="L101">
            <v>324.97638700000005</v>
          </cell>
          <cell r="M101">
            <v>411.81523900000008</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6.3592850000000025</v>
          </cell>
          <cell r="C103">
            <v>5.0382990000000003</v>
          </cell>
          <cell r="D103">
            <v>4.7823649999999978</v>
          </cell>
          <cell r="E103">
            <v>2.7260300000000002</v>
          </cell>
          <cell r="F103">
            <v>4.8564379999999989</v>
          </cell>
          <cell r="G103">
            <v>26.355740000000004</v>
          </cell>
          <cell r="H103">
            <v>5.4130380000000002</v>
          </cell>
          <cell r="I103">
            <v>6.5513950000000003</v>
          </cell>
          <cell r="J103">
            <v>10.505306000000001</v>
          </cell>
          <cell r="K103">
            <v>5.1452349999999996</v>
          </cell>
          <cell r="L103">
            <v>12.50567</v>
          </cell>
          <cell r="M103">
            <v>5.2199749999999989</v>
          </cell>
        </row>
        <row r="104">
          <cell r="B104">
            <v>3518.6293035618687</v>
          </cell>
          <cell r="C104">
            <v>2744.9619236959461</v>
          </cell>
          <cell r="D104">
            <v>2330.3840376503936</v>
          </cell>
          <cell r="E104">
            <v>1521.0595744373954</v>
          </cell>
          <cell r="F104">
            <v>1508.6990007563913</v>
          </cell>
          <cell r="G104">
            <v>845.79386994129118</v>
          </cell>
          <cell r="H104">
            <v>871.73156237441469</v>
          </cell>
          <cell r="I104">
            <v>744.24955977231048</v>
          </cell>
          <cell r="J104">
            <v>1011.7083762617578</v>
          </cell>
          <cell r="K104">
            <v>1712.6363539341312</v>
          </cell>
          <cell r="L104">
            <v>2317.3344598311787</v>
          </cell>
          <cell r="M104">
            <v>2910.5049520220846</v>
          </cell>
        </row>
        <row r="112">
          <cell r="B112">
            <v>709.20656799999995</v>
          </cell>
          <cell r="C112">
            <v>512.36409900000024</v>
          </cell>
          <cell r="D112">
            <v>448.91716400000001</v>
          </cell>
          <cell r="E112">
            <v>334.16130000000004</v>
          </cell>
          <cell r="F112">
            <v>259.70629799999995</v>
          </cell>
          <cell r="G112">
            <v>129.808468</v>
          </cell>
          <cell r="H112">
            <v>193.22322100000002</v>
          </cell>
          <cell r="I112">
            <v>134.083134</v>
          </cell>
          <cell r="J112">
            <v>149.66412500000004</v>
          </cell>
          <cell r="K112">
            <v>318.49074000000007</v>
          </cell>
          <cell r="L112">
            <v>443.24670100000009</v>
          </cell>
          <cell r="M112">
            <v>546.62308099999984</v>
          </cell>
        </row>
        <row r="113">
          <cell r="B113">
            <v>796.35935799999993</v>
          </cell>
          <cell r="C113">
            <v>625.98800099999994</v>
          </cell>
          <cell r="D113">
            <v>529.43983699999978</v>
          </cell>
          <cell r="E113">
            <v>371.50011199999983</v>
          </cell>
          <cell r="F113">
            <v>344.51901499999997</v>
          </cell>
          <cell r="G113">
            <v>169.76272</v>
          </cell>
          <cell r="H113">
            <v>169.71364800000001</v>
          </cell>
          <cell r="I113">
            <v>158.64780300000004</v>
          </cell>
          <cell r="J113">
            <v>225.35533799999999</v>
          </cell>
          <cell r="K113">
            <v>382.29888400000004</v>
          </cell>
          <cell r="L113">
            <v>539.99238100000014</v>
          </cell>
          <cell r="M113">
            <v>664.49473999999998</v>
          </cell>
        </row>
        <row r="114">
          <cell r="B114">
            <v>914.08422900000016</v>
          </cell>
          <cell r="C114">
            <v>684.20491300000015</v>
          </cell>
          <cell r="D114">
            <v>548.65799100000004</v>
          </cell>
          <cell r="E114">
            <v>380.72359399999999</v>
          </cell>
          <cell r="F114">
            <v>352.45881600000001</v>
          </cell>
          <cell r="G114">
            <v>183.66970599999996</v>
          </cell>
          <cell r="H114">
            <v>179.05809799999997</v>
          </cell>
          <cell r="I114">
            <v>175.07214899999994</v>
          </cell>
          <cell r="J114">
            <v>222.68785400000007</v>
          </cell>
          <cell r="K114">
            <v>392.57521099999991</v>
          </cell>
          <cell r="L114">
            <v>558.97363400000006</v>
          </cell>
          <cell r="M114">
            <v>755.14719499999978</v>
          </cell>
        </row>
        <row r="115">
          <cell r="B115">
            <v>524.26307399999996</v>
          </cell>
          <cell r="C115">
            <v>421.21176899999995</v>
          </cell>
          <cell r="D115">
            <v>373.71198600000002</v>
          </cell>
          <cell r="E115">
            <v>278.03411299999999</v>
          </cell>
          <cell r="F115">
            <v>252.88893300000001</v>
          </cell>
          <cell r="G115">
            <v>98.395345999999989</v>
          </cell>
          <cell r="H115">
            <v>92.958017000000012</v>
          </cell>
          <cell r="I115">
            <v>109.143923</v>
          </cell>
          <cell r="J115">
            <v>174.90245700000006</v>
          </cell>
          <cell r="K115">
            <v>268.93673500000011</v>
          </cell>
          <cell r="L115">
            <v>364.52666399999998</v>
          </cell>
          <cell r="M115">
            <v>436.68686099999991</v>
          </cell>
        </row>
        <row r="116">
          <cell r="B116">
            <v>248.02457159999997</v>
          </cell>
          <cell r="C116">
            <v>185.77571300000008</v>
          </cell>
          <cell r="D116">
            <v>157.39255800000004</v>
          </cell>
          <cell r="E116">
            <v>108.404268</v>
          </cell>
          <cell r="F116">
            <v>94.173617999999976</v>
          </cell>
          <cell r="G116">
            <v>36.043435000000009</v>
          </cell>
          <cell r="H116">
            <v>33.592285000000004</v>
          </cell>
          <cell r="I116">
            <v>33.860108999999994</v>
          </cell>
          <cell r="J116">
            <v>51.350709000000002</v>
          </cell>
          <cell r="K116">
            <v>107.668727</v>
          </cell>
          <cell r="L116">
            <v>160.664321</v>
          </cell>
          <cell r="M116">
            <v>200.42950000000002</v>
          </cell>
        </row>
        <row r="117">
          <cell r="B117">
            <v>459.47626892655842</v>
          </cell>
          <cell r="C117">
            <v>367.46108043861381</v>
          </cell>
          <cell r="D117">
            <v>331.99194750337711</v>
          </cell>
          <cell r="E117">
            <v>228.41590599999998</v>
          </cell>
          <cell r="F117">
            <v>208.03451200000003</v>
          </cell>
          <cell r="G117">
            <v>116.79235199999999</v>
          </cell>
          <cell r="H117">
            <v>93.977784000000014</v>
          </cell>
          <cell r="I117">
            <v>115.89509500000001</v>
          </cell>
          <cell r="J117">
            <v>157.76890900000001</v>
          </cell>
          <cell r="K117">
            <v>241.23011200000002</v>
          </cell>
          <cell r="L117">
            <v>293.81726299999997</v>
          </cell>
          <cell r="M117">
            <v>372.38205899999997</v>
          </cell>
        </row>
        <row r="118">
          <cell r="B118">
            <v>353.3586456680967</v>
          </cell>
          <cell r="C118">
            <v>272.78647714386437</v>
          </cell>
          <cell r="D118">
            <v>244.71333575991449</v>
          </cell>
          <cell r="E118">
            <v>171.1387581139231</v>
          </cell>
          <cell r="F118">
            <v>152.04698124752372</v>
          </cell>
          <cell r="G118">
            <v>63.583280420491704</v>
          </cell>
          <cell r="H118">
            <v>64.493475212105523</v>
          </cell>
          <cell r="I118">
            <v>63.029262705696617</v>
          </cell>
          <cell r="J118">
            <v>100.34910716473911</v>
          </cell>
          <cell r="K118">
            <v>158.68451687079158</v>
          </cell>
          <cell r="L118">
            <v>225.93017956131521</v>
          </cell>
          <cell r="M118">
            <v>277.64258823435858</v>
          </cell>
        </row>
        <row r="119">
          <cell r="B119">
            <v>2515.9116629999994</v>
          </cell>
          <cell r="C119">
            <v>1866.669395271414</v>
          </cell>
          <cell r="D119">
            <v>1626.7795525060294</v>
          </cell>
          <cell r="E119">
            <v>1130.2125640000002</v>
          </cell>
          <cell r="F119">
            <v>965.88467600000001</v>
          </cell>
          <cell r="G119">
            <v>451.62860200000017</v>
          </cell>
          <cell r="H119">
            <v>435.26972799999999</v>
          </cell>
          <cell r="I119">
            <v>430.79919600000005</v>
          </cell>
          <cell r="J119">
            <v>598.99674800000025</v>
          </cell>
          <cell r="K119">
            <v>1134.7592609999995</v>
          </cell>
          <cell r="L119">
            <v>1467.3682330000006</v>
          </cell>
          <cell r="M119">
            <v>1929.6177040000002</v>
          </cell>
        </row>
        <row r="120">
          <cell r="B120">
            <v>559.23025200000018</v>
          </cell>
          <cell r="C120">
            <v>428.12044700000007</v>
          </cell>
          <cell r="D120">
            <v>347.56371399999995</v>
          </cell>
          <cell r="E120">
            <v>233.44950700000001</v>
          </cell>
          <cell r="F120">
            <v>204.85398699999996</v>
          </cell>
          <cell r="G120">
            <v>110.22871499999999</v>
          </cell>
          <cell r="H120">
            <v>106.396693</v>
          </cell>
          <cell r="I120">
            <v>101.68259399999998</v>
          </cell>
          <cell r="J120">
            <v>137.48246500000002</v>
          </cell>
          <cell r="K120">
            <v>258.20416</v>
          </cell>
          <cell r="L120">
            <v>322.85318099999995</v>
          </cell>
          <cell r="M120">
            <v>457.21341500000011</v>
          </cell>
        </row>
        <row r="121">
          <cell r="B121">
            <v>744.62392924133042</v>
          </cell>
          <cell r="C121">
            <v>569.69104948598044</v>
          </cell>
          <cell r="D121">
            <v>465.83189207560685</v>
          </cell>
          <cell r="E121">
            <v>283.214068</v>
          </cell>
          <cell r="F121">
            <v>233.83118099999999</v>
          </cell>
          <cell r="G121">
            <v>74.145597000000009</v>
          </cell>
          <cell r="H121">
            <v>73.457814000000013</v>
          </cell>
          <cell r="I121">
            <v>73.751005000000021</v>
          </cell>
          <cell r="J121">
            <v>132.84421900000001</v>
          </cell>
          <cell r="K121">
            <v>305.05426699999998</v>
          </cell>
          <cell r="L121">
            <v>441.71514400000001</v>
          </cell>
          <cell r="M121">
            <v>585.91145199999994</v>
          </cell>
        </row>
        <row r="122">
          <cell r="B122">
            <v>698.30699799999991</v>
          </cell>
          <cell r="C122">
            <v>554.48263199999997</v>
          </cell>
          <cell r="D122">
            <v>442.0935990000001</v>
          </cell>
          <cell r="E122">
            <v>333.52781899999997</v>
          </cell>
          <cell r="F122">
            <v>272.37700200000006</v>
          </cell>
          <cell r="G122">
            <v>113.20484800000003</v>
          </cell>
          <cell r="H122">
            <v>111.82384500000001</v>
          </cell>
          <cell r="I122">
            <v>96.050554000000005</v>
          </cell>
          <cell r="J122">
            <v>155.943569</v>
          </cell>
          <cell r="K122">
            <v>296.09888800000004</v>
          </cell>
          <cell r="L122">
            <v>439.38998100000003</v>
          </cell>
          <cell r="M122">
            <v>544.42168800000002</v>
          </cell>
        </row>
        <row r="123">
          <cell r="B123">
            <v>3033.5265769999992</v>
          </cell>
          <cell r="C123">
            <v>2411.5357329999997</v>
          </cell>
          <cell r="D123">
            <v>2079.1352099999999</v>
          </cell>
          <cell r="E123">
            <v>1468.3171890000001</v>
          </cell>
          <cell r="F123">
            <v>1445.6999090000002</v>
          </cell>
          <cell r="G123">
            <v>832.68319800000006</v>
          </cell>
          <cell r="H123">
            <v>711.98617599999989</v>
          </cell>
          <cell r="I123">
            <v>760.32815999999991</v>
          </cell>
          <cell r="J123">
            <v>1031.2684659999998</v>
          </cell>
          <cell r="K123">
            <v>1654.0321880000001</v>
          </cell>
          <cell r="L123">
            <v>2169.3118199999994</v>
          </cell>
          <cell r="M123">
            <v>2600.5199680000001</v>
          </cell>
        </row>
        <row r="124">
          <cell r="B124">
            <v>1749.0095160000001</v>
          </cell>
          <cell r="C124">
            <v>1444.5689200000008</v>
          </cell>
          <cell r="D124">
            <v>1296.0870950000003</v>
          </cell>
          <cell r="E124">
            <v>959.86791699999981</v>
          </cell>
          <cell r="F124">
            <v>890.7070090000002</v>
          </cell>
          <cell r="G124">
            <v>493.83766699999995</v>
          </cell>
          <cell r="H124">
            <v>524.0061360000002</v>
          </cell>
          <cell r="I124">
            <v>536.27102700000023</v>
          </cell>
          <cell r="J124">
            <v>649.06851500000005</v>
          </cell>
          <cell r="K124">
            <v>953.29355599999985</v>
          </cell>
          <cell r="L124">
            <v>1264.362275</v>
          </cell>
          <cell r="M124">
            <v>1450.734737</v>
          </cell>
        </row>
        <row r="125">
          <cell r="B125">
            <v>646.20969509718043</v>
          </cell>
          <cell r="C125">
            <v>514.27275309316406</v>
          </cell>
          <cell r="D125">
            <v>427.68185878466801</v>
          </cell>
          <cell r="E125">
            <v>311.80981996886197</v>
          </cell>
          <cell r="F125">
            <v>281.79644084710861</v>
          </cell>
          <cell r="G125">
            <v>163.17064367713394</v>
          </cell>
          <cell r="H125">
            <v>144.84121324386379</v>
          </cell>
          <cell r="I125">
            <v>148.15199602171722</v>
          </cell>
          <cell r="J125">
            <v>193.51955268699379</v>
          </cell>
          <cell r="K125">
            <v>307.8357469402128</v>
          </cell>
          <cell r="L125">
            <v>383.13815985766621</v>
          </cell>
          <cell r="M125">
            <v>487.74611874314121</v>
          </cell>
        </row>
        <row r="131">
          <cell r="B131">
            <v>0</v>
          </cell>
          <cell r="C131">
            <v>358.65684599999997</v>
          </cell>
          <cell r="D131">
            <v>153.5213</v>
          </cell>
          <cell r="E131">
            <v>116.07986699999999</v>
          </cell>
          <cell r="F131">
            <v>182.93055000000001</v>
          </cell>
          <cell r="G131">
            <v>175.70262</v>
          </cell>
          <cell r="H131">
            <v>6.956137</v>
          </cell>
          <cell r="I131">
            <v>254.17612299999999</v>
          </cell>
          <cell r="J131">
            <v>34.816150999999998</v>
          </cell>
          <cell r="K131">
            <v>12.790851999999999</v>
          </cell>
          <cell r="L131">
            <v>209.63611799999998</v>
          </cell>
          <cell r="M131">
            <v>249.86587700000001</v>
          </cell>
          <cell r="N131">
            <v>296.29963099999992</v>
          </cell>
          <cell r="O131">
            <v>86.043542000000002</v>
          </cell>
        </row>
        <row r="132">
          <cell r="B132">
            <v>11.926</v>
          </cell>
          <cell r="C132">
            <v>20.786922000000001</v>
          </cell>
          <cell r="D132">
            <v>15.360213000000002</v>
          </cell>
          <cell r="E132">
            <v>1.9770000000000001</v>
          </cell>
          <cell r="F132">
            <v>14.051957</v>
          </cell>
          <cell r="G132">
            <v>17.469845999999997</v>
          </cell>
          <cell r="H132">
            <v>2.8853800000000001</v>
          </cell>
          <cell r="I132">
            <v>0.23512</v>
          </cell>
          <cell r="J132">
            <v>9.9959559999999996</v>
          </cell>
          <cell r="K132">
            <v>17.918410000000005</v>
          </cell>
          <cell r="L132">
            <v>19.436179999999997</v>
          </cell>
          <cell r="M132">
            <v>13.714533000000001</v>
          </cell>
          <cell r="N132">
            <v>8.4752699999999983</v>
          </cell>
          <cell r="O132">
            <v>4.0743799999999997</v>
          </cell>
        </row>
        <row r="133">
          <cell r="B133">
            <v>0</v>
          </cell>
          <cell r="C133">
            <v>0</v>
          </cell>
          <cell r="D133">
            <v>0</v>
          </cell>
          <cell r="E133">
            <v>0</v>
          </cell>
          <cell r="F133">
            <v>0</v>
          </cell>
          <cell r="G133">
            <v>47.655839999999998</v>
          </cell>
          <cell r="H133">
            <v>0</v>
          </cell>
          <cell r="I133">
            <v>2755.0159259999996</v>
          </cell>
          <cell r="J133">
            <v>304.476854</v>
          </cell>
          <cell r="K133">
            <v>9.8219999999999992</v>
          </cell>
          <cell r="L133">
            <v>0</v>
          </cell>
          <cell r="M133">
            <v>0.19463</v>
          </cell>
          <cell r="N133">
            <v>0</v>
          </cell>
          <cell r="O133">
            <v>64.629000000000005</v>
          </cell>
        </row>
        <row r="134">
          <cell r="B134">
            <v>0</v>
          </cell>
          <cell r="C134">
            <v>8.4359000000000003E-2</v>
          </cell>
          <cell r="D134">
            <v>2.6819999999999999</v>
          </cell>
          <cell r="E134">
            <v>0</v>
          </cell>
          <cell r="F134">
            <v>2E-3</v>
          </cell>
          <cell r="G134">
            <v>0</v>
          </cell>
          <cell r="H134">
            <v>0</v>
          </cell>
          <cell r="I134">
            <v>0.47799999999999998</v>
          </cell>
          <cell r="J134">
            <v>0</v>
          </cell>
          <cell r="K134">
            <v>0</v>
          </cell>
          <cell r="L134">
            <v>0.52682000000000007</v>
          </cell>
          <cell r="M134">
            <v>0</v>
          </cell>
          <cell r="N134">
            <v>0</v>
          </cell>
          <cell r="O134">
            <v>1.7600000000000001E-2</v>
          </cell>
        </row>
        <row r="135">
          <cell r="B135">
            <v>0.94</v>
          </cell>
          <cell r="C135">
            <v>2.7650000000000001E-2</v>
          </cell>
          <cell r="D135">
            <v>0.19700000000000001</v>
          </cell>
          <cell r="E135">
            <v>1.6331199999999999</v>
          </cell>
          <cell r="F135">
            <v>0</v>
          </cell>
          <cell r="G135">
            <v>0</v>
          </cell>
          <cell r="H135">
            <v>0</v>
          </cell>
          <cell r="I135">
            <v>0</v>
          </cell>
          <cell r="J135">
            <v>0</v>
          </cell>
          <cell r="K135">
            <v>0</v>
          </cell>
          <cell r="L135">
            <v>0</v>
          </cell>
          <cell r="M135">
            <v>0</v>
          </cell>
          <cell r="N135">
            <v>0.373</v>
          </cell>
          <cell r="O135">
            <v>0</v>
          </cell>
        </row>
        <row r="136">
          <cell r="B136">
            <v>0</v>
          </cell>
          <cell r="C136">
            <v>0</v>
          </cell>
          <cell r="D136">
            <v>1.0999999999999999E-2</v>
          </cell>
          <cell r="E136">
            <v>1.6078000000000002E-2</v>
          </cell>
          <cell r="F136">
            <v>1.6899999999999998E-2</v>
          </cell>
          <cell r="G136">
            <v>0</v>
          </cell>
          <cell r="H136">
            <v>0</v>
          </cell>
          <cell r="I136">
            <v>0</v>
          </cell>
          <cell r="J136">
            <v>0</v>
          </cell>
          <cell r="K136">
            <v>0</v>
          </cell>
          <cell r="L136">
            <v>0</v>
          </cell>
          <cell r="M136">
            <v>0</v>
          </cell>
          <cell r="N136">
            <v>6.0000000000000001E-3</v>
          </cell>
          <cell r="O136">
            <v>0</v>
          </cell>
        </row>
        <row r="137">
          <cell r="B137">
            <v>0</v>
          </cell>
          <cell r="C137">
            <v>1007.7271979999999</v>
          </cell>
          <cell r="D137">
            <v>11.838559999999999</v>
          </cell>
          <cell r="E137">
            <v>626.33684400000004</v>
          </cell>
          <cell r="F137">
            <v>95.155016999999987</v>
          </cell>
          <cell r="G137">
            <v>336.75470000000001</v>
          </cell>
          <cell r="H137">
            <v>26.420010999999999</v>
          </cell>
          <cell r="I137">
            <v>164.53404299999997</v>
          </cell>
          <cell r="J137">
            <v>429.00261499999999</v>
          </cell>
          <cell r="K137">
            <v>1168.4557389999998</v>
          </cell>
          <cell r="L137">
            <v>749.99123100000008</v>
          </cell>
          <cell r="M137">
            <v>4443.0010370000009</v>
          </cell>
          <cell r="N137">
            <v>2946.0798419999996</v>
          </cell>
          <cell r="O137">
            <v>717.56601599999999</v>
          </cell>
        </row>
        <row r="138">
          <cell r="B138">
            <v>0</v>
          </cell>
          <cell r="C138">
            <v>62.512800000000006</v>
          </cell>
          <cell r="D138">
            <v>0</v>
          </cell>
          <cell r="E138">
            <v>0</v>
          </cell>
          <cell r="F138">
            <v>14.289010000000003</v>
          </cell>
          <cell r="G138">
            <v>0</v>
          </cell>
          <cell r="H138">
            <v>0</v>
          </cell>
          <cell r="I138">
            <v>0</v>
          </cell>
          <cell r="J138">
            <v>0</v>
          </cell>
          <cell r="K138">
            <v>0</v>
          </cell>
          <cell r="L138">
            <v>0</v>
          </cell>
          <cell r="M138">
            <v>0</v>
          </cell>
          <cell r="N138">
            <v>0</v>
          </cell>
          <cell r="O138">
            <v>0</v>
          </cell>
        </row>
        <row r="139">
          <cell r="B139">
            <v>0</v>
          </cell>
          <cell r="C139">
            <v>0</v>
          </cell>
          <cell r="D139">
            <v>0</v>
          </cell>
          <cell r="E139">
            <v>0</v>
          </cell>
          <cell r="F139">
            <v>0</v>
          </cell>
          <cell r="G139">
            <v>0</v>
          </cell>
          <cell r="H139">
            <v>0</v>
          </cell>
          <cell r="I139">
            <v>6.1539999999999997E-2</v>
          </cell>
          <cell r="J139">
            <v>0</v>
          </cell>
          <cell r="K139">
            <v>0</v>
          </cell>
          <cell r="L139">
            <v>0</v>
          </cell>
          <cell r="M139">
            <v>0</v>
          </cell>
          <cell r="N139">
            <v>0</v>
          </cell>
          <cell r="O139">
            <v>0</v>
          </cell>
        </row>
        <row r="140">
          <cell r="B140">
            <v>0</v>
          </cell>
          <cell r="C140">
            <v>0</v>
          </cell>
          <cell r="D140">
            <v>21.148370000000003</v>
          </cell>
          <cell r="E140">
            <v>0</v>
          </cell>
          <cell r="F140">
            <v>5.7525279999999999</v>
          </cell>
          <cell r="G140">
            <v>0</v>
          </cell>
          <cell r="H140">
            <v>1.0524</v>
          </cell>
          <cell r="I140">
            <v>33.042310000000001</v>
          </cell>
          <cell r="J140">
            <v>0</v>
          </cell>
          <cell r="K140">
            <v>8.09</v>
          </cell>
          <cell r="L140">
            <v>0</v>
          </cell>
          <cell r="M140">
            <v>27.577690000000004</v>
          </cell>
          <cell r="N140">
            <v>2.2909999999999999</v>
          </cell>
          <cell r="O140">
            <v>3.4359999999999999</v>
          </cell>
        </row>
        <row r="141">
          <cell r="B141">
            <v>0</v>
          </cell>
          <cell r="C141">
            <v>0</v>
          </cell>
          <cell r="D141">
            <v>0</v>
          </cell>
          <cell r="E141">
            <v>0</v>
          </cell>
          <cell r="F141">
            <v>0</v>
          </cell>
          <cell r="G141">
            <v>0</v>
          </cell>
          <cell r="H141">
            <v>0</v>
          </cell>
          <cell r="I141">
            <v>0</v>
          </cell>
          <cell r="J141">
            <v>0</v>
          </cell>
          <cell r="K141">
            <v>0</v>
          </cell>
          <cell r="L141">
            <v>0</v>
          </cell>
          <cell r="M141">
            <v>4.3070470000000007</v>
          </cell>
          <cell r="N141">
            <v>0</v>
          </cell>
          <cell r="O141">
            <v>21.187999999999999</v>
          </cell>
        </row>
        <row r="142">
          <cell r="B142">
            <v>234.69499999999999</v>
          </cell>
          <cell r="C142">
            <v>1.6659999999999999</v>
          </cell>
          <cell r="D142">
            <v>214.17099999999999</v>
          </cell>
          <cell r="E142">
            <v>0</v>
          </cell>
          <cell r="F142">
            <v>2.532</v>
          </cell>
          <cell r="G142">
            <v>0</v>
          </cell>
          <cell r="H142">
            <v>166.214</v>
          </cell>
          <cell r="I142">
            <v>3.6150000000000002</v>
          </cell>
          <cell r="J142">
            <v>0</v>
          </cell>
          <cell r="K142">
            <v>0</v>
          </cell>
          <cell r="L142">
            <v>86.703570999999997</v>
          </cell>
          <cell r="M142">
            <v>21.354779420086963</v>
          </cell>
          <cell r="N142">
            <v>4.5352899999999998</v>
          </cell>
          <cell r="O142">
            <v>6.8923999999999994</v>
          </cell>
        </row>
        <row r="143">
          <cell r="B143">
            <v>0</v>
          </cell>
          <cell r="C143">
            <v>0.39311599999999997</v>
          </cell>
          <cell r="D143">
            <v>0</v>
          </cell>
          <cell r="E143">
            <v>135.93059000000002</v>
          </cell>
          <cell r="F143">
            <v>0</v>
          </cell>
          <cell r="G143">
            <v>0</v>
          </cell>
          <cell r="H143">
            <v>0</v>
          </cell>
          <cell r="I143">
            <v>667.93245699999977</v>
          </cell>
          <cell r="J143">
            <v>0</v>
          </cell>
          <cell r="K143">
            <v>0</v>
          </cell>
          <cell r="L143">
            <v>0.16900000000000001</v>
          </cell>
          <cell r="M143">
            <v>209.84708200000003</v>
          </cell>
          <cell r="N143">
            <v>7.8959999999999999</v>
          </cell>
          <cell r="O143">
            <v>23.93</v>
          </cell>
        </row>
        <row r="144">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B145">
            <v>9.715399999999999E-2</v>
          </cell>
          <cell r="C145">
            <v>1.4884849999999996</v>
          </cell>
          <cell r="D145">
            <v>0</v>
          </cell>
          <cell r="E145">
            <v>0</v>
          </cell>
          <cell r="F145">
            <v>5.7000000000000002E-2</v>
          </cell>
          <cell r="G145">
            <v>0.06</v>
          </cell>
          <cell r="H145">
            <v>1.5284699999999998</v>
          </cell>
          <cell r="I145">
            <v>0.51832</v>
          </cell>
          <cell r="J145">
            <v>15.634425999999999</v>
          </cell>
          <cell r="K145">
            <v>0.216</v>
          </cell>
          <cell r="L145">
            <v>0.23391200000000001</v>
          </cell>
          <cell r="M145">
            <v>2.01654</v>
          </cell>
          <cell r="N145">
            <v>0.81582299999999985</v>
          </cell>
          <cell r="O145">
            <v>0.20474999999999999</v>
          </cell>
        </row>
        <row r="146">
          <cell r="B146">
            <v>1060.7023679999998</v>
          </cell>
          <cell r="C146">
            <v>133.44262899999998</v>
          </cell>
          <cell r="D146">
            <v>1287.7665969999991</v>
          </cell>
          <cell r="E146">
            <v>188.176761</v>
          </cell>
          <cell r="F146">
            <v>153.97558600000002</v>
          </cell>
          <cell r="G146">
            <v>329.78642799999994</v>
          </cell>
          <cell r="H146">
            <v>457.20088666646564</v>
          </cell>
          <cell r="I146">
            <v>652.13635900000008</v>
          </cell>
          <cell r="J146">
            <v>244.34475399999994</v>
          </cell>
          <cell r="K146">
            <v>115.38786200000001</v>
          </cell>
          <cell r="L146">
            <v>213.21372499999998</v>
          </cell>
          <cell r="M146">
            <v>1451.9847605799125</v>
          </cell>
          <cell r="N146">
            <v>401.61871200000007</v>
          </cell>
          <cell r="O146">
            <v>250.73833754102014</v>
          </cell>
        </row>
        <row r="150">
          <cell r="B150" t="str">
            <v xml:space="preserve">IV. čtvrtletí </v>
          </cell>
          <cell r="C150"/>
          <cell r="D150"/>
        </row>
        <row r="152">
          <cell r="B152" t="str">
            <v>Říjen</v>
          </cell>
          <cell r="C152" t="str">
            <v>Listopad</v>
          </cell>
          <cell r="D152" t="str">
            <v>Prosinec</v>
          </cell>
        </row>
        <row r="155">
          <cell r="B155">
            <v>43720.369999999995</v>
          </cell>
          <cell r="C155">
            <v>59974.45</v>
          </cell>
          <cell r="D155">
            <v>66544.890000000014</v>
          </cell>
        </row>
        <row r="156">
          <cell r="B156">
            <v>696243.46</v>
          </cell>
          <cell r="C156">
            <v>925443.95100000012</v>
          </cell>
          <cell r="D156">
            <v>1287840.4750000001</v>
          </cell>
        </row>
        <row r="157">
          <cell r="B157">
            <v>11460.023999999999</v>
          </cell>
          <cell r="C157">
            <v>38555.418000000005</v>
          </cell>
          <cell r="D157">
            <v>52011.212</v>
          </cell>
        </row>
        <row r="158">
          <cell r="B158">
            <v>327442.783</v>
          </cell>
          <cell r="C158">
            <v>380413.78700000001</v>
          </cell>
          <cell r="D158">
            <v>523789.08799999999</v>
          </cell>
        </row>
        <row r="159">
          <cell r="B159">
            <v>2805082.4270000001</v>
          </cell>
          <cell r="C159">
            <v>3887162.3209999986</v>
          </cell>
          <cell r="D159">
            <v>4798564.847000001</v>
          </cell>
        </row>
        <row r="160">
          <cell r="B160">
            <v>129</v>
          </cell>
          <cell r="C160">
            <v>117.6</v>
          </cell>
          <cell r="D160">
            <v>161</v>
          </cell>
        </row>
        <row r="161">
          <cell r="B161">
            <v>0</v>
          </cell>
          <cell r="C161">
            <v>0</v>
          </cell>
          <cell r="D161">
            <v>0</v>
          </cell>
        </row>
        <row r="162">
          <cell r="B162">
            <v>0</v>
          </cell>
          <cell r="C162">
            <v>0</v>
          </cell>
          <cell r="D162">
            <v>0</v>
          </cell>
        </row>
        <row r="171">
          <cell r="B171">
            <v>59383.10802674327</v>
          </cell>
          <cell r="C171">
            <v>82408.462307761802</v>
          </cell>
          <cell r="D171">
            <v>88417.616500154967</v>
          </cell>
        </row>
        <row r="172">
          <cell r="B172">
            <v>51412.94</v>
          </cell>
          <cell r="C172">
            <v>68812.210000000006</v>
          </cell>
          <cell r="D172">
            <v>81031.240000000005</v>
          </cell>
        </row>
        <row r="173">
          <cell r="B173">
            <v>0</v>
          </cell>
          <cell r="C173">
            <v>0</v>
          </cell>
          <cell r="D173">
            <v>0</v>
          </cell>
        </row>
        <row r="174">
          <cell r="B174">
            <v>0</v>
          </cell>
          <cell r="C174">
            <v>0</v>
          </cell>
          <cell r="D174">
            <v>0</v>
          </cell>
        </row>
        <row r="175">
          <cell r="B175">
            <v>0</v>
          </cell>
          <cell r="C175">
            <v>0</v>
          </cell>
          <cell r="D175">
            <v>0</v>
          </cell>
        </row>
        <row r="176">
          <cell r="B176">
            <v>419642.69697325659</v>
          </cell>
          <cell r="C176">
            <v>522257.68369223824</v>
          </cell>
          <cell r="D176">
            <v>641056.24249984499</v>
          </cell>
        </row>
        <row r="177">
          <cell r="B177">
            <v>28431.565999999999</v>
          </cell>
          <cell r="C177">
            <v>46942.242000000006</v>
          </cell>
          <cell r="D177">
            <v>47679.606</v>
          </cell>
        </row>
        <row r="186">
          <cell r="B186">
            <v>4634</v>
          </cell>
          <cell r="C186">
            <v>3724</v>
          </cell>
          <cell r="D186">
            <v>4089</v>
          </cell>
        </row>
        <row r="187">
          <cell r="B187">
            <v>1.111</v>
          </cell>
          <cell r="C187">
            <v>162.137</v>
          </cell>
          <cell r="D187">
            <v>388.67599999999999</v>
          </cell>
        </row>
        <row r="188">
          <cell r="B188">
            <v>41675.299999999988</v>
          </cell>
          <cell r="C188">
            <v>49229.686000000002</v>
          </cell>
          <cell r="D188">
            <v>54403.257000000012</v>
          </cell>
        </row>
        <row r="196">
          <cell r="B196">
            <v>2103.8989999999985</v>
          </cell>
          <cell r="C196">
            <v>2103.8989999999985</v>
          </cell>
          <cell r="D196">
            <v>2103.8989999999985</v>
          </cell>
          <cell r="E196">
            <v>2104.7579999999984</v>
          </cell>
          <cell r="F196">
            <v>2104.7409999999986</v>
          </cell>
          <cell r="G196">
            <v>2101.5099999999984</v>
          </cell>
          <cell r="H196">
            <v>2099.521999999999</v>
          </cell>
          <cell r="I196">
            <v>2099.521999999999</v>
          </cell>
          <cell r="J196">
            <v>2099.521999999999</v>
          </cell>
          <cell r="K196">
            <v>2097.3939999999984</v>
          </cell>
          <cell r="L196">
            <v>2098.3645999999985</v>
          </cell>
          <cell r="M196">
            <v>2098.3645999999985</v>
          </cell>
        </row>
        <row r="197">
          <cell r="B197">
            <v>2280.4980000000005</v>
          </cell>
          <cell r="C197">
            <v>2280.4990000000007</v>
          </cell>
          <cell r="D197">
            <v>2281.5170000000007</v>
          </cell>
          <cell r="E197">
            <v>2279.2500000000009</v>
          </cell>
          <cell r="F197">
            <v>2272.2520000000009</v>
          </cell>
          <cell r="G197">
            <v>2272.3120000000008</v>
          </cell>
          <cell r="H197">
            <v>2272.1130000000007</v>
          </cell>
          <cell r="I197">
            <v>2272.1130000000007</v>
          </cell>
          <cell r="J197">
            <v>2272.1130000000007</v>
          </cell>
          <cell r="K197">
            <v>2254.3040000000005</v>
          </cell>
          <cell r="L197">
            <v>2254.3602000000005</v>
          </cell>
          <cell r="M197">
            <v>2254.2762000000007</v>
          </cell>
        </row>
        <row r="198">
          <cell r="B198">
            <v>1908.5909999999994</v>
          </cell>
          <cell r="C198">
            <v>1903.3579999999993</v>
          </cell>
          <cell r="D198">
            <v>1903.3579999999993</v>
          </cell>
          <cell r="E198">
            <v>1918.6629999999991</v>
          </cell>
          <cell r="F198">
            <v>1919.119999999999</v>
          </cell>
          <cell r="G198">
            <v>1919.1229999999989</v>
          </cell>
          <cell r="H198">
            <v>1908.7859999999994</v>
          </cell>
          <cell r="I198">
            <v>1908.7859999999994</v>
          </cell>
          <cell r="J198">
            <v>1908.7859999999994</v>
          </cell>
          <cell r="K198">
            <v>1913.3539999999994</v>
          </cell>
          <cell r="L198">
            <v>1913.3539999999994</v>
          </cell>
          <cell r="M198">
            <v>1914.9429999999993</v>
          </cell>
        </row>
        <row r="199">
          <cell r="B199">
            <v>2905.7379999999998</v>
          </cell>
          <cell r="C199">
            <v>2905.7379999999998</v>
          </cell>
          <cell r="D199">
            <v>2905.7379999999998</v>
          </cell>
          <cell r="E199">
            <v>2904.8379999999997</v>
          </cell>
          <cell r="F199">
            <v>2904.8379999999997</v>
          </cell>
          <cell r="G199">
            <v>2904.5679999999998</v>
          </cell>
          <cell r="H199">
            <v>2904.8379999999997</v>
          </cell>
          <cell r="I199">
            <v>2905.3459999999995</v>
          </cell>
          <cell r="J199">
            <v>2905.5949999999998</v>
          </cell>
          <cell r="K199">
            <v>2906.1049999999996</v>
          </cell>
          <cell r="L199">
            <v>2908.1049999999996</v>
          </cell>
          <cell r="M199">
            <v>2906.1049999999996</v>
          </cell>
        </row>
        <row r="200">
          <cell r="B200">
            <v>603.94900000000052</v>
          </cell>
          <cell r="C200">
            <v>604.13900000000058</v>
          </cell>
          <cell r="D200">
            <v>604.85300000000063</v>
          </cell>
          <cell r="E200">
            <v>604.99000000000058</v>
          </cell>
          <cell r="F200">
            <v>605.03200000000061</v>
          </cell>
          <cell r="G200">
            <v>604.96300000000065</v>
          </cell>
          <cell r="H200">
            <v>603.14500000000055</v>
          </cell>
          <cell r="I200">
            <v>605.64500000000055</v>
          </cell>
          <cell r="J200">
            <v>605.69000000000051</v>
          </cell>
          <cell r="K200">
            <v>612.61600000000055</v>
          </cell>
          <cell r="L200">
            <v>612.60000000000048</v>
          </cell>
          <cell r="M200">
            <v>611.8010000000005</v>
          </cell>
        </row>
        <row r="201">
          <cell r="B201">
            <v>1056.3614999999998</v>
          </cell>
          <cell r="C201">
            <v>1056.4544999999996</v>
          </cell>
          <cell r="D201">
            <v>1056.4524999999996</v>
          </cell>
          <cell r="E201">
            <v>1056.2284999999997</v>
          </cell>
          <cell r="F201">
            <v>1056.2284999999997</v>
          </cell>
          <cell r="G201">
            <v>1056.2284999999997</v>
          </cell>
          <cell r="H201">
            <v>1059.6244999999999</v>
          </cell>
          <cell r="I201">
            <v>1059.6244999999999</v>
          </cell>
          <cell r="J201">
            <v>1059.5004999999999</v>
          </cell>
          <cell r="K201">
            <v>1056.9224999999997</v>
          </cell>
          <cell r="L201">
            <v>1056.9224999999997</v>
          </cell>
          <cell r="M201">
            <v>1056.3674999999996</v>
          </cell>
        </row>
        <row r="202">
          <cell r="B202">
            <v>599.90900000000056</v>
          </cell>
          <cell r="C202">
            <v>599.90900000000056</v>
          </cell>
          <cell r="D202">
            <v>599.90900000000056</v>
          </cell>
          <cell r="E202">
            <v>597.15900000000056</v>
          </cell>
          <cell r="F202">
            <v>594.24100000000055</v>
          </cell>
          <cell r="G202">
            <v>594.24100000000055</v>
          </cell>
          <cell r="H202">
            <v>594.27900000000068</v>
          </cell>
          <cell r="I202">
            <v>594.27600000000064</v>
          </cell>
          <cell r="J202">
            <v>594.27600000000064</v>
          </cell>
          <cell r="K202">
            <v>580.85300000000052</v>
          </cell>
          <cell r="L202">
            <v>580.85300000000052</v>
          </cell>
          <cell r="M202">
            <v>585.00500000000056</v>
          </cell>
        </row>
        <row r="203">
          <cell r="B203">
            <v>7361.4079999999967</v>
          </cell>
          <cell r="C203">
            <v>7327.3219999999974</v>
          </cell>
          <cell r="D203">
            <v>7335.0719999999974</v>
          </cell>
          <cell r="E203">
            <v>7284.721999999997</v>
          </cell>
          <cell r="F203">
            <v>7284.8079999999964</v>
          </cell>
          <cell r="G203">
            <v>7284.8079999999964</v>
          </cell>
          <cell r="H203">
            <v>7288.9169999999967</v>
          </cell>
          <cell r="I203">
            <v>7288.7769999999955</v>
          </cell>
          <cell r="J203">
            <v>7288.0869999999968</v>
          </cell>
          <cell r="K203">
            <v>7287.3419999999951</v>
          </cell>
          <cell r="L203">
            <v>7279.9918999999963</v>
          </cell>
          <cell r="M203">
            <v>7279.9918999999963</v>
          </cell>
        </row>
        <row r="204">
          <cell r="B204">
            <v>1290.374</v>
          </cell>
          <cell r="C204">
            <v>1290.374</v>
          </cell>
          <cell r="D204">
            <v>1290.374</v>
          </cell>
          <cell r="E204">
            <v>1290.374</v>
          </cell>
          <cell r="F204">
            <v>1290.3630000000001</v>
          </cell>
          <cell r="G204">
            <v>1290.3630000000001</v>
          </cell>
          <cell r="H204">
            <v>1290.3830000000003</v>
          </cell>
          <cell r="I204">
            <v>1288.9910000000002</v>
          </cell>
          <cell r="J204">
            <v>1288.9140000000002</v>
          </cell>
          <cell r="K204">
            <v>1299.8150000000003</v>
          </cell>
          <cell r="L204">
            <v>1296.8152000000002</v>
          </cell>
          <cell r="M204">
            <v>1293.1392000000001</v>
          </cell>
        </row>
        <row r="205">
          <cell r="B205">
            <v>3698.1499999999983</v>
          </cell>
          <cell r="C205">
            <v>3698.6909999999984</v>
          </cell>
          <cell r="D205">
            <v>3698.8729999999987</v>
          </cell>
          <cell r="E205">
            <v>3698.6629999999986</v>
          </cell>
          <cell r="F205">
            <v>3698.6629999999986</v>
          </cell>
          <cell r="G205">
            <v>3698.6629999999986</v>
          </cell>
          <cell r="H205">
            <v>3699.1979999999985</v>
          </cell>
          <cell r="I205">
            <v>3699.2609999999986</v>
          </cell>
          <cell r="J205">
            <v>3699.4629999999988</v>
          </cell>
          <cell r="K205">
            <v>3697.9699999999989</v>
          </cell>
          <cell r="L205">
            <v>3697.7979999999989</v>
          </cell>
          <cell r="M205">
            <v>3698.0379999999986</v>
          </cell>
        </row>
        <row r="206">
          <cell r="B206">
            <v>1176.5079999999996</v>
          </cell>
          <cell r="C206">
            <v>1176.5079999999996</v>
          </cell>
          <cell r="D206">
            <v>1175.7839999999992</v>
          </cell>
          <cell r="E206">
            <v>1176.8979999999992</v>
          </cell>
          <cell r="F206">
            <v>1176.8979999999992</v>
          </cell>
          <cell r="G206">
            <v>1172.9679999999992</v>
          </cell>
          <cell r="H206">
            <v>1172.8899999999992</v>
          </cell>
          <cell r="I206">
            <v>1172.8719999999992</v>
          </cell>
          <cell r="J206">
            <v>1170.5839999999992</v>
          </cell>
          <cell r="K206">
            <v>1148.3969999999995</v>
          </cell>
          <cell r="L206">
            <v>1148.3349999999996</v>
          </cell>
          <cell r="M206">
            <v>1148.4849999999994</v>
          </cell>
        </row>
        <row r="207">
          <cell r="B207">
            <v>4560.1860000000015</v>
          </cell>
          <cell r="C207">
            <v>4564.6860000000015</v>
          </cell>
          <cell r="D207">
            <v>4564.6860000000015</v>
          </cell>
          <cell r="E207">
            <v>4571.1380000000008</v>
          </cell>
          <cell r="F207">
            <v>4575.6380000000008</v>
          </cell>
          <cell r="G207">
            <v>4573.4890000000014</v>
          </cell>
          <cell r="H207">
            <v>4520.8540000000012</v>
          </cell>
          <cell r="I207">
            <v>4407.3540000000012</v>
          </cell>
          <cell r="J207">
            <v>4407.3540000000012</v>
          </cell>
          <cell r="K207">
            <v>4424.5280000000012</v>
          </cell>
          <cell r="L207">
            <v>4429.0280000000012</v>
          </cell>
          <cell r="M207">
            <v>4429.1160000000009</v>
          </cell>
        </row>
        <row r="208">
          <cell r="B208">
            <v>10762.107999999998</v>
          </cell>
          <cell r="C208">
            <v>10762.107999999998</v>
          </cell>
          <cell r="D208">
            <v>10762.107999999998</v>
          </cell>
          <cell r="E208">
            <v>10757.851999999999</v>
          </cell>
          <cell r="F208">
            <v>10757.851999999999</v>
          </cell>
          <cell r="G208">
            <v>10755.740999999998</v>
          </cell>
          <cell r="H208">
            <v>10857.957999999997</v>
          </cell>
          <cell r="I208">
            <v>10857.657999999998</v>
          </cell>
          <cell r="J208">
            <v>10857.657999999998</v>
          </cell>
          <cell r="K208">
            <v>10802.143999999997</v>
          </cell>
          <cell r="L208">
            <v>10802.396999999997</v>
          </cell>
          <cell r="M208">
            <v>10451.396999999995</v>
          </cell>
        </row>
        <row r="209">
          <cell r="B209">
            <v>1432.0319999999997</v>
          </cell>
          <cell r="C209">
            <v>1432.0319999999997</v>
          </cell>
          <cell r="D209">
            <v>1432.0319999999997</v>
          </cell>
          <cell r="E209">
            <v>1432.1599999999996</v>
          </cell>
          <cell r="F209">
            <v>1433.6299999999997</v>
          </cell>
          <cell r="G209">
            <v>1433.6299999999997</v>
          </cell>
          <cell r="H209">
            <v>1433.4869999999994</v>
          </cell>
          <cell r="I209">
            <v>1433.4869999999994</v>
          </cell>
          <cell r="J209">
            <v>1433.4869999999994</v>
          </cell>
          <cell r="K209">
            <v>1429.4759999999994</v>
          </cell>
          <cell r="L209">
            <v>1428.9309999999996</v>
          </cell>
          <cell r="M209">
            <v>1427.6539999999998</v>
          </cell>
        </row>
        <row r="217">
          <cell r="B217">
            <v>2954.4647399265577</v>
          </cell>
          <cell r="C217">
            <v>2406.9390184386139</v>
          </cell>
          <cell r="D217">
            <v>2160.7212075033776</v>
          </cell>
          <cell r="E217">
            <v>1689.7199520000004</v>
          </cell>
          <cell r="F217">
            <v>1687.6091809999998</v>
          </cell>
          <cell r="G217">
            <v>1202.6151509999997</v>
          </cell>
          <cell r="H217">
            <v>1220.1774399999997</v>
          </cell>
          <cell r="I217">
            <v>1201.6087479999997</v>
          </cell>
          <cell r="J217">
            <v>1329.3718389999995</v>
          </cell>
          <cell r="K217">
            <v>1700.2515719999985</v>
          </cell>
          <cell r="L217">
            <v>2020.8141070000004</v>
          </cell>
          <cell r="M217">
            <v>2282.3801799999992</v>
          </cell>
        </row>
        <row r="218">
          <cell r="B218">
            <v>249.03847800000005</v>
          </cell>
          <cell r="C218">
            <v>192.87106199999997</v>
          </cell>
          <cell r="D218">
            <v>171.26123899999993</v>
          </cell>
          <cell r="E218">
            <v>128.23261200000002</v>
          </cell>
          <cell r="F218">
            <v>99.643970999999993</v>
          </cell>
          <cell r="G218">
            <v>57.324324999999988</v>
          </cell>
          <cell r="H218">
            <v>54.544727999999985</v>
          </cell>
          <cell r="I218">
            <v>72.372330999999988</v>
          </cell>
          <cell r="J218">
            <v>85.699515000000005</v>
          </cell>
          <cell r="K218">
            <v>154.34860400000002</v>
          </cell>
          <cell r="L218">
            <v>217.33980499999998</v>
          </cell>
          <cell r="M218">
            <v>259.92242700000003</v>
          </cell>
        </row>
        <row r="219">
          <cell r="B219">
            <v>129.944526</v>
          </cell>
          <cell r="C219">
            <v>99.983983999999978</v>
          </cell>
          <cell r="D219">
            <v>80.364863999999983</v>
          </cell>
          <cell r="E219">
            <v>48.900811000000019</v>
          </cell>
          <cell r="F219">
            <v>34.690085000000003</v>
          </cell>
          <cell r="G219">
            <v>6.6403269999999992</v>
          </cell>
          <cell r="H219">
            <v>5.7053270000000023</v>
          </cell>
          <cell r="I219">
            <v>5.9683400000000004</v>
          </cell>
          <cell r="J219">
            <v>11.297019999999998</v>
          </cell>
          <cell r="K219">
            <v>48.128855999999999</v>
          </cell>
          <cell r="L219">
            <v>75.599638000000027</v>
          </cell>
          <cell r="M219">
            <v>106.90501900000002</v>
          </cell>
        </row>
        <row r="220">
          <cell r="B220">
            <v>64.085399000000024</v>
          </cell>
          <cell r="C220">
            <v>45.260406000000003</v>
          </cell>
          <cell r="D220">
            <v>34.153209999999994</v>
          </cell>
          <cell r="E220">
            <v>31.584772000000008</v>
          </cell>
          <cell r="F220">
            <v>29.268980000000003</v>
          </cell>
          <cell r="G220">
            <v>10.143165000000002</v>
          </cell>
          <cell r="H220">
            <v>15.340069</v>
          </cell>
          <cell r="I220">
            <v>19.027313999999993</v>
          </cell>
          <cell r="J220">
            <v>18.524794000000007</v>
          </cell>
          <cell r="K220">
            <v>26.750493999999996</v>
          </cell>
          <cell r="L220">
            <v>46.633400000000009</v>
          </cell>
          <cell r="M220">
            <v>59.659424999999992</v>
          </cell>
        </row>
        <row r="221">
          <cell r="B221">
            <v>39.39667</v>
          </cell>
          <cell r="C221">
            <v>36.807198000000007</v>
          </cell>
          <cell r="D221">
            <v>37.741084000000008</v>
          </cell>
          <cell r="E221">
            <v>27.656100000000006</v>
          </cell>
          <cell r="F221">
            <v>20.081982999999997</v>
          </cell>
          <cell r="G221">
            <v>8.9835759999999993</v>
          </cell>
          <cell r="H221">
            <v>9.698302</v>
          </cell>
          <cell r="I221">
            <v>9.3196109999999983</v>
          </cell>
          <cell r="J221">
            <v>15.384548999999996</v>
          </cell>
          <cell r="K221">
            <v>24.490411999999999</v>
          </cell>
          <cell r="L221">
            <v>35.457165999999987</v>
          </cell>
          <cell r="M221">
            <v>36.836131000000002</v>
          </cell>
        </row>
        <row r="222">
          <cell r="B222">
            <v>5819.5813010000047</v>
          </cell>
          <cell r="C222">
            <v>4418.9266409999991</v>
          </cell>
          <cell r="D222">
            <v>3679.7278020000012</v>
          </cell>
          <cell r="E222">
            <v>2505.398884000002</v>
          </cell>
          <cell r="F222">
            <v>2187.6382080000008</v>
          </cell>
          <cell r="G222">
            <v>871.24387199999978</v>
          </cell>
          <cell r="H222">
            <v>839.82091000000003</v>
          </cell>
          <cell r="I222">
            <v>836.59443599999997</v>
          </cell>
          <cell r="J222">
            <v>1366.5093020000004</v>
          </cell>
          <cell r="K222">
            <v>2578.6930029999985</v>
          </cell>
          <cell r="L222">
            <v>3608.6716379999993</v>
          </cell>
          <cell r="M222">
            <v>4647.574529999998</v>
          </cell>
        </row>
        <row r="223">
          <cell r="B223">
            <v>3263.6152410000009</v>
          </cell>
          <cell r="C223">
            <v>2510.6598062714133</v>
          </cell>
          <cell r="D223">
            <v>2040.5187215060298</v>
          </cell>
          <cell r="E223">
            <v>1356.0016879999998</v>
          </cell>
          <cell r="F223">
            <v>1108.4972669999995</v>
          </cell>
          <cell r="G223">
            <v>388.1248090000002</v>
          </cell>
          <cell r="H223">
            <v>360.57502499999998</v>
          </cell>
          <cell r="I223">
            <v>354.0282449999998</v>
          </cell>
          <cell r="J223">
            <v>608.32229899999993</v>
          </cell>
          <cell r="K223">
            <v>1376.4933629999991</v>
          </cell>
          <cell r="L223">
            <v>2030.8164199999999</v>
          </cell>
          <cell r="M223">
            <v>2719.9249019999966</v>
          </cell>
        </row>
        <row r="224">
          <cell r="B224">
            <v>336.37603099999995</v>
          </cell>
          <cell r="C224">
            <v>256.64334500000001</v>
          </cell>
          <cell r="D224">
            <v>204.17609699999994</v>
          </cell>
          <cell r="E224">
            <v>128.496993</v>
          </cell>
          <cell r="F224">
            <v>106.83532000000001</v>
          </cell>
          <cell r="G224">
            <v>30.393574000000001</v>
          </cell>
          <cell r="H224">
            <v>29.639848000000001</v>
          </cell>
          <cell r="I224">
            <v>30.484281999999993</v>
          </cell>
          <cell r="J224">
            <v>56.782283</v>
          </cell>
          <cell r="K224">
            <v>139.42547100000002</v>
          </cell>
          <cell r="L224">
            <v>203.51472300000009</v>
          </cell>
          <cell r="M224">
            <v>285.14018099999998</v>
          </cell>
        </row>
        <row r="231">
          <cell r="B231">
            <v>106.949944</v>
          </cell>
          <cell r="C231">
            <v>7.8756430000000002</v>
          </cell>
          <cell r="D231">
            <v>96.576696999999996</v>
          </cell>
          <cell r="E231">
            <v>12.987356999999999</v>
          </cell>
          <cell r="F231">
            <v>1.1588339999999999</v>
          </cell>
          <cell r="G231">
            <v>2104.9187989999996</v>
          </cell>
          <cell r="H231">
            <v>1373.4382540000011</v>
          </cell>
          <cell r="I231">
            <v>64.863654999999994</v>
          </cell>
        </row>
        <row r="232">
          <cell r="B232">
            <v>275.80438499999997</v>
          </cell>
          <cell r="C232">
            <v>93.902659999999997</v>
          </cell>
          <cell r="D232">
            <v>18.419029000000002</v>
          </cell>
          <cell r="E232">
            <v>2.1558980000000001</v>
          </cell>
          <cell r="F232">
            <v>8.4395609999999994</v>
          </cell>
          <cell r="G232">
            <v>711.37745999999993</v>
          </cell>
          <cell r="H232">
            <v>445.05614600000007</v>
          </cell>
          <cell r="I232">
            <v>43.544470000000004</v>
          </cell>
        </row>
        <row r="233">
          <cell r="B233">
            <v>112.05441100000003</v>
          </cell>
          <cell r="C233">
            <v>1.3950700000000003</v>
          </cell>
          <cell r="D233">
            <v>0.185</v>
          </cell>
          <cell r="E233">
            <v>0.19700000000000001</v>
          </cell>
          <cell r="F233">
            <v>7.9200159999999995</v>
          </cell>
          <cell r="G233">
            <v>922.00453700000037</v>
          </cell>
          <cell r="H233">
            <v>257.2022</v>
          </cell>
          <cell r="I233">
            <v>220.01734300000001</v>
          </cell>
        </row>
        <row r="234">
          <cell r="B234">
            <v>57.202825999999995</v>
          </cell>
          <cell r="C234">
            <v>97.665489999999991</v>
          </cell>
          <cell r="D234">
            <v>4.6821599999999997</v>
          </cell>
          <cell r="E234">
            <v>5.7531399999999993</v>
          </cell>
          <cell r="F234">
            <v>2.02597</v>
          </cell>
          <cell r="G234">
            <v>539.20480600000008</v>
          </cell>
          <cell r="H234">
            <v>251.42408399999997</v>
          </cell>
          <cell r="I234">
            <v>57.543520000000001</v>
          </cell>
        </row>
        <row r="235">
          <cell r="B235">
            <v>28.998659000000007</v>
          </cell>
          <cell r="C235">
            <v>14.289010000000003</v>
          </cell>
          <cell r="D235">
            <v>1.12795</v>
          </cell>
          <cell r="E235">
            <v>1.1842300000000001</v>
          </cell>
          <cell r="F235">
            <v>4.5025969999999997</v>
          </cell>
          <cell r="G235">
            <v>285.84120200000007</v>
          </cell>
          <cell r="H235">
            <v>100.85354400000001</v>
          </cell>
          <cell r="I235">
            <v>0.15089999999999998</v>
          </cell>
        </row>
        <row r="236">
          <cell r="B236">
            <v>217.54051300000003</v>
          </cell>
          <cell r="C236">
            <v>2.1093699999999997</v>
          </cell>
          <cell r="D236">
            <v>10.266</v>
          </cell>
          <cell r="E236">
            <v>2.6949999999999998</v>
          </cell>
          <cell r="F236">
            <v>0.59799999999999998</v>
          </cell>
          <cell r="G236">
            <v>500.29221500000006</v>
          </cell>
          <cell r="H236">
            <v>303.400732</v>
          </cell>
          <cell r="I236">
            <v>16.265394000000001</v>
          </cell>
        </row>
        <row r="237">
          <cell r="B237">
            <v>50.413077999999992</v>
          </cell>
          <cell r="C237">
            <v>2.0099999999999998</v>
          </cell>
          <cell r="D237">
            <v>2.105</v>
          </cell>
          <cell r="E237">
            <v>0.62539999999999996</v>
          </cell>
          <cell r="F237">
            <v>2.8853800000000001</v>
          </cell>
          <cell r="G237">
            <v>337.252882</v>
          </cell>
          <cell r="H237">
            <v>172.53719799999996</v>
          </cell>
          <cell r="I237">
            <v>5.1863260000000002</v>
          </cell>
        </row>
        <row r="238">
          <cell r="B238">
            <v>1528.185203</v>
          </cell>
          <cell r="C238">
            <v>227.69844100000003</v>
          </cell>
          <cell r="D238">
            <v>12.883987000000001</v>
          </cell>
          <cell r="E238">
            <v>23.684396</v>
          </cell>
          <cell r="F238">
            <v>0.23512</v>
          </cell>
          <cell r="G238">
            <v>1501.4639329999998</v>
          </cell>
          <cell r="H238">
            <v>1170.9455499999997</v>
          </cell>
          <cell r="I238">
            <v>23.588802999999995</v>
          </cell>
        </row>
        <row r="239">
          <cell r="B239">
            <v>143.21495999999996</v>
          </cell>
          <cell r="C239">
            <v>8.5609999999999999</v>
          </cell>
          <cell r="D239">
            <v>0.45729999999999998</v>
          </cell>
          <cell r="E239">
            <v>7.1547849999999995</v>
          </cell>
          <cell r="F239">
            <v>0.410991</v>
          </cell>
          <cell r="G239">
            <v>483.85889199999986</v>
          </cell>
          <cell r="H239">
            <v>282.47266000000002</v>
          </cell>
          <cell r="I239">
            <v>5.781464999999999</v>
          </cell>
        </row>
        <row r="240">
          <cell r="B240">
            <v>143.84732</v>
          </cell>
          <cell r="C240">
            <v>2.0992299999999999</v>
          </cell>
          <cell r="D240">
            <v>20.109970000000001</v>
          </cell>
          <cell r="E240">
            <v>8.2967100000000009</v>
          </cell>
          <cell r="F240">
            <v>14.71341</v>
          </cell>
          <cell r="G240">
            <v>377.14522200000005</v>
          </cell>
          <cell r="H240">
            <v>267.62378599999994</v>
          </cell>
          <cell r="I240">
            <v>89.219284999999999</v>
          </cell>
        </row>
        <row r="241">
          <cell r="B241">
            <v>124.46533000000001</v>
          </cell>
          <cell r="C241">
            <v>3.7829999999999999</v>
          </cell>
          <cell r="D241">
            <v>2.0205199999999999</v>
          </cell>
          <cell r="E241">
            <v>1.14676</v>
          </cell>
          <cell r="F241">
            <v>10.114270000000003</v>
          </cell>
          <cell r="G241">
            <v>617.46922700000016</v>
          </cell>
          <cell r="H241">
            <v>353.68526600000007</v>
          </cell>
          <cell r="I241">
            <v>18.906008</v>
          </cell>
        </row>
        <row r="242">
          <cell r="B242">
            <v>1665.1610420000002</v>
          </cell>
          <cell r="C242">
            <v>39.200969999999998</v>
          </cell>
          <cell r="D242">
            <v>7.7782000000000009</v>
          </cell>
          <cell r="E242">
            <v>58.963061000000003</v>
          </cell>
          <cell r="F242">
            <v>3.43662</v>
          </cell>
          <cell r="G242">
            <v>838.60799999999972</v>
          </cell>
          <cell r="H242">
            <v>367.94891299999995</v>
          </cell>
          <cell r="I242">
            <v>18.688603000000001</v>
          </cell>
        </row>
        <row r="243">
          <cell r="B243">
            <v>1035.7458870000003</v>
          </cell>
          <cell r="C243">
            <v>124.41095000000001</v>
          </cell>
          <cell r="D243">
            <v>48.771819999999998</v>
          </cell>
          <cell r="E243">
            <v>2.7024320000000004</v>
          </cell>
          <cell r="F243">
            <v>36.00226</v>
          </cell>
          <cell r="G243">
            <v>1213.362089</v>
          </cell>
          <cell r="H243">
            <v>586.21990499999993</v>
          </cell>
          <cell r="I243">
            <v>61.728776000000003</v>
          </cell>
        </row>
        <row r="244">
          <cell r="B244">
            <v>513.862301</v>
          </cell>
          <cell r="C244">
            <v>6.6100019999999997</v>
          </cell>
          <cell r="D244">
            <v>5.2498800000000001</v>
          </cell>
          <cell r="E244">
            <v>5.4971499999999995</v>
          </cell>
          <cell r="F244">
            <v>4.3406799999999999</v>
          </cell>
          <cell r="G244">
            <v>402.13990699999994</v>
          </cell>
          <cell r="H244">
            <v>194.426447</v>
          </cell>
          <cell r="I244">
            <v>2.5958270000000003</v>
          </cell>
        </row>
        <row r="248">
          <cell r="L248">
            <v>5.0987261391494475E-2</v>
          </cell>
        </row>
        <row r="249">
          <cell r="L249">
            <v>3.6387216574847704E-2</v>
          </cell>
        </row>
        <row r="250">
          <cell r="B250" t="str">
            <v>Říjen</v>
          </cell>
          <cell r="C250"/>
          <cell r="D250" t="str">
            <v>Listopad</v>
          </cell>
          <cell r="E250"/>
          <cell r="F250" t="str">
            <v>Prosinec</v>
          </cell>
          <cell r="G250"/>
          <cell r="L250">
            <v>4.8165195267383602E-2</v>
          </cell>
        </row>
        <row r="252">
          <cell r="B252">
            <v>2097.3939999999984</v>
          </cell>
          <cell r="C252">
            <v>5.0525953579225624E-2</v>
          </cell>
          <cell r="D252">
            <v>2098.3645999999985</v>
          </cell>
          <cell r="E252">
            <v>5.0553433314697326E-2</v>
          </cell>
          <cell r="F252">
            <v>2098.3645999999985</v>
          </cell>
          <cell r="G252">
            <v>5.0987261391494475E-2</v>
          </cell>
          <cell r="H252">
            <v>2098.3645999999985</v>
          </cell>
          <cell r="I252">
            <v>5.0987261391494475E-2</v>
          </cell>
        </row>
        <row r="253">
          <cell r="B253">
            <v>436613.41800000012</v>
          </cell>
          <cell r="C253">
            <v>3.3233469232158731E-2</v>
          </cell>
          <cell r="D253">
            <v>592691.94300000009</v>
          </cell>
          <cell r="E253">
            <v>3.7018730126391335E-2</v>
          </cell>
          <cell r="F253">
            <v>715435.6590000001</v>
          </cell>
          <cell r="G253">
            <v>3.8053212891264759E-2</v>
          </cell>
          <cell r="H253">
            <v>1744741.0200000005</v>
          </cell>
          <cell r="I253">
            <v>3.6387216574847704E-2</v>
          </cell>
        </row>
        <row r="254">
          <cell r="B254">
            <v>318490.74</v>
          </cell>
          <cell r="C254">
            <v>4.6980835294526055E-2</v>
          </cell>
          <cell r="D254">
            <v>443246.70100000006</v>
          </cell>
          <cell r="E254">
            <v>4.8841051256381114E-2</v>
          </cell>
          <cell r="F254">
            <v>546623.08100000001</v>
          </cell>
          <cell r="G254">
            <v>4.833278608264447E-2</v>
          </cell>
          <cell r="H254">
            <v>1308360.5220000001</v>
          </cell>
          <cell r="I254">
            <v>4.8165195267383602E-2</v>
          </cell>
        </row>
        <row r="255">
          <cell r="B255">
            <v>0</v>
          </cell>
          <cell r="C255">
            <v>0</v>
          </cell>
          <cell r="D255">
            <v>0</v>
          </cell>
          <cell r="E255">
            <v>0</v>
          </cell>
          <cell r="F255">
            <v>0</v>
          </cell>
          <cell r="G255">
            <v>0</v>
          </cell>
          <cell r="H255">
            <v>0</v>
          </cell>
          <cell r="I255">
            <v>0</v>
          </cell>
        </row>
        <row r="256">
          <cell r="B256">
            <v>4356</v>
          </cell>
          <cell r="C256">
            <v>9.406092293156286E-2</v>
          </cell>
          <cell r="D256">
            <v>3724</v>
          </cell>
          <cell r="E256">
            <v>7.0110934739729056E-2</v>
          </cell>
          <cell r="F256">
            <v>3846</v>
          </cell>
          <cell r="G256">
            <v>6.5318258458981954E-2</v>
          </cell>
          <cell r="H256">
            <v>11926</v>
          </cell>
          <cell r="I256">
            <v>7.5334555131038386E-2</v>
          </cell>
        </row>
        <row r="257">
          <cell r="B257">
            <v>0</v>
          </cell>
          <cell r="C257">
            <v>0</v>
          </cell>
          <cell r="D257">
            <v>0</v>
          </cell>
          <cell r="E257">
            <v>0</v>
          </cell>
          <cell r="F257">
            <v>0</v>
          </cell>
          <cell r="G257">
            <v>0</v>
          </cell>
          <cell r="H257">
            <v>0</v>
          </cell>
          <cell r="I257">
            <v>0</v>
          </cell>
        </row>
        <row r="258">
          <cell r="B258">
            <v>0</v>
          </cell>
          <cell r="C258">
            <v>0</v>
          </cell>
          <cell r="D258">
            <v>0</v>
          </cell>
          <cell r="E258">
            <v>0</v>
          </cell>
          <cell r="F258">
            <v>0</v>
          </cell>
          <cell r="G258">
            <v>0</v>
          </cell>
          <cell r="H258">
            <v>0</v>
          </cell>
          <cell r="I258">
            <v>0</v>
          </cell>
        </row>
        <row r="259">
          <cell r="B259">
            <v>521</v>
          </cell>
          <cell r="C259">
            <v>0.40970070616359722</v>
          </cell>
          <cell r="D259">
            <v>306</v>
          </cell>
          <cell r="E259">
            <v>0.30407218236381339</v>
          </cell>
          <cell r="F259">
            <v>113</v>
          </cell>
          <cell r="G259">
            <v>0.12657235346169787</v>
          </cell>
          <cell r="H259">
            <v>940</v>
          </cell>
          <cell r="I259">
            <v>0.29645795816158221</v>
          </cell>
        </row>
        <row r="260">
          <cell r="B260">
            <v>0</v>
          </cell>
          <cell r="C260">
            <v>0</v>
          </cell>
          <cell r="D260">
            <v>0</v>
          </cell>
          <cell r="E260">
            <v>0</v>
          </cell>
          <cell r="F260">
            <v>0</v>
          </cell>
          <cell r="G260">
            <v>0</v>
          </cell>
          <cell r="H260">
            <v>0</v>
          </cell>
          <cell r="I260">
            <v>0</v>
          </cell>
        </row>
        <row r="261">
          <cell r="B261">
            <v>0</v>
          </cell>
          <cell r="C261">
            <v>0</v>
          </cell>
          <cell r="D261">
            <v>0</v>
          </cell>
          <cell r="E261">
            <v>0</v>
          </cell>
          <cell r="F261">
            <v>0</v>
          </cell>
          <cell r="G261">
            <v>0</v>
          </cell>
          <cell r="H261">
            <v>0</v>
          </cell>
          <cell r="I261">
            <v>0</v>
          </cell>
        </row>
        <row r="262">
          <cell r="B262">
            <v>0</v>
          </cell>
          <cell r="C262">
            <v>0</v>
          </cell>
          <cell r="D262">
            <v>0</v>
          </cell>
          <cell r="E262">
            <v>0</v>
          </cell>
          <cell r="F262">
            <v>0</v>
          </cell>
          <cell r="G262">
            <v>0</v>
          </cell>
          <cell r="H262">
            <v>0</v>
          </cell>
          <cell r="I262">
            <v>0</v>
          </cell>
        </row>
        <row r="263">
          <cell r="B263">
            <v>0</v>
          </cell>
          <cell r="C263">
            <v>0</v>
          </cell>
          <cell r="D263">
            <v>0</v>
          </cell>
          <cell r="E263">
            <v>0</v>
          </cell>
          <cell r="F263">
            <v>0</v>
          </cell>
          <cell r="G263">
            <v>0</v>
          </cell>
          <cell r="H263">
            <v>0</v>
          </cell>
          <cell r="I263">
            <v>0</v>
          </cell>
        </row>
        <row r="264">
          <cell r="B264">
            <v>0</v>
          </cell>
          <cell r="C264">
            <v>0</v>
          </cell>
          <cell r="D264">
            <v>0</v>
          </cell>
          <cell r="E264">
            <v>0</v>
          </cell>
          <cell r="F264">
            <v>0</v>
          </cell>
          <cell r="G264">
            <v>0</v>
          </cell>
          <cell r="H264">
            <v>0</v>
          </cell>
          <cell r="I264">
            <v>0</v>
          </cell>
        </row>
        <row r="265">
          <cell r="B265">
            <v>0</v>
          </cell>
          <cell r="C265">
            <v>0</v>
          </cell>
          <cell r="D265">
            <v>0</v>
          </cell>
          <cell r="E265">
            <v>0</v>
          </cell>
          <cell r="F265">
            <v>0</v>
          </cell>
          <cell r="G265">
            <v>0</v>
          </cell>
          <cell r="H265">
            <v>0</v>
          </cell>
          <cell r="I265">
            <v>0</v>
          </cell>
        </row>
        <row r="266">
          <cell r="B266">
            <v>65306</v>
          </cell>
          <cell r="C266">
            <v>0.31992214113941164</v>
          </cell>
          <cell r="D266">
            <v>82558</v>
          </cell>
          <cell r="E266">
            <v>0.28623142699434817</v>
          </cell>
          <cell r="F266">
            <v>86831</v>
          </cell>
          <cell r="G266">
            <v>0.34757817424862825</v>
          </cell>
          <cell r="H266">
            <v>234695</v>
          </cell>
          <cell r="I266">
            <v>0.31613904383291064</v>
          </cell>
        </row>
        <row r="267">
          <cell r="B267">
            <v>0</v>
          </cell>
          <cell r="C267">
            <v>0</v>
          </cell>
          <cell r="D267">
            <v>0</v>
          </cell>
          <cell r="E267">
            <v>0</v>
          </cell>
          <cell r="F267">
            <v>0</v>
          </cell>
          <cell r="G267">
            <v>0</v>
          </cell>
          <cell r="H267">
            <v>0</v>
          </cell>
          <cell r="I267">
            <v>0</v>
          </cell>
        </row>
        <row r="268">
          <cell r="B268">
            <v>0</v>
          </cell>
          <cell r="C268">
            <v>0</v>
          </cell>
          <cell r="D268">
            <v>0</v>
          </cell>
          <cell r="E268">
            <v>0</v>
          </cell>
          <cell r="F268">
            <v>0</v>
          </cell>
          <cell r="G268">
            <v>0</v>
          </cell>
          <cell r="H268">
            <v>0</v>
          </cell>
          <cell r="I268">
            <v>0</v>
          </cell>
        </row>
        <row r="269">
          <cell r="B269">
            <v>31.288</v>
          </cell>
          <cell r="C269">
            <v>6.0809661755002447E-3</v>
          </cell>
          <cell r="D269">
            <v>32.081000000000003</v>
          </cell>
          <cell r="E269">
            <v>2.5653163724934373E-3</v>
          </cell>
          <cell r="F269">
            <v>33.784999999999997</v>
          </cell>
          <cell r="G269">
            <v>6.4722532196035427E-3</v>
          </cell>
          <cell r="H269">
            <v>97.153999999999996</v>
          </cell>
          <cell r="I269">
            <v>4.2479344913706864E-3</v>
          </cell>
        </row>
        <row r="270">
          <cell r="B270">
            <v>248276.45200000002</v>
          </cell>
          <cell r="C270">
            <v>0.14496740737149438</v>
          </cell>
          <cell r="D270">
            <v>356626.62000000005</v>
          </cell>
          <cell r="E270">
            <v>0.15389518698391982</v>
          </cell>
          <cell r="F270">
            <v>455799.29599999997</v>
          </cell>
          <cell r="G270">
            <v>0.15660488592652339</v>
          </cell>
          <cell r="H270">
            <v>1060702.368</v>
          </cell>
          <cell r="I270">
            <v>0.15282848089876785</v>
          </cell>
        </row>
        <row r="271">
          <cell r="B271">
            <v>768637</v>
          </cell>
          <cell r="D271">
            <v>1083830</v>
          </cell>
          <cell r="F271">
            <v>1352737</v>
          </cell>
          <cell r="H271">
            <v>3205204</v>
          </cell>
        </row>
        <row r="272">
          <cell r="B272">
            <v>873697.61</v>
          </cell>
          <cell r="C272">
            <v>0.14444668890998014</v>
          </cell>
          <cell r="D272">
            <v>1285515.08</v>
          </cell>
          <cell r="E272">
            <v>0.15603094657191569</v>
          </cell>
          <cell r="F272">
            <v>1609556.4929999998</v>
          </cell>
          <cell r="G272">
            <v>0.15478971262362587</v>
          </cell>
          <cell r="H272">
            <v>3768769.1829999997</v>
          </cell>
          <cell r="I272">
            <v>0.15266969428272073</v>
          </cell>
        </row>
        <row r="273">
          <cell r="B273">
            <v>23548.263999999999</v>
          </cell>
          <cell r="C273">
            <v>1.3849870447289327E-2</v>
          </cell>
          <cell r="D273">
            <v>37562.744999999995</v>
          </cell>
          <cell r="E273">
            <v>1.8587926949779548E-2</v>
          </cell>
          <cell r="F273">
            <v>45838.934999999998</v>
          </cell>
          <cell r="G273">
            <v>2.0083829767571858E-2</v>
          </cell>
          <cell r="H273">
            <v>106949.94399999999</v>
          </cell>
          <cell r="I273">
            <v>1.7814759475121639E-2</v>
          </cell>
        </row>
        <row r="274">
          <cell r="B274">
            <v>1754.3030000000001</v>
          </cell>
          <cell r="C274">
            <v>1.1365849476682018E-2</v>
          </cell>
          <cell r="D274">
            <v>2762.174</v>
          </cell>
          <cell r="E274">
            <v>1.270901112660886E-2</v>
          </cell>
          <cell r="F274">
            <v>3359.1660000000002</v>
          </cell>
          <cell r="G274">
            <v>1.2923725123573119E-2</v>
          </cell>
          <cell r="H274">
            <v>7875.643</v>
          </cell>
          <cell r="I274">
            <v>1.2469138512373464E-2</v>
          </cell>
        </row>
        <row r="275">
          <cell r="B275">
            <v>21002.967000000001</v>
          </cell>
          <cell r="C275">
            <v>0.43639032267876887</v>
          </cell>
          <cell r="D275">
            <v>32717.806</v>
          </cell>
          <cell r="E275">
            <v>0.43277728393355519</v>
          </cell>
          <cell r="F275">
            <v>42855.923999999999</v>
          </cell>
          <cell r="G275">
            <v>0.40087850318795593</v>
          </cell>
          <cell r="H275">
            <v>96576.697</v>
          </cell>
          <cell r="I275">
            <v>0.41874528876469042</v>
          </cell>
        </row>
        <row r="276">
          <cell r="B276">
            <v>2614.0320000000002</v>
          </cell>
          <cell r="C276">
            <v>9.7719017824493284E-2</v>
          </cell>
          <cell r="D276">
            <v>4303.0609999999997</v>
          </cell>
          <cell r="E276">
            <v>9.2274228342775752E-2</v>
          </cell>
          <cell r="F276">
            <v>6070.2640000000001</v>
          </cell>
          <cell r="G276">
            <v>0.10174861725536244</v>
          </cell>
          <cell r="H276">
            <v>12987.357</v>
          </cell>
          <cell r="I276">
            <v>9.7617506069583249E-2</v>
          </cell>
        </row>
        <row r="277">
          <cell r="B277">
            <v>266.57900000000001</v>
          </cell>
          <cell r="C277">
            <v>1.0885035335461079E-2</v>
          </cell>
          <cell r="D277">
            <v>392.02300000000002</v>
          </cell>
          <cell r="E277">
            <v>1.1056241776345019E-2</v>
          </cell>
          <cell r="F277">
            <v>500.23199999999997</v>
          </cell>
          <cell r="G277">
            <v>1.3579927815980455E-2</v>
          </cell>
          <cell r="H277">
            <v>1158.8340000000001</v>
          </cell>
          <cell r="I277">
            <v>1.197344069547903E-2</v>
          </cell>
        </row>
        <row r="278">
          <cell r="B278">
            <v>502005.75899999996</v>
          </cell>
          <cell r="C278">
            <v>0.19467449534162334</v>
          </cell>
          <cell r="D278">
            <v>716271.50900000008</v>
          </cell>
          <cell r="E278">
            <v>0.19848619682032712</v>
          </cell>
          <cell r="F278">
            <v>886641.53099999996</v>
          </cell>
          <cell r="G278">
            <v>0.19077510759144303</v>
          </cell>
          <cell r="H278">
            <v>2104918.7990000001</v>
          </cell>
          <cell r="I278">
            <v>0.19427139975403565</v>
          </cell>
        </row>
        <row r="279">
          <cell r="B279">
            <v>309816.88100000005</v>
          </cell>
          <cell r="C279">
            <v>0.22507691597202439</v>
          </cell>
          <cell r="D279">
            <v>469766.64300000004</v>
          </cell>
          <cell r="E279">
            <v>0.23131910810530087</v>
          </cell>
          <cell r="F279">
            <v>593854.73</v>
          </cell>
          <cell r="G279">
            <v>0.21833497298522134</v>
          </cell>
          <cell r="H279">
            <v>1373438.2540000002</v>
          </cell>
          <cell r="I279">
            <v>0.22415303552225552</v>
          </cell>
        </row>
        <row r="280">
          <cell r="B280">
            <v>12688.825000000001</v>
          </cell>
          <cell r="C280">
            <v>9.1007940722681868E-2</v>
          </cell>
          <cell r="D280">
            <v>21739.118999999999</v>
          </cell>
          <cell r="E280">
            <v>0.10681840939832146</v>
          </cell>
          <cell r="F280">
            <v>30435.710999999996</v>
          </cell>
          <cell r="G280">
            <v>0.10673946720963889</v>
          </cell>
          <cell r="H280">
            <v>64863.654999999999</v>
          </cell>
          <cell r="I280">
            <v>0.10327285739504277</v>
          </cell>
        </row>
        <row r="284">
          <cell r="L284">
            <v>5.4775690486784323E-2</v>
          </cell>
        </row>
        <row r="285">
          <cell r="L285">
            <v>4.749030410494251E-2</v>
          </cell>
        </row>
        <row r="286">
          <cell r="L286">
            <v>5.8414983097737141E-2</v>
          </cell>
        </row>
        <row r="288">
          <cell r="B288">
            <v>2254.3040000000005</v>
          </cell>
          <cell r="C288">
            <v>5.4305895438559827E-2</v>
          </cell>
          <cell r="D288">
            <v>2254.3602000000005</v>
          </cell>
          <cell r="E288">
            <v>5.4311652054179635E-2</v>
          </cell>
          <cell r="F288">
            <v>2254.2762000000007</v>
          </cell>
          <cell r="G288">
            <v>5.4775690486784323E-2</v>
          </cell>
          <cell r="H288">
            <v>2254.2762000000007</v>
          </cell>
          <cell r="I288">
            <v>5.4775690486784323E-2</v>
          </cell>
        </row>
        <row r="289">
          <cell r="B289">
            <v>595334.79700000002</v>
          </cell>
          <cell r="C289">
            <v>4.5314779260707379E-2</v>
          </cell>
          <cell r="D289">
            <v>770247.60799999977</v>
          </cell>
          <cell r="E289">
            <v>4.8108614715976411E-2</v>
          </cell>
          <cell r="F289">
            <v>911543.72400000028</v>
          </cell>
          <cell r="G289">
            <v>4.8483978891340512E-2</v>
          </cell>
          <cell r="H289">
            <v>2277126.1290000002</v>
          </cell>
          <cell r="I289">
            <v>4.749030410494251E-2</v>
          </cell>
        </row>
        <row r="290">
          <cell r="B290">
            <v>382298.88400000002</v>
          </cell>
          <cell r="C290">
            <v>5.6393227955340623E-2</v>
          </cell>
          <cell r="D290">
            <v>539992.38100000005</v>
          </cell>
          <cell r="E290">
            <v>5.9501391660614474E-2</v>
          </cell>
          <cell r="F290">
            <v>664494.74000000011</v>
          </cell>
          <cell r="G290">
            <v>5.8755078659882741E-2</v>
          </cell>
          <cell r="H290">
            <v>1586786.0050000004</v>
          </cell>
          <cell r="I290">
            <v>5.8414983097737141E-2</v>
          </cell>
        </row>
        <row r="291">
          <cell r="B291">
            <v>98009.293999999994</v>
          </cell>
          <cell r="C291">
            <v>0.17537037139194175</v>
          </cell>
          <cell r="D291">
            <v>121943.88900000001</v>
          </cell>
          <cell r="E291">
            <v>0.16926763246155827</v>
          </cell>
          <cell r="F291">
            <v>138703.663</v>
          </cell>
          <cell r="G291">
            <v>0.1616244873532208</v>
          </cell>
          <cell r="H291">
            <v>358656.84600000002</v>
          </cell>
          <cell r="I291">
            <v>0.16779459080182049</v>
          </cell>
        </row>
        <row r="292">
          <cell r="B292">
            <v>5574.0470000000005</v>
          </cell>
          <cell r="C292">
            <v>0.12036271930300944</v>
          </cell>
          <cell r="D292">
            <v>7175.4639999999999</v>
          </cell>
          <cell r="E292">
            <v>0.13509089372483224</v>
          </cell>
          <cell r="F292">
            <v>8037.4109999999991</v>
          </cell>
          <cell r="G292">
            <v>0.13650277926132723</v>
          </cell>
          <cell r="H292">
            <v>20786.921999999999</v>
          </cell>
          <cell r="I292">
            <v>0.13130752317739347</v>
          </cell>
        </row>
        <row r="293">
          <cell r="B293">
            <v>0</v>
          </cell>
          <cell r="C293">
            <v>0</v>
          </cell>
          <cell r="D293">
            <v>0</v>
          </cell>
          <cell r="E293">
            <v>0</v>
          </cell>
          <cell r="F293">
            <v>0</v>
          </cell>
          <cell r="G293">
            <v>0</v>
          </cell>
          <cell r="H293">
            <v>0</v>
          </cell>
          <cell r="I293">
            <v>0</v>
          </cell>
        </row>
        <row r="294">
          <cell r="B294">
            <v>58.587000000000003</v>
          </cell>
          <cell r="C294">
            <v>3.6632512503775055E-2</v>
          </cell>
          <cell r="D294">
            <v>3.8540000000000001</v>
          </cell>
          <cell r="E294">
            <v>3.1513859065835678E-3</v>
          </cell>
          <cell r="F294">
            <v>21.917999999999999</v>
          </cell>
          <cell r="G294">
            <v>2.2630685549319157E-2</v>
          </cell>
          <cell r="H294">
            <v>84.359000000000009</v>
          </cell>
          <cell r="I294">
            <v>2.2253737292519563E-2</v>
          </cell>
        </row>
        <row r="295">
          <cell r="B295">
            <v>4.21</v>
          </cell>
          <cell r="C295">
            <v>3.3106333453910633E-3</v>
          </cell>
          <cell r="D295">
            <v>8.2100000000000009</v>
          </cell>
          <cell r="E295">
            <v>8.1582765268199634E-3</v>
          </cell>
          <cell r="F295">
            <v>15.23</v>
          </cell>
          <cell r="G295">
            <v>1.7059264984262464E-2</v>
          </cell>
          <cell r="H295">
            <v>27.650000000000002</v>
          </cell>
          <cell r="I295">
            <v>8.7202793012422855E-3</v>
          </cell>
        </row>
        <row r="296">
          <cell r="B296">
            <v>0</v>
          </cell>
          <cell r="C296">
            <v>0</v>
          </cell>
          <cell r="D296">
            <v>0</v>
          </cell>
          <cell r="E296">
            <v>0</v>
          </cell>
          <cell r="F296">
            <v>0</v>
          </cell>
          <cell r="G296">
            <v>0</v>
          </cell>
          <cell r="H296">
            <v>0</v>
          </cell>
          <cell r="I296">
            <v>0</v>
          </cell>
        </row>
        <row r="297">
          <cell r="B297">
            <v>232529.00900000002</v>
          </cell>
          <cell r="C297">
            <v>7.422747402433541E-2</v>
          </cell>
          <cell r="D297">
            <v>339332.46799999999</v>
          </cell>
          <cell r="E297">
            <v>7.9511907652581731E-2</v>
          </cell>
          <cell r="F297">
            <v>435865.72100000002</v>
          </cell>
          <cell r="G297">
            <v>8.1890934327646006E-2</v>
          </cell>
          <cell r="H297">
            <v>1007727.198</v>
          </cell>
          <cell r="I297">
            <v>7.92060096570468E-2</v>
          </cell>
        </row>
        <row r="298">
          <cell r="B298">
            <v>12946.59</v>
          </cell>
          <cell r="C298">
            <v>0.78827888920211875</v>
          </cell>
          <cell r="D298">
            <v>23008.41</v>
          </cell>
          <cell r="E298">
            <v>0.82113243451007367</v>
          </cell>
          <cell r="F298">
            <v>26557.8</v>
          </cell>
          <cell r="G298">
            <v>0.82075926521126419</v>
          </cell>
          <cell r="H298">
            <v>62512.800000000003</v>
          </cell>
          <cell r="I298">
            <v>0.81394956707400534</v>
          </cell>
        </row>
        <row r="299">
          <cell r="B299">
            <v>0</v>
          </cell>
          <cell r="C299">
            <v>0</v>
          </cell>
          <cell r="D299">
            <v>0</v>
          </cell>
          <cell r="E299">
            <v>0</v>
          </cell>
          <cell r="F299">
            <v>0</v>
          </cell>
          <cell r="G299">
            <v>0</v>
          </cell>
          <cell r="H299">
            <v>0</v>
          </cell>
          <cell r="I299">
            <v>0</v>
          </cell>
        </row>
        <row r="300">
          <cell r="B300">
            <v>0</v>
          </cell>
          <cell r="C300">
            <v>0</v>
          </cell>
          <cell r="D300">
            <v>0</v>
          </cell>
          <cell r="E300">
            <v>0</v>
          </cell>
          <cell r="F300">
            <v>0</v>
          </cell>
          <cell r="G300">
            <v>0</v>
          </cell>
          <cell r="H300">
            <v>0</v>
          </cell>
          <cell r="I300">
            <v>0</v>
          </cell>
        </row>
        <row r="301">
          <cell r="B301">
            <v>0</v>
          </cell>
          <cell r="C301">
            <v>0</v>
          </cell>
          <cell r="D301">
            <v>0</v>
          </cell>
          <cell r="E301">
            <v>0</v>
          </cell>
          <cell r="F301">
            <v>0</v>
          </cell>
          <cell r="G301">
            <v>0</v>
          </cell>
          <cell r="H301">
            <v>0</v>
          </cell>
          <cell r="I301">
            <v>0</v>
          </cell>
        </row>
        <row r="302">
          <cell r="B302">
            <v>395</v>
          </cell>
          <cell r="C302">
            <v>1.9350327037342297E-3</v>
          </cell>
          <cell r="D302">
            <v>850</v>
          </cell>
          <cell r="E302">
            <v>2.9469792502870218E-3</v>
          </cell>
          <cell r="F302">
            <v>421</v>
          </cell>
          <cell r="G302">
            <v>1.685232363541506E-3</v>
          </cell>
          <cell r="H302">
            <v>1666</v>
          </cell>
          <cell r="I302">
            <v>2.2441366327600894E-3</v>
          </cell>
        </row>
        <row r="303">
          <cell r="B303">
            <v>99.715000000000003</v>
          </cell>
          <cell r="C303">
            <v>3.2238236712289693E-4</v>
          </cell>
          <cell r="D303">
            <v>139.98099999999999</v>
          </cell>
          <cell r="E303">
            <v>4.3074206496116895E-4</v>
          </cell>
          <cell r="F303">
            <v>153.41999999999999</v>
          </cell>
          <cell r="G303">
            <v>3.7254570853799797E-4</v>
          </cell>
          <cell r="H303">
            <v>393.11599999999999</v>
          </cell>
          <cell r="I303">
            <v>3.7579261974576774E-4</v>
          </cell>
        </row>
        <row r="304">
          <cell r="B304">
            <v>0</v>
          </cell>
          <cell r="C304">
            <v>0</v>
          </cell>
          <cell r="D304">
            <v>0</v>
          </cell>
          <cell r="E304">
            <v>0</v>
          </cell>
          <cell r="F304">
            <v>0</v>
          </cell>
          <cell r="G304">
            <v>0</v>
          </cell>
          <cell r="H304">
            <v>0</v>
          </cell>
          <cell r="I304">
            <v>0</v>
          </cell>
        </row>
        <row r="305">
          <cell r="B305">
            <v>79.697999999999993</v>
          </cell>
          <cell r="C305">
            <v>1.5489671511602483E-2</v>
          </cell>
          <cell r="D305">
            <v>556.28399999999999</v>
          </cell>
          <cell r="E305">
            <v>4.4482542718622828E-2</v>
          </cell>
          <cell r="F305">
            <v>852.50300000000004</v>
          </cell>
          <cell r="G305">
            <v>0.16331553312036939</v>
          </cell>
          <cell r="H305">
            <v>1488.4850000000001</v>
          </cell>
          <cell r="I305">
            <v>6.5082104405252444E-2</v>
          </cell>
        </row>
        <row r="306">
          <cell r="B306">
            <v>32602.734000000004</v>
          </cell>
          <cell r="C306">
            <v>1.9036577102376471E-2</v>
          </cell>
          <cell r="D306">
            <v>46973.821000000004</v>
          </cell>
          <cell r="E306">
            <v>2.0270626365873019E-2</v>
          </cell>
          <cell r="F306">
            <v>53866.074000000001</v>
          </cell>
          <cell r="G306">
            <v>1.8507466878754611E-2</v>
          </cell>
          <cell r="H306">
            <v>133442.62900000002</v>
          </cell>
          <cell r="I306">
            <v>1.922672645264413E-2</v>
          </cell>
        </row>
        <row r="307">
          <cell r="B307">
            <v>381438.14400000003</v>
          </cell>
          <cell r="C307">
            <v>6.3062410030820859E-2</v>
          </cell>
          <cell r="D307">
            <v>539692.25400000007</v>
          </cell>
          <cell r="E307">
            <v>6.5505799627920941E-2</v>
          </cell>
          <cell r="F307">
            <v>677569.21100000001</v>
          </cell>
          <cell r="G307">
            <v>6.516126890198376E-2</v>
          </cell>
          <cell r="H307">
            <v>1598699.6090000002</v>
          </cell>
          <cell r="I307">
            <v>6.4761986925834833E-2</v>
          </cell>
        </row>
        <row r="308">
          <cell r="B308">
            <v>73375.25499999999</v>
          </cell>
          <cell r="C308">
            <v>4.3155528398476348E-2</v>
          </cell>
          <cell r="D308">
            <v>96100.535999999993</v>
          </cell>
          <cell r="E308">
            <v>4.7555356856977829E-2</v>
          </cell>
          <cell r="F308">
            <v>106328.59400000001</v>
          </cell>
          <cell r="G308">
            <v>4.6586714576184254E-2</v>
          </cell>
          <cell r="H308">
            <v>275804.38500000001</v>
          </cell>
          <cell r="I308">
            <v>4.5941013124409374E-2</v>
          </cell>
        </row>
        <row r="309">
          <cell r="B309">
            <v>22002.06</v>
          </cell>
          <cell r="C309">
            <v>0.14254783930536877</v>
          </cell>
          <cell r="D309">
            <v>31501.09</v>
          </cell>
          <cell r="E309">
            <v>0.14493934969712521</v>
          </cell>
          <cell r="F309">
            <v>40399.51</v>
          </cell>
          <cell r="G309">
            <v>0.15542910423808867</v>
          </cell>
          <cell r="H309">
            <v>93902.66</v>
          </cell>
          <cell r="I309">
            <v>0.14867170518271475</v>
          </cell>
        </row>
        <row r="310">
          <cell r="B310">
            <v>3200.0540000000001</v>
          </cell>
          <cell r="C310">
            <v>6.6489301137762358E-2</v>
          </cell>
          <cell r="D310">
            <v>6561.2150000000001</v>
          </cell>
          <cell r="E310">
            <v>8.6788973777890271E-2</v>
          </cell>
          <cell r="F310">
            <v>8657.76</v>
          </cell>
          <cell r="G310">
            <v>8.0985533522986403E-2</v>
          </cell>
          <cell r="H310">
            <v>18419.029000000002</v>
          </cell>
          <cell r="I310">
            <v>7.9862760448001321E-2</v>
          </cell>
        </row>
        <row r="311">
          <cell r="B311">
            <v>471.95100000000002</v>
          </cell>
          <cell r="C311">
            <v>1.7642702224489763E-2</v>
          </cell>
          <cell r="D311">
            <v>701.57800000000009</v>
          </cell>
          <cell r="E311">
            <v>1.5044538892724956E-2</v>
          </cell>
          <cell r="F311">
            <v>982.36899999999991</v>
          </cell>
          <cell r="G311">
            <v>1.6466283407860539E-2</v>
          </cell>
          <cell r="H311">
            <v>2155.8980000000001</v>
          </cell>
          <cell r="I311">
            <v>1.6204481489220816E-2</v>
          </cell>
        </row>
        <row r="312">
          <cell r="B312">
            <v>1127.902</v>
          </cell>
          <cell r="C312">
            <v>4.6054839747081432E-2</v>
          </cell>
          <cell r="D312">
            <v>1483.953</v>
          </cell>
          <cell r="E312">
            <v>4.1851991216669729E-2</v>
          </cell>
          <cell r="F312">
            <v>5827.7060000000001</v>
          </cell>
          <cell r="G312">
            <v>0.15820624592740207</v>
          </cell>
          <cell r="H312">
            <v>8439.5609999999997</v>
          </cell>
          <cell r="I312">
            <v>8.7200222921814258E-2</v>
          </cell>
        </row>
        <row r="313">
          <cell r="B313">
            <v>161540.62500000003</v>
          </cell>
          <cell r="C313">
            <v>6.264438023916262E-2</v>
          </cell>
          <cell r="D313">
            <v>242844.41600000003</v>
          </cell>
          <cell r="E313">
            <v>6.729468357353495E-2</v>
          </cell>
          <cell r="F313">
            <v>306992.41899999994</v>
          </cell>
          <cell r="G313">
            <v>6.6054329418144916E-2</v>
          </cell>
          <cell r="H313">
            <v>711377.46</v>
          </cell>
          <cell r="I313">
            <v>6.5655879444530774E-2</v>
          </cell>
        </row>
        <row r="314">
          <cell r="B314">
            <v>111070.03199999999</v>
          </cell>
          <cell r="C314">
            <v>8.0690568502218105E-2</v>
          </cell>
          <cell r="D314">
            <v>145213.50699999995</v>
          </cell>
          <cell r="E314">
            <v>7.1504989604131708E-2</v>
          </cell>
          <cell r="F314">
            <v>188772.60699999999</v>
          </cell>
          <cell r="G314">
            <v>6.9403609953051643E-2</v>
          </cell>
          <cell r="H314">
            <v>445056.14599999995</v>
          </cell>
          <cell r="I314">
            <v>7.2635727025363694E-2</v>
          </cell>
        </row>
        <row r="315">
          <cell r="B315">
            <v>8650.2649999999994</v>
          </cell>
          <cell r="C315">
            <v>6.2042214653877686E-2</v>
          </cell>
          <cell r="D315">
            <v>15285.959000000001</v>
          </cell>
          <cell r="E315">
            <v>7.5109843527143713E-2</v>
          </cell>
          <cell r="F315">
            <v>19608.246000000003</v>
          </cell>
          <cell r="G315">
            <v>6.8767039184842213E-2</v>
          </cell>
          <cell r="H315">
            <v>43544.47</v>
          </cell>
          <cell r="I315">
            <v>6.9329454848832031E-2</v>
          </cell>
        </row>
        <row r="319">
          <cell r="L319">
            <v>4.6530378605706857E-2</v>
          </cell>
        </row>
        <row r="320">
          <cell r="L320">
            <v>5.3010611606546132E-2</v>
          </cell>
        </row>
        <row r="321">
          <cell r="L321">
            <v>6.2829278816064982E-2</v>
          </cell>
        </row>
        <row r="323">
          <cell r="B323">
            <v>1913.3539999999994</v>
          </cell>
          <cell r="C323">
            <v>4.6092453484955949E-2</v>
          </cell>
          <cell r="D323">
            <v>1913.3539999999994</v>
          </cell>
          <cell r="E323">
            <v>4.6096190264746852E-2</v>
          </cell>
          <cell r="F323">
            <v>1914.9429999999993</v>
          </cell>
          <cell r="G323">
            <v>4.6530378605706857E-2</v>
          </cell>
          <cell r="H323">
            <v>1914.9429999999993</v>
          </cell>
          <cell r="I323">
            <v>4.6530378605706857E-2</v>
          </cell>
        </row>
        <row r="324">
          <cell r="B324">
            <v>641181.05299999984</v>
          </cell>
          <cell r="C324">
            <v>4.8804434125564657E-2</v>
          </cell>
          <cell r="D324">
            <v>854937.45400000026</v>
          </cell>
          <cell r="E324">
            <v>5.3398226951382917E-2</v>
          </cell>
          <cell r="F324">
            <v>1045702.4199999998</v>
          </cell>
          <cell r="G324">
            <v>5.5619728075604266E-2</v>
          </cell>
          <cell r="H324">
            <v>2541820.9270000001</v>
          </cell>
          <cell r="I324">
            <v>5.3010611606546132E-2</v>
          </cell>
        </row>
        <row r="325">
          <cell r="B325">
            <v>392575.21100000013</v>
          </cell>
          <cell r="C325">
            <v>5.7909097541438151E-2</v>
          </cell>
          <cell r="D325">
            <v>558973.63399999985</v>
          </cell>
          <cell r="E325">
            <v>6.1592922964946339E-2</v>
          </cell>
          <cell r="F325">
            <v>755147.19499999983</v>
          </cell>
          <cell r="G325">
            <v>6.6770630632854655E-2</v>
          </cell>
          <cell r="H325">
            <v>1706696.0399999998</v>
          </cell>
          <cell r="I325">
            <v>6.2829278816064982E-2</v>
          </cell>
        </row>
        <row r="326">
          <cell r="B326">
            <v>35536.78</v>
          </cell>
          <cell r="C326">
            <v>6.3586809498635183E-2</v>
          </cell>
          <cell r="D326">
            <v>46335.85</v>
          </cell>
          <cell r="E326">
            <v>6.431777510059479E-2</v>
          </cell>
          <cell r="F326">
            <v>71648.670000000013</v>
          </cell>
          <cell r="G326">
            <v>8.3488635468048814E-2</v>
          </cell>
          <cell r="H326">
            <v>153521.30000000002</v>
          </cell>
          <cell r="I326">
            <v>7.1823649820596275E-2</v>
          </cell>
        </row>
        <row r="327">
          <cell r="B327">
            <v>5353.77</v>
          </cell>
          <cell r="C327">
            <v>0.1156061862633869</v>
          </cell>
          <cell r="D327">
            <v>4410.8360000000002</v>
          </cell>
          <cell r="E327">
            <v>8.3041846118057885E-2</v>
          </cell>
          <cell r="F327">
            <v>5595.607</v>
          </cell>
          <cell r="G327">
            <v>9.5032580411047493E-2</v>
          </cell>
          <cell r="H327">
            <v>15360.213</v>
          </cell>
          <cell r="I327">
            <v>9.7027906512912335E-2</v>
          </cell>
        </row>
        <row r="328">
          <cell r="B328">
            <v>0</v>
          </cell>
          <cell r="C328">
            <v>0</v>
          </cell>
          <cell r="D328">
            <v>0</v>
          </cell>
          <cell r="E328">
            <v>0</v>
          </cell>
          <cell r="F328">
            <v>0</v>
          </cell>
          <cell r="G328">
            <v>0</v>
          </cell>
          <cell r="H328">
            <v>0</v>
          </cell>
          <cell r="I328">
            <v>0</v>
          </cell>
        </row>
        <row r="329">
          <cell r="B329">
            <v>1198</v>
          </cell>
          <cell r="C329">
            <v>0.74906975915343865</v>
          </cell>
          <cell r="D329">
            <v>899</v>
          </cell>
          <cell r="E329">
            <v>0.73510532693788977</v>
          </cell>
          <cell r="F329">
            <v>585</v>
          </cell>
          <cell r="G329">
            <v>0.60402185629855409</v>
          </cell>
          <cell r="H329">
            <v>2682</v>
          </cell>
          <cell r="I329">
            <v>0.70750629356129702</v>
          </cell>
        </row>
        <row r="330">
          <cell r="B330">
            <v>57</v>
          </cell>
          <cell r="C330">
            <v>4.4823301825959769E-2</v>
          </cell>
          <cell r="D330">
            <v>48</v>
          </cell>
          <cell r="E330">
            <v>4.7697597233539363E-2</v>
          </cell>
          <cell r="F330">
            <v>92</v>
          </cell>
          <cell r="G330">
            <v>0.10305005768563012</v>
          </cell>
          <cell r="H330">
            <v>197</v>
          </cell>
          <cell r="I330">
            <v>6.2130018891310312E-2</v>
          </cell>
        </row>
        <row r="331">
          <cell r="B331">
            <v>7</v>
          </cell>
          <cell r="C331">
            <v>0.22327836432649678</v>
          </cell>
          <cell r="D331">
            <v>2</v>
          </cell>
          <cell r="E331">
            <v>0.22143489813994685</v>
          </cell>
          <cell r="F331">
            <v>2</v>
          </cell>
          <cell r="G331">
            <v>0.20844189682126105</v>
          </cell>
          <cell r="H331">
            <v>11</v>
          </cell>
          <cell r="I331">
            <v>0.22009684261074874</v>
          </cell>
        </row>
        <row r="332">
          <cell r="B332">
            <v>3443.23</v>
          </cell>
          <cell r="C332">
            <v>1.0991414210379763E-3</v>
          </cell>
          <cell r="D332">
            <v>7990.33</v>
          </cell>
          <cell r="E332">
            <v>1.8722829112646341E-3</v>
          </cell>
          <cell r="F332">
            <v>405</v>
          </cell>
          <cell r="G332">
            <v>7.6091848486283309E-5</v>
          </cell>
          <cell r="H332">
            <v>11838.56</v>
          </cell>
          <cell r="I332">
            <v>9.3049497874674611E-4</v>
          </cell>
        </row>
        <row r="333">
          <cell r="B333">
            <v>0</v>
          </cell>
          <cell r="C333">
            <v>0</v>
          </cell>
          <cell r="D333">
            <v>0</v>
          </cell>
          <cell r="E333">
            <v>0</v>
          </cell>
          <cell r="F333">
            <v>0</v>
          </cell>
          <cell r="G333">
            <v>0</v>
          </cell>
          <cell r="H333">
            <v>0</v>
          </cell>
          <cell r="I333">
            <v>0</v>
          </cell>
        </row>
        <row r="334">
          <cell r="B334">
            <v>0</v>
          </cell>
          <cell r="C334">
            <v>0</v>
          </cell>
          <cell r="D334">
            <v>0</v>
          </cell>
          <cell r="E334">
            <v>0</v>
          </cell>
          <cell r="F334">
            <v>0</v>
          </cell>
          <cell r="G334">
            <v>0</v>
          </cell>
          <cell r="H334">
            <v>0</v>
          </cell>
          <cell r="I334">
            <v>0</v>
          </cell>
        </row>
        <row r="335">
          <cell r="B335">
            <v>4406.41</v>
          </cell>
          <cell r="C335">
            <v>0.13289536431958174</v>
          </cell>
          <cell r="D335">
            <v>7186.36</v>
          </cell>
          <cell r="E335">
            <v>0.25041435994825395</v>
          </cell>
          <cell r="F335">
            <v>9555.6</v>
          </cell>
          <cell r="G335">
            <v>0.23573448761558871</v>
          </cell>
          <cell r="H335">
            <v>21148.370000000003</v>
          </cell>
          <cell r="I335">
            <v>0.20654662026669754</v>
          </cell>
        </row>
        <row r="336">
          <cell r="B336">
            <v>0</v>
          </cell>
          <cell r="C336">
            <v>0</v>
          </cell>
          <cell r="D336">
            <v>0</v>
          </cell>
          <cell r="E336">
            <v>0</v>
          </cell>
          <cell r="F336">
            <v>0</v>
          </cell>
          <cell r="G336">
            <v>0</v>
          </cell>
          <cell r="H336">
            <v>0</v>
          </cell>
          <cell r="I336">
            <v>0</v>
          </cell>
        </row>
        <row r="337">
          <cell r="B337">
            <v>61526</v>
          </cell>
          <cell r="C337">
            <v>0.30140461298722077</v>
          </cell>
          <cell r="D337">
            <v>93214</v>
          </cell>
          <cell r="E337">
            <v>0.32317614568971115</v>
          </cell>
          <cell r="F337">
            <v>59431</v>
          </cell>
          <cell r="G337">
            <v>0.23789796816540437</v>
          </cell>
          <cell r="H337">
            <v>214171</v>
          </cell>
          <cell r="I337">
            <v>0.2884927891805889</v>
          </cell>
        </row>
        <row r="338">
          <cell r="B338">
            <v>0</v>
          </cell>
          <cell r="C338">
            <v>0</v>
          </cell>
          <cell r="D338">
            <v>0</v>
          </cell>
          <cell r="E338">
            <v>0</v>
          </cell>
          <cell r="F338">
            <v>0</v>
          </cell>
          <cell r="G338">
            <v>0</v>
          </cell>
          <cell r="H338">
            <v>0</v>
          </cell>
          <cell r="I338">
            <v>0</v>
          </cell>
        </row>
        <row r="339">
          <cell r="B339">
            <v>0</v>
          </cell>
          <cell r="C339">
            <v>0</v>
          </cell>
          <cell r="D339">
            <v>0</v>
          </cell>
          <cell r="E339">
            <v>0</v>
          </cell>
          <cell r="F339">
            <v>0</v>
          </cell>
          <cell r="G339">
            <v>0</v>
          </cell>
          <cell r="H339">
            <v>0</v>
          </cell>
          <cell r="I339">
            <v>0</v>
          </cell>
        </row>
        <row r="340">
          <cell r="B340">
            <v>0</v>
          </cell>
          <cell r="C340">
            <v>0</v>
          </cell>
          <cell r="D340">
            <v>0</v>
          </cell>
          <cell r="E340">
            <v>0</v>
          </cell>
          <cell r="F340">
            <v>0</v>
          </cell>
          <cell r="G340">
            <v>0</v>
          </cell>
          <cell r="H340">
            <v>0</v>
          </cell>
          <cell r="I340">
            <v>0</v>
          </cell>
        </row>
        <row r="341">
          <cell r="B341">
            <v>281047.02100000012</v>
          </cell>
          <cell r="C341">
            <v>0.16410198251041525</v>
          </cell>
          <cell r="D341">
            <v>398887.25799999991</v>
          </cell>
          <cell r="E341">
            <v>0.17213193214632447</v>
          </cell>
          <cell r="F341">
            <v>607832.31799999985</v>
          </cell>
          <cell r="G341">
            <v>0.20884084652654722</v>
          </cell>
          <cell r="H341">
            <v>1287766.5970000001</v>
          </cell>
          <cell r="I341">
            <v>0.18554442670169072</v>
          </cell>
        </row>
        <row r="342">
          <cell r="B342">
            <v>336737.05599999998</v>
          </cell>
          <cell r="C342">
            <v>5.5672068019614419E-2</v>
          </cell>
          <cell r="D342">
            <v>491141.848</v>
          </cell>
          <cell r="E342">
            <v>5.9612935419256163E-2</v>
          </cell>
          <cell r="F342">
            <v>693096.67300000007</v>
          </cell>
          <cell r="G342">
            <v>6.6654532040747214E-2</v>
          </cell>
          <cell r="H342">
            <v>1520975.577</v>
          </cell>
          <cell r="I342">
            <v>6.161345125605025E-2</v>
          </cell>
        </row>
        <row r="343">
          <cell r="B343">
            <v>23376.336000000003</v>
          </cell>
          <cell r="C343">
            <v>1.3748751293611521E-2</v>
          </cell>
          <cell r="D343">
            <v>36763.311999999998</v>
          </cell>
          <cell r="E343">
            <v>1.8192327474681465E-2</v>
          </cell>
          <cell r="F343">
            <v>51914.762999999999</v>
          </cell>
          <cell r="G343">
            <v>2.2745887584775651E-2</v>
          </cell>
          <cell r="H343">
            <v>112054.41099999999</v>
          </cell>
          <cell r="I343">
            <v>1.8665015664631156E-2</v>
          </cell>
        </row>
        <row r="344">
          <cell r="B344">
            <v>322.42</v>
          </cell>
          <cell r="C344">
            <v>2.0889077817639349E-3</v>
          </cell>
          <cell r="D344">
            <v>453.06</v>
          </cell>
          <cell r="E344">
            <v>2.0845698283386239E-3</v>
          </cell>
          <cell r="F344">
            <v>619.59</v>
          </cell>
          <cell r="G344">
            <v>2.3837496715895159E-3</v>
          </cell>
          <cell r="H344">
            <v>1395.0700000000002</v>
          </cell>
          <cell r="I344">
            <v>2.2087493128442781E-3</v>
          </cell>
        </row>
        <row r="345">
          <cell r="B345">
            <v>34</v>
          </cell>
          <cell r="C345">
            <v>7.0643690346597896E-4</v>
          </cell>
          <cell r="D345">
            <v>63</v>
          </cell>
          <cell r="E345">
            <v>8.3333732365226381E-4</v>
          </cell>
          <cell r="F345">
            <v>88</v>
          </cell>
          <cell r="G345">
            <v>8.2316060390017778E-4</v>
          </cell>
          <cell r="H345">
            <v>185</v>
          </cell>
          <cell r="I345">
            <v>8.0213841255585415E-4</v>
          </cell>
        </row>
        <row r="346">
          <cell r="B346">
            <v>31</v>
          </cell>
          <cell r="C346">
            <v>1.1588571037230192E-3</v>
          </cell>
          <cell r="D346">
            <v>58</v>
          </cell>
          <cell r="E346">
            <v>1.2437437544764052E-3</v>
          </cell>
          <cell r="F346">
            <v>108</v>
          </cell>
          <cell r="G346">
            <v>1.8102755767424848E-3</v>
          </cell>
          <cell r="H346">
            <v>197</v>
          </cell>
          <cell r="I346">
            <v>1.4807207267581773E-3</v>
          </cell>
        </row>
        <row r="347">
          <cell r="B347">
            <v>2283.0039999999999</v>
          </cell>
          <cell r="C347">
            <v>9.3220318220861284E-2</v>
          </cell>
          <cell r="D347">
            <v>2525.9920000000002</v>
          </cell>
          <cell r="E347">
            <v>7.1240662606819771E-2</v>
          </cell>
          <cell r="F347">
            <v>3111.02</v>
          </cell>
          <cell r="G347">
            <v>8.4455666638822618E-2</v>
          </cell>
          <cell r="H347">
            <v>7920.0159999999996</v>
          </cell>
          <cell r="I347">
            <v>8.1832119081115193E-2</v>
          </cell>
        </row>
        <row r="348">
          <cell r="B348">
            <v>207223.83500000002</v>
          </cell>
          <cell r="C348">
            <v>8.0360025314731173E-2</v>
          </cell>
          <cell r="D348">
            <v>296942.10099999997</v>
          </cell>
          <cell r="E348">
            <v>8.2285708090795273E-2</v>
          </cell>
          <cell r="F348">
            <v>417838.60100000008</v>
          </cell>
          <cell r="G348">
            <v>8.9904658505820717E-2</v>
          </cell>
          <cell r="H348">
            <v>922004.53700000001</v>
          </cell>
          <cell r="I348">
            <v>8.5095497302630885E-2</v>
          </cell>
        </row>
        <row r="349">
          <cell r="B349">
            <v>57356.241000000009</v>
          </cell>
          <cell r="C349">
            <v>4.1668374539049667E-2</v>
          </cell>
          <cell r="D349">
            <v>83387.210999999996</v>
          </cell>
          <cell r="E349">
            <v>4.106093006673641E-2</v>
          </cell>
          <cell r="F349">
            <v>116458.74800000001</v>
          </cell>
          <cell r="G349">
            <v>4.2816898332143784E-2</v>
          </cell>
          <cell r="H349">
            <v>257202.2</v>
          </cell>
          <cell r="I349">
            <v>4.1976880799041924E-2</v>
          </cell>
        </row>
        <row r="350">
          <cell r="B350">
            <v>46110.219999999994</v>
          </cell>
          <cell r="C350">
            <v>0.33071589910569493</v>
          </cell>
          <cell r="D350">
            <v>70949.171999999991</v>
          </cell>
          <cell r="E350">
            <v>0.34861935762750668</v>
          </cell>
          <cell r="F350">
            <v>102957.95099999999</v>
          </cell>
          <cell r="G350">
            <v>0.36107836727507719</v>
          </cell>
          <cell r="H350">
            <v>220017.34299999999</v>
          </cell>
          <cell r="I350">
            <v>0.35030125403934165</v>
          </cell>
        </row>
        <row r="354">
          <cell r="L354">
            <v>7.0614198917637636E-2</v>
          </cell>
        </row>
        <row r="355">
          <cell r="L355">
            <v>9.1777654029952818E-2</v>
          </cell>
        </row>
        <row r="356">
          <cell r="L356">
            <v>3.9395866331666439E-2</v>
          </cell>
        </row>
        <row r="358">
          <cell r="B358">
            <v>2906.1049999999996</v>
          </cell>
          <cell r="C358">
            <v>7.0007698280034919E-2</v>
          </cell>
          <cell r="D358">
            <v>2908.1049999999996</v>
          </cell>
          <cell r="E358">
            <v>7.0061557552790366E-2</v>
          </cell>
          <cell r="F358">
            <v>2906.1049999999996</v>
          </cell>
          <cell r="G358">
            <v>7.0614198917637636E-2</v>
          </cell>
          <cell r="H358">
            <v>2906.1049999999996</v>
          </cell>
          <cell r="I358">
            <v>7.0614198917637636E-2</v>
          </cell>
        </row>
        <row r="359">
          <cell r="B359">
            <v>1335926.6510000001</v>
          </cell>
          <cell r="C359">
            <v>0.10168601197783012</v>
          </cell>
          <cell r="D359">
            <v>1472701.3669999996</v>
          </cell>
          <cell r="E359">
            <v>9.1982918117279974E-2</v>
          </cell>
          <cell r="F359">
            <v>1592044.8770000001</v>
          </cell>
          <cell r="G359">
            <v>8.4679064951287825E-2</v>
          </cell>
          <cell r="H359">
            <v>4400672.8949999996</v>
          </cell>
          <cell r="I359">
            <v>9.1777654029952818E-2</v>
          </cell>
        </row>
        <row r="360">
          <cell r="B360">
            <v>268936.73500000004</v>
          </cell>
          <cell r="C360">
            <v>3.96710825931159E-2</v>
          </cell>
          <cell r="D360">
            <v>364526.66399999999</v>
          </cell>
          <cell r="E360">
            <v>4.0166944143238216E-2</v>
          </cell>
          <cell r="F360">
            <v>436686.86100000003</v>
          </cell>
          <cell r="G360">
            <v>3.8612150440486978E-2</v>
          </cell>
          <cell r="H360">
            <v>1070150.26</v>
          </cell>
          <cell r="I360">
            <v>3.9395866331666439E-2</v>
          </cell>
        </row>
        <row r="361">
          <cell r="B361">
            <v>31842.146000000004</v>
          </cell>
          <cell r="C361">
            <v>5.6975912610251374E-2</v>
          </cell>
          <cell r="D361">
            <v>38401.51</v>
          </cell>
          <cell r="E361">
            <v>5.3304292112980378E-2</v>
          </cell>
          <cell r="F361">
            <v>45836.211000000003</v>
          </cell>
          <cell r="G361">
            <v>5.3410659422087933E-2</v>
          </cell>
          <cell r="H361">
            <v>116079.867</v>
          </cell>
          <cell r="I361">
            <v>5.4306990096028296E-2</v>
          </cell>
        </row>
        <row r="362">
          <cell r="B362">
            <v>622</v>
          </cell>
          <cell r="C362">
            <v>1.343110515689442E-2</v>
          </cell>
          <cell r="D362">
            <v>595</v>
          </cell>
          <cell r="E362">
            <v>1.1201935061798816E-2</v>
          </cell>
          <cell r="F362">
            <v>760</v>
          </cell>
          <cell r="G362">
            <v>1.2907404167661542E-2</v>
          </cell>
          <cell r="H362">
            <v>1977</v>
          </cell>
          <cell r="I362">
            <v>1.2488379632237373E-2</v>
          </cell>
        </row>
        <row r="363">
          <cell r="B363">
            <v>0</v>
          </cell>
          <cell r="C363">
            <v>0</v>
          </cell>
          <cell r="D363">
            <v>0</v>
          </cell>
          <cell r="E363">
            <v>0</v>
          </cell>
          <cell r="F363">
            <v>0</v>
          </cell>
          <cell r="G363">
            <v>0</v>
          </cell>
          <cell r="H363">
            <v>0</v>
          </cell>
          <cell r="I363">
            <v>0</v>
          </cell>
        </row>
        <row r="364">
          <cell r="B364">
            <v>0</v>
          </cell>
          <cell r="C364">
            <v>0</v>
          </cell>
          <cell r="D364">
            <v>0</v>
          </cell>
          <cell r="E364">
            <v>0</v>
          </cell>
          <cell r="F364">
            <v>0</v>
          </cell>
          <cell r="G364">
            <v>0</v>
          </cell>
          <cell r="H364">
            <v>0</v>
          </cell>
          <cell r="I364">
            <v>0</v>
          </cell>
        </row>
        <row r="365">
          <cell r="B365">
            <v>565.45000000000005</v>
          </cell>
          <cell r="C365">
            <v>0.4446550178506834</v>
          </cell>
          <cell r="D365">
            <v>523.13</v>
          </cell>
          <cell r="E365">
            <v>0.51983425084961343</v>
          </cell>
          <cell r="F365">
            <v>544.54</v>
          </cell>
          <cell r="G365">
            <v>0.60994433056666331</v>
          </cell>
          <cell r="H365">
            <v>1633.12</v>
          </cell>
          <cell r="I365">
            <v>0.51505470280089682</v>
          </cell>
        </row>
        <row r="366">
          <cell r="B366">
            <v>9.9510000000000005</v>
          </cell>
          <cell r="C366">
            <v>0.31740614334470996</v>
          </cell>
          <cell r="D366">
            <v>3.2320000000000002</v>
          </cell>
          <cell r="E366">
            <v>0.35783879539415414</v>
          </cell>
          <cell r="F366">
            <v>2.895</v>
          </cell>
          <cell r="G366">
            <v>0.3017196456487754</v>
          </cell>
          <cell r="H366">
            <v>16.077999999999999</v>
          </cell>
          <cell r="I366">
            <v>0.32170154868141987</v>
          </cell>
        </row>
        <row r="367">
          <cell r="B367">
            <v>160196.31900000002</v>
          </cell>
          <cell r="C367">
            <v>5.1137568419975715E-2</v>
          </cell>
          <cell r="D367">
            <v>213528.62899999999</v>
          </cell>
          <cell r="E367">
            <v>5.0033728662328844E-2</v>
          </cell>
          <cell r="F367">
            <v>252611.89599999998</v>
          </cell>
          <cell r="G367">
            <v>4.7461002756209278E-2</v>
          </cell>
          <cell r="H367">
            <v>626336.84399999992</v>
          </cell>
          <cell r="I367">
            <v>4.9229238044667931E-2</v>
          </cell>
        </row>
        <row r="368">
          <cell r="B368">
            <v>0</v>
          </cell>
          <cell r="C368">
            <v>0</v>
          </cell>
          <cell r="D368">
            <v>0</v>
          </cell>
          <cell r="E368">
            <v>0</v>
          </cell>
          <cell r="F368">
            <v>0</v>
          </cell>
          <cell r="G368">
            <v>0</v>
          </cell>
          <cell r="H368">
            <v>0</v>
          </cell>
          <cell r="I368">
            <v>0</v>
          </cell>
        </row>
        <row r="369">
          <cell r="B369">
            <v>0</v>
          </cell>
          <cell r="C369">
            <v>0</v>
          </cell>
          <cell r="D369">
            <v>0</v>
          </cell>
          <cell r="E369">
            <v>0</v>
          </cell>
          <cell r="F369">
            <v>0</v>
          </cell>
          <cell r="G369">
            <v>0</v>
          </cell>
          <cell r="H369">
            <v>0</v>
          </cell>
          <cell r="I369">
            <v>0</v>
          </cell>
        </row>
        <row r="370">
          <cell r="B370">
            <v>0</v>
          </cell>
          <cell r="C370">
            <v>0</v>
          </cell>
          <cell r="D370">
            <v>0</v>
          </cell>
          <cell r="E370">
            <v>0</v>
          </cell>
          <cell r="F370">
            <v>0</v>
          </cell>
          <cell r="G370">
            <v>0</v>
          </cell>
          <cell r="H370">
            <v>0</v>
          </cell>
          <cell r="I370">
            <v>0</v>
          </cell>
        </row>
        <row r="371">
          <cell r="B371">
            <v>0</v>
          </cell>
          <cell r="C371">
            <v>0</v>
          </cell>
          <cell r="D371">
            <v>0</v>
          </cell>
          <cell r="E371">
            <v>0</v>
          </cell>
          <cell r="F371">
            <v>0</v>
          </cell>
          <cell r="G371">
            <v>0</v>
          </cell>
          <cell r="H371">
            <v>0</v>
          </cell>
          <cell r="I371">
            <v>0</v>
          </cell>
        </row>
        <row r="372">
          <cell r="B372">
            <v>0</v>
          </cell>
          <cell r="C372">
            <v>0</v>
          </cell>
          <cell r="D372">
            <v>0</v>
          </cell>
          <cell r="E372">
            <v>0</v>
          </cell>
          <cell r="F372">
            <v>0</v>
          </cell>
          <cell r="G372">
            <v>0</v>
          </cell>
          <cell r="H372">
            <v>0</v>
          </cell>
          <cell r="I372">
            <v>0</v>
          </cell>
        </row>
        <row r="373">
          <cell r="B373">
            <v>30029.040000000001</v>
          </cell>
          <cell r="C373">
            <v>9.7085022289807518E-2</v>
          </cell>
          <cell r="D373">
            <v>48375.45</v>
          </cell>
          <cell r="E373">
            <v>0.14885835382248863</v>
          </cell>
          <cell r="F373">
            <v>57526.100000000006</v>
          </cell>
          <cell r="G373">
            <v>0.13968909975184282</v>
          </cell>
          <cell r="H373">
            <v>135930.59</v>
          </cell>
          <cell r="I373">
            <v>0.12994055830769505</v>
          </cell>
        </row>
        <row r="374">
          <cell r="B374">
            <v>0</v>
          </cell>
          <cell r="C374">
            <v>0</v>
          </cell>
          <cell r="D374">
            <v>0</v>
          </cell>
          <cell r="E374">
            <v>0</v>
          </cell>
          <cell r="F374">
            <v>0</v>
          </cell>
          <cell r="G374">
            <v>0</v>
          </cell>
          <cell r="H374">
            <v>0</v>
          </cell>
          <cell r="I374">
            <v>0</v>
          </cell>
        </row>
        <row r="375">
          <cell r="B375">
            <v>0</v>
          </cell>
          <cell r="C375">
            <v>0</v>
          </cell>
          <cell r="D375">
            <v>0</v>
          </cell>
          <cell r="E375">
            <v>0</v>
          </cell>
          <cell r="F375">
            <v>0</v>
          </cell>
          <cell r="G375">
            <v>0</v>
          </cell>
          <cell r="H375">
            <v>0</v>
          </cell>
          <cell r="I375">
            <v>0</v>
          </cell>
        </row>
        <row r="376">
          <cell r="B376">
            <v>45671.828999999998</v>
          </cell>
          <cell r="C376">
            <v>2.6667557823986585E-2</v>
          </cell>
          <cell r="D376">
            <v>63099.713000000018</v>
          </cell>
          <cell r="E376">
            <v>2.7229437137268882E-2</v>
          </cell>
          <cell r="F376">
            <v>79405.219000000012</v>
          </cell>
          <cell r="G376">
            <v>2.7282282734077786E-2</v>
          </cell>
          <cell r="H376">
            <v>188176.76100000003</v>
          </cell>
          <cell r="I376">
            <v>2.7112948355443391E-2</v>
          </cell>
        </row>
        <row r="377">
          <cell r="B377">
            <v>254194.769</v>
          </cell>
          <cell r="C377">
            <v>4.2025515807794483E-2</v>
          </cell>
          <cell r="D377">
            <v>348780.42099999997</v>
          </cell>
          <cell r="E377">
            <v>4.233364515209051E-2</v>
          </cell>
          <cell r="F377">
            <v>412526.80599999998</v>
          </cell>
          <cell r="G377">
            <v>3.9672360695625651E-2</v>
          </cell>
          <cell r="H377">
            <v>1015501.9959999999</v>
          </cell>
          <cell r="I377">
            <v>4.1137138345363276E-2</v>
          </cell>
        </row>
        <row r="378">
          <cell r="B378">
            <v>14746.68</v>
          </cell>
          <cell r="C378">
            <v>8.6732341512577131E-3</v>
          </cell>
          <cell r="D378">
            <v>20773.36</v>
          </cell>
          <cell r="E378">
            <v>1.0279698626430855E-2</v>
          </cell>
          <cell r="F378">
            <v>21682.786</v>
          </cell>
          <cell r="G378">
            <v>9.5000763632639013E-3</v>
          </cell>
          <cell r="H378">
            <v>57202.826000000001</v>
          </cell>
          <cell r="I378">
            <v>9.5283321185024149E-3</v>
          </cell>
        </row>
        <row r="379">
          <cell r="B379">
            <v>24963.81</v>
          </cell>
          <cell r="C379">
            <v>0.1617365454111914</v>
          </cell>
          <cell r="D379">
            <v>35400.090000000004</v>
          </cell>
          <cell r="E379">
            <v>0.16287899954635557</v>
          </cell>
          <cell r="F379">
            <v>37301.589999999997</v>
          </cell>
          <cell r="G379">
            <v>0.14351047129919264</v>
          </cell>
          <cell r="H379">
            <v>97665.49</v>
          </cell>
          <cell r="I379">
            <v>0.15462921855254552</v>
          </cell>
        </row>
        <row r="380">
          <cell r="B380">
            <v>1136.5349999999999</v>
          </cell>
          <cell r="C380">
            <v>2.3614419590609007E-2</v>
          </cell>
          <cell r="D380">
            <v>1647.325</v>
          </cell>
          <cell r="E380">
            <v>2.1790117566435958E-2</v>
          </cell>
          <cell r="F380">
            <v>1898.3</v>
          </cell>
          <cell r="G380">
            <v>1.7756883799814858E-2</v>
          </cell>
          <cell r="H380">
            <v>4682.16</v>
          </cell>
          <cell r="I380">
            <v>2.0301299403959559E-2</v>
          </cell>
        </row>
        <row r="381">
          <cell r="B381">
            <v>1323.0900000000001</v>
          </cell>
          <cell r="C381">
            <v>4.9460395011770637E-2</v>
          </cell>
          <cell r="D381">
            <v>2028.75</v>
          </cell>
          <cell r="E381">
            <v>4.3504226584379434E-2</v>
          </cell>
          <cell r="F381">
            <v>2401.3000000000002</v>
          </cell>
          <cell r="G381">
            <v>4.0250136503997488E-2</v>
          </cell>
          <cell r="H381">
            <v>5753.14</v>
          </cell>
          <cell r="I381">
            <v>4.3242607319500199E-2</v>
          </cell>
        </row>
        <row r="382">
          <cell r="B382">
            <v>629.36</v>
          </cell>
          <cell r="C382">
            <v>2.5698220185107545E-2</v>
          </cell>
          <cell r="D382">
            <v>622.22</v>
          </cell>
          <cell r="E382">
            <v>1.7548497812825768E-2</v>
          </cell>
          <cell r="F382">
            <v>774.39</v>
          </cell>
          <cell r="G382">
            <v>2.1022566132148892E-2</v>
          </cell>
          <cell r="H382">
            <v>2025.9699999999998</v>
          </cell>
          <cell r="I382">
            <v>2.0932965071632049E-2</v>
          </cell>
        </row>
        <row r="383">
          <cell r="B383">
            <v>132253.573</v>
          </cell>
          <cell r="C383">
            <v>5.1287056212639077E-2</v>
          </cell>
          <cell r="D383">
            <v>185792.52099999998</v>
          </cell>
          <cell r="E383">
            <v>5.1485017102572965E-2</v>
          </cell>
          <cell r="F383">
            <v>221158.712</v>
          </cell>
          <cell r="G383">
            <v>4.7585834411567808E-2</v>
          </cell>
          <cell r="H383">
            <v>539204.80599999998</v>
          </cell>
          <cell r="I383">
            <v>4.9765374543421163E-2</v>
          </cell>
        </row>
        <row r="384">
          <cell r="B384">
            <v>60392.161</v>
          </cell>
          <cell r="C384">
            <v>4.3873920952570582E-2</v>
          </cell>
          <cell r="D384">
            <v>84914.934999999998</v>
          </cell>
          <cell r="E384">
            <v>4.1813200919460752E-2</v>
          </cell>
          <cell r="F384">
            <v>106116.988</v>
          </cell>
          <cell r="G384">
            <v>3.9014675707395738E-2</v>
          </cell>
          <cell r="H384">
            <v>251424.08399999997</v>
          </cell>
          <cell r="I384">
            <v>4.1033858979729963E-2</v>
          </cell>
        </row>
        <row r="385">
          <cell r="B385">
            <v>18749.560000000001</v>
          </cell>
          <cell r="C385">
            <v>0.13447729360727784</v>
          </cell>
          <cell r="D385">
            <v>17601.22</v>
          </cell>
          <cell r="E385">
            <v>8.6486224389770522E-2</v>
          </cell>
          <cell r="F385">
            <v>21192.739999999998</v>
          </cell>
          <cell r="G385">
            <v>7.4323934023174373E-2</v>
          </cell>
          <cell r="H385">
            <v>57543.519999999997</v>
          </cell>
          <cell r="I385">
            <v>9.1618083115556651E-2</v>
          </cell>
        </row>
        <row r="389">
          <cell r="L389">
            <v>1.4865890087250689E-2</v>
          </cell>
        </row>
        <row r="390">
          <cell r="L390">
            <v>2.1031814296888218E-2</v>
          </cell>
        </row>
        <row r="391">
          <cell r="L391">
            <v>1.7256741761011551E-2</v>
          </cell>
        </row>
        <row r="393">
          <cell r="B393">
            <v>612.61600000000055</v>
          </cell>
          <cell r="C393">
            <v>1.4757841196213461E-2</v>
          </cell>
          <cell r="D393">
            <v>612.60000000000048</v>
          </cell>
          <cell r="E393">
            <v>1.4758652165874141E-2</v>
          </cell>
          <cell r="F393">
            <v>611.8010000000005</v>
          </cell>
          <cell r="G393">
            <v>1.4865890087250689E-2</v>
          </cell>
          <cell r="H393">
            <v>611.8010000000005</v>
          </cell>
          <cell r="I393">
            <v>1.4865890087250689E-2</v>
          </cell>
        </row>
        <row r="394">
          <cell r="B394">
            <v>261227.22000000006</v>
          </cell>
          <cell r="C394">
            <v>1.9883692118853664E-2</v>
          </cell>
          <cell r="D394">
            <v>343392.50400000019</v>
          </cell>
          <cell r="E394">
            <v>2.1447827295674512E-2</v>
          </cell>
          <cell r="F394">
            <v>403840.7350000001</v>
          </cell>
          <cell r="G394">
            <v>2.1479831582059617E-2</v>
          </cell>
          <cell r="H394">
            <v>1008460.4590000004</v>
          </cell>
          <cell r="I394">
            <v>2.1031814296888218E-2</v>
          </cell>
        </row>
        <row r="395">
          <cell r="B395">
            <v>107668.72700000001</v>
          </cell>
          <cell r="C395">
            <v>1.5882303923681708E-2</v>
          </cell>
          <cell r="D395">
            <v>160664.321</v>
          </cell>
          <cell r="E395">
            <v>1.7703491801132815E-2</v>
          </cell>
          <cell r="F395">
            <v>200429.49999999997</v>
          </cell>
          <cell r="G395">
            <v>1.7722113252937061E-2</v>
          </cell>
          <cell r="H395">
            <v>468762.54799999995</v>
          </cell>
          <cell r="I395">
            <v>1.7256741761011551E-2</v>
          </cell>
        </row>
        <row r="396">
          <cell r="B396">
            <v>39896.770000000004</v>
          </cell>
          <cell r="C396">
            <v>7.1388243774502452E-2</v>
          </cell>
          <cell r="D396">
            <v>63832.25</v>
          </cell>
          <cell r="E396">
            <v>8.8604143436776084E-2</v>
          </cell>
          <cell r="F396">
            <v>79201.53</v>
          </cell>
          <cell r="G396">
            <v>9.2289607981302813E-2</v>
          </cell>
          <cell r="H396">
            <v>182930.55</v>
          </cell>
          <cell r="I396">
            <v>8.5582520241094071E-2</v>
          </cell>
        </row>
        <row r="397">
          <cell r="B397">
            <v>3936.0699999999997</v>
          </cell>
          <cell r="C397">
            <v>8.4993199477327044E-2</v>
          </cell>
          <cell r="D397">
            <v>4626.6759999999995</v>
          </cell>
          <cell r="E397">
            <v>8.7105418662156459E-2</v>
          </cell>
          <cell r="F397">
            <v>5489.2110000000002</v>
          </cell>
          <cell r="G397">
            <v>9.322561176128101E-2</v>
          </cell>
          <cell r="H397">
            <v>14051.956999999999</v>
          </cell>
          <cell r="I397">
            <v>8.8763871316072496E-2</v>
          </cell>
        </row>
        <row r="398">
          <cell r="B398">
            <v>0</v>
          </cell>
          <cell r="C398">
            <v>0</v>
          </cell>
          <cell r="D398">
            <v>0</v>
          </cell>
          <cell r="E398">
            <v>0</v>
          </cell>
          <cell r="F398">
            <v>0</v>
          </cell>
          <cell r="G398">
            <v>0</v>
          </cell>
          <cell r="H398">
            <v>0</v>
          </cell>
          <cell r="I398">
            <v>0</v>
          </cell>
        </row>
        <row r="399">
          <cell r="B399">
            <v>0</v>
          </cell>
          <cell r="C399">
            <v>0</v>
          </cell>
          <cell r="D399">
            <v>0</v>
          </cell>
          <cell r="E399">
            <v>0</v>
          </cell>
          <cell r="F399">
            <v>2</v>
          </cell>
          <cell r="G399">
            <v>2.0650319873454837E-3</v>
          </cell>
          <cell r="H399">
            <v>2</v>
          </cell>
          <cell r="I399">
            <v>5.2759604292415899E-4</v>
          </cell>
        </row>
        <row r="400">
          <cell r="B400">
            <v>0</v>
          </cell>
          <cell r="C400">
            <v>0</v>
          </cell>
          <cell r="D400">
            <v>0</v>
          </cell>
          <cell r="E400">
            <v>0</v>
          </cell>
          <cell r="F400">
            <v>0</v>
          </cell>
          <cell r="G400">
            <v>0</v>
          </cell>
          <cell r="H400">
            <v>0</v>
          </cell>
          <cell r="I400">
            <v>0</v>
          </cell>
        </row>
        <row r="401">
          <cell r="B401">
            <v>10.4</v>
          </cell>
          <cell r="C401">
            <v>0.3317278555707952</v>
          </cell>
          <cell r="D401">
            <v>2.8</v>
          </cell>
          <cell r="E401">
            <v>0.3100088573959256</v>
          </cell>
          <cell r="F401">
            <v>3.7</v>
          </cell>
          <cell r="G401">
            <v>0.38561750911933296</v>
          </cell>
          <cell r="H401">
            <v>16.899999999999999</v>
          </cell>
          <cell r="I401">
            <v>0.3381487854656049</v>
          </cell>
        </row>
        <row r="402">
          <cell r="B402">
            <v>21593.014999999999</v>
          </cell>
          <cell r="C402">
            <v>6.8928817394116387E-3</v>
          </cell>
          <cell r="D402">
            <v>31632.874</v>
          </cell>
          <cell r="E402">
            <v>7.4121706393086842E-3</v>
          </cell>
          <cell r="F402">
            <v>41929.127999999997</v>
          </cell>
          <cell r="G402">
            <v>7.8776909998468612E-3</v>
          </cell>
          <cell r="H402">
            <v>95155.016999999993</v>
          </cell>
          <cell r="I402">
            <v>7.4790570408108138E-3</v>
          </cell>
        </row>
        <row r="403">
          <cell r="B403">
            <v>3477.28</v>
          </cell>
          <cell r="C403">
            <v>0.21172111079788145</v>
          </cell>
          <cell r="D403">
            <v>5011.93</v>
          </cell>
          <cell r="E403">
            <v>0.17886756548992624</v>
          </cell>
          <cell r="F403">
            <v>5799.8</v>
          </cell>
          <cell r="G403">
            <v>0.17924073478873589</v>
          </cell>
          <cell r="H403">
            <v>14289.010000000002</v>
          </cell>
          <cell r="I403">
            <v>0.18605043292599491</v>
          </cell>
        </row>
        <row r="404">
          <cell r="B404">
            <v>0</v>
          </cell>
          <cell r="C404">
            <v>0</v>
          </cell>
          <cell r="D404">
            <v>0</v>
          </cell>
          <cell r="E404">
            <v>0</v>
          </cell>
          <cell r="F404">
            <v>0</v>
          </cell>
          <cell r="G404">
            <v>0</v>
          </cell>
          <cell r="H404">
            <v>0</v>
          </cell>
          <cell r="I404">
            <v>0</v>
          </cell>
        </row>
        <row r="405">
          <cell r="B405">
            <v>2043.1379999999999</v>
          </cell>
          <cell r="C405">
            <v>6.1620132685152221E-2</v>
          </cell>
          <cell r="D405">
            <v>2225.3249999999998</v>
          </cell>
          <cell r="E405">
            <v>7.7543197884860804E-2</v>
          </cell>
          <cell r="F405">
            <v>1484.0650000000001</v>
          </cell>
          <cell r="G405">
            <v>3.6611547402908104E-2</v>
          </cell>
          <cell r="H405">
            <v>5752.5280000000002</v>
          </cell>
          <cell r="I405">
            <v>5.6182354308608427E-2</v>
          </cell>
        </row>
        <row r="406">
          <cell r="B406">
            <v>0</v>
          </cell>
          <cell r="C406">
            <v>0</v>
          </cell>
          <cell r="D406">
            <v>0</v>
          </cell>
          <cell r="E406">
            <v>0</v>
          </cell>
          <cell r="F406">
            <v>0</v>
          </cell>
          <cell r="G406">
            <v>0</v>
          </cell>
          <cell r="H406">
            <v>0</v>
          </cell>
          <cell r="I406">
            <v>0</v>
          </cell>
        </row>
        <row r="407">
          <cell r="B407">
            <v>1000</v>
          </cell>
          <cell r="C407">
            <v>4.8988169714790615E-3</v>
          </cell>
          <cell r="D407">
            <v>800</v>
          </cell>
          <cell r="E407">
            <v>2.7736275296819028E-3</v>
          </cell>
          <cell r="F407">
            <v>732</v>
          </cell>
          <cell r="G407">
            <v>2.9301427318583905E-3</v>
          </cell>
          <cell r="H407">
            <v>2532</v>
          </cell>
          <cell r="I407">
            <v>3.4106566351431852E-3</v>
          </cell>
        </row>
        <row r="408">
          <cell r="B408">
            <v>0</v>
          </cell>
          <cell r="C408">
            <v>0</v>
          </cell>
          <cell r="D408">
            <v>0</v>
          </cell>
          <cell r="E408">
            <v>0</v>
          </cell>
          <cell r="F408">
            <v>0</v>
          </cell>
          <cell r="G408">
            <v>0</v>
          </cell>
          <cell r="H408">
            <v>0</v>
          </cell>
          <cell r="I408">
            <v>0</v>
          </cell>
        </row>
        <row r="409">
          <cell r="B409">
            <v>0</v>
          </cell>
          <cell r="C409">
            <v>0</v>
          </cell>
          <cell r="D409">
            <v>0</v>
          </cell>
          <cell r="E409">
            <v>0</v>
          </cell>
          <cell r="F409">
            <v>0</v>
          </cell>
          <cell r="G409">
            <v>0</v>
          </cell>
          <cell r="H409">
            <v>0</v>
          </cell>
          <cell r="I409">
            <v>0</v>
          </cell>
        </row>
        <row r="410">
          <cell r="B410">
            <v>19</v>
          </cell>
          <cell r="C410">
            <v>3.6927370664313684E-3</v>
          </cell>
          <cell r="D410">
            <v>19</v>
          </cell>
          <cell r="E410">
            <v>1.5193108406027025E-3</v>
          </cell>
          <cell r="F410">
            <v>19</v>
          </cell>
          <cell r="G410">
            <v>3.6398641755947115E-3</v>
          </cell>
          <cell r="H410">
            <v>57</v>
          </cell>
          <cell r="I410">
            <v>2.4922521564539712E-3</v>
          </cell>
        </row>
        <row r="411">
          <cell r="B411">
            <v>35693.054000000004</v>
          </cell>
          <cell r="C411">
            <v>2.0840999852659192E-2</v>
          </cell>
          <cell r="D411">
            <v>52513.466</v>
          </cell>
          <cell r="E411">
            <v>2.2661150951781766E-2</v>
          </cell>
          <cell r="F411">
            <v>65769.065999999992</v>
          </cell>
          <cell r="G411">
            <v>2.2597132485312102E-2</v>
          </cell>
          <cell r="H411">
            <v>153975.58600000001</v>
          </cell>
          <cell r="I411">
            <v>2.2185162976724484E-2</v>
          </cell>
        </row>
        <row r="412">
          <cell r="B412">
            <v>99378.964000000036</v>
          </cell>
          <cell r="C412">
            <v>1.6430126548136168E-2</v>
          </cell>
          <cell r="D412">
            <v>145463.58300000001</v>
          </cell>
          <cell r="E412">
            <v>1.7655818201084361E-2</v>
          </cell>
          <cell r="F412">
            <v>192105.54500000001</v>
          </cell>
          <cell r="G412">
            <v>1.8474630889488784E-2</v>
          </cell>
          <cell r="H412">
            <v>436948.09200000006</v>
          </cell>
          <cell r="I412">
            <v>1.7700402540958199E-2</v>
          </cell>
        </row>
        <row r="413">
          <cell r="B413">
            <v>6148.232</v>
          </cell>
          <cell r="C413">
            <v>3.6160719397352837E-3</v>
          </cell>
          <cell r="D413">
            <v>9483.4599999999991</v>
          </cell>
          <cell r="E413">
            <v>4.6928908340206858E-3</v>
          </cell>
          <cell r="F413">
            <v>13366.967000000001</v>
          </cell>
          <cell r="G413">
            <v>5.8565909032736192E-3</v>
          </cell>
          <cell r="H413">
            <v>28998.659</v>
          </cell>
          <cell r="I413">
            <v>4.830335724028724E-3</v>
          </cell>
        </row>
        <row r="414">
          <cell r="B414">
            <v>3477.28</v>
          </cell>
          <cell r="C414">
            <v>2.252874279316449E-2</v>
          </cell>
          <cell r="D414">
            <v>5011.93</v>
          </cell>
          <cell r="E414">
            <v>2.3060340925584254E-2</v>
          </cell>
          <cell r="F414">
            <v>5799.8</v>
          </cell>
          <cell r="G414">
            <v>2.2313580505309762E-2</v>
          </cell>
          <cell r="H414">
            <v>14289.010000000002</v>
          </cell>
          <cell r="I414">
            <v>2.2623123584282524E-2</v>
          </cell>
        </row>
        <row r="415">
          <cell r="B415">
            <v>231.01000000000002</v>
          </cell>
          <cell r="C415">
            <v>4.7998232079316415E-3</v>
          </cell>
          <cell r="D415">
            <v>386.56</v>
          </cell>
          <cell r="E415">
            <v>5.1132519973177632E-3</v>
          </cell>
          <cell r="F415">
            <v>510.38</v>
          </cell>
          <cell r="G415">
            <v>4.7741444206655988E-3</v>
          </cell>
          <cell r="H415">
            <v>1127.95</v>
          </cell>
          <cell r="I415">
            <v>4.8906595807695985E-3</v>
          </cell>
        </row>
        <row r="416">
          <cell r="B416">
            <v>193.16</v>
          </cell>
          <cell r="C416">
            <v>7.2208012308109162E-3</v>
          </cell>
          <cell r="D416">
            <v>265.37</v>
          </cell>
          <cell r="E416">
            <v>5.6905565538862696E-3</v>
          </cell>
          <cell r="F416">
            <v>725.7</v>
          </cell>
          <cell r="G416">
            <v>1.2164046167055752E-2</v>
          </cell>
          <cell r="H416">
            <v>1184.23</v>
          </cell>
          <cell r="I416">
            <v>8.9010858185220119E-3</v>
          </cell>
        </row>
        <row r="417">
          <cell r="B417">
            <v>1407.634</v>
          </cell>
          <cell r="C417">
            <v>5.7476942405052238E-2</v>
          </cell>
          <cell r="D417">
            <v>1603.34</v>
          </cell>
          <cell r="E417">
            <v>4.5219067987554346E-2</v>
          </cell>
          <cell r="F417">
            <v>1491.623</v>
          </cell>
          <cell r="G417">
            <v>4.0493476364279413E-2</v>
          </cell>
          <cell r="H417">
            <v>4502.5969999999998</v>
          </cell>
          <cell r="I417">
            <v>4.6522261303294343E-2</v>
          </cell>
        </row>
        <row r="418">
          <cell r="B418">
            <v>66568.37900000003</v>
          </cell>
          <cell r="C418">
            <v>2.5814774741528265E-2</v>
          </cell>
          <cell r="D418">
            <v>94500.202000000005</v>
          </cell>
          <cell r="E418">
            <v>2.6186977225884141E-2</v>
          </cell>
          <cell r="F418">
            <v>124772.621</v>
          </cell>
          <cell r="G418">
            <v>2.6846825197658544E-2</v>
          </cell>
          <cell r="H418">
            <v>285841.20200000005</v>
          </cell>
          <cell r="I418">
            <v>2.6381431172688229E-2</v>
          </cell>
        </row>
        <row r="419">
          <cell r="B419">
            <v>21322.648999999998</v>
          </cell>
          <cell r="C419">
            <v>1.54905570728858E-2</v>
          </cell>
          <cell r="D419">
            <v>34159.931000000011</v>
          </cell>
          <cell r="E419">
            <v>1.6820787277266554E-2</v>
          </cell>
          <cell r="F419">
            <v>45370.964</v>
          </cell>
          <cell r="G419">
            <v>1.6680962024590507E-2</v>
          </cell>
          <cell r="H419">
            <v>100853.54400000001</v>
          </cell>
          <cell r="I419">
            <v>1.645987940479875E-2</v>
          </cell>
        </row>
        <row r="420">
          <cell r="B420">
            <v>30.619999999999997</v>
          </cell>
          <cell r="C420">
            <v>2.1961553925824639E-4</v>
          </cell>
          <cell r="D420">
            <v>52.790000000000006</v>
          </cell>
          <cell r="E420">
            <v>2.5939155271827673E-4</v>
          </cell>
          <cell r="F420">
            <v>67.490000000000009</v>
          </cell>
          <cell r="G420">
            <v>2.366905981588053E-4</v>
          </cell>
          <cell r="H420">
            <v>150.9</v>
          </cell>
          <cell r="I420">
            <v>2.4025587489499251E-4</v>
          </cell>
        </row>
        <row r="424">
          <cell r="L424">
            <v>2.5668220788693994E-2</v>
          </cell>
        </row>
        <row r="425">
          <cell r="L425">
            <v>3.2999399805424302E-2</v>
          </cell>
        </row>
        <row r="426">
          <cell r="L426">
            <v>3.3405559969946402E-2</v>
          </cell>
        </row>
        <row r="428">
          <cell r="B428">
            <v>1056.9224999999997</v>
          </cell>
          <cell r="C428">
            <v>2.5461128034045637E-2</v>
          </cell>
          <cell r="D428">
            <v>1056.9224999999997</v>
          </cell>
          <cell r="E428">
            <v>2.5463192203372665E-2</v>
          </cell>
          <cell r="F428">
            <v>1056.3674999999996</v>
          </cell>
          <cell r="G428">
            <v>2.5668220788693994E-2</v>
          </cell>
          <cell r="H428">
            <v>1056.3674999999996</v>
          </cell>
          <cell r="I428">
            <v>2.5668220788693994E-2</v>
          </cell>
        </row>
        <row r="429">
          <cell r="B429">
            <v>460120.68699999992</v>
          </cell>
          <cell r="C429">
            <v>3.50227594116089E-2</v>
          </cell>
          <cell r="D429">
            <v>518148.8189999999</v>
          </cell>
          <cell r="E429">
            <v>3.2362868303525062E-2</v>
          </cell>
          <cell r="F429">
            <v>604028.12200000009</v>
          </cell>
          <cell r="G429">
            <v>3.2127572101877631E-2</v>
          </cell>
          <cell r="H429">
            <v>1582297.628</v>
          </cell>
          <cell r="I429">
            <v>3.2999399805424302E-2</v>
          </cell>
        </row>
        <row r="430">
          <cell r="B430">
            <v>241230.11199999996</v>
          </cell>
          <cell r="C430">
            <v>3.5584055473487461E-2</v>
          </cell>
          <cell r="D430">
            <v>293817.26300000004</v>
          </cell>
          <cell r="E430">
            <v>3.2375523539864115E-2</v>
          </cell>
          <cell r="F430">
            <v>372382.05900000001</v>
          </cell>
          <cell r="G430">
            <v>3.2926275937224261E-2</v>
          </cell>
          <cell r="H430">
            <v>907429.43400000001</v>
          </cell>
          <cell r="I430">
            <v>3.3405559969946402E-2</v>
          </cell>
        </row>
        <row r="431">
          <cell r="B431">
            <v>47172.3</v>
          </cell>
          <cell r="C431">
            <v>8.4406523430442165E-2</v>
          </cell>
          <cell r="D431">
            <v>56094.77</v>
          </cell>
          <cell r="E431">
            <v>7.7863917488933329E-2</v>
          </cell>
          <cell r="F431">
            <v>72435.55</v>
          </cell>
          <cell r="G431">
            <v>8.4405547637906225E-2</v>
          </cell>
          <cell r="H431">
            <v>175702.62</v>
          </cell>
          <cell r="I431">
            <v>8.2200993943129019E-2</v>
          </cell>
        </row>
        <row r="432">
          <cell r="B432">
            <v>4885.1440000000002</v>
          </cell>
          <cell r="C432">
            <v>0.10548694979191613</v>
          </cell>
          <cell r="D432">
            <v>5923.3219999999992</v>
          </cell>
          <cell r="E432">
            <v>0.11151708973802399</v>
          </cell>
          <cell r="F432">
            <v>6661.38</v>
          </cell>
          <cell r="G432">
            <v>0.11313305786102268</v>
          </cell>
          <cell r="H432">
            <v>17469.846000000001</v>
          </cell>
          <cell r="I432">
            <v>0.11035410670952125</v>
          </cell>
        </row>
        <row r="433">
          <cell r="B433">
            <v>10843.63</v>
          </cell>
          <cell r="C433">
            <v>1.4430776907436318E-2</v>
          </cell>
          <cell r="D433">
            <v>16830.29</v>
          </cell>
          <cell r="E433">
            <v>1.6436250310028676E-2</v>
          </cell>
          <cell r="F433">
            <v>19981.919999999998</v>
          </cell>
          <cell r="G433">
            <v>1.4207884409548019E-2</v>
          </cell>
          <cell r="H433">
            <v>47655.839999999997</v>
          </cell>
          <cell r="I433">
            <v>1.4977662367703379E-2</v>
          </cell>
        </row>
        <row r="434">
          <cell r="B434">
            <v>0</v>
          </cell>
          <cell r="C434">
            <v>0</v>
          </cell>
          <cell r="D434">
            <v>0</v>
          </cell>
          <cell r="E434">
            <v>0</v>
          </cell>
          <cell r="F434">
            <v>0</v>
          </cell>
          <cell r="G434">
            <v>0</v>
          </cell>
          <cell r="H434">
            <v>0</v>
          </cell>
          <cell r="I434">
            <v>0</v>
          </cell>
        </row>
        <row r="435">
          <cell r="B435">
            <v>0</v>
          </cell>
          <cell r="C435">
            <v>0</v>
          </cell>
          <cell r="D435">
            <v>0</v>
          </cell>
          <cell r="E435">
            <v>0</v>
          </cell>
          <cell r="F435">
            <v>0</v>
          </cell>
          <cell r="G435">
            <v>0</v>
          </cell>
          <cell r="H435">
            <v>0</v>
          </cell>
          <cell r="I435">
            <v>0</v>
          </cell>
        </row>
        <row r="436">
          <cell r="B436">
            <v>0</v>
          </cell>
          <cell r="C436">
            <v>0</v>
          </cell>
          <cell r="D436">
            <v>0</v>
          </cell>
          <cell r="E436">
            <v>0</v>
          </cell>
          <cell r="F436">
            <v>0</v>
          </cell>
          <cell r="G436">
            <v>0</v>
          </cell>
          <cell r="H436">
            <v>0</v>
          </cell>
          <cell r="I436">
            <v>0</v>
          </cell>
        </row>
        <row r="437">
          <cell r="B437">
            <v>88480.31</v>
          </cell>
          <cell r="C437">
            <v>2.8244518567531258E-2</v>
          </cell>
          <cell r="D437">
            <v>108545.16</v>
          </cell>
          <cell r="E437">
            <v>2.5434149549328443E-2</v>
          </cell>
          <cell r="F437">
            <v>139729.22999999998</v>
          </cell>
          <cell r="G437">
            <v>2.6252482464851928E-2</v>
          </cell>
          <cell r="H437">
            <v>336754.69999999995</v>
          </cell>
          <cell r="I437">
            <v>2.6468468920153029E-2</v>
          </cell>
        </row>
        <row r="438">
          <cell r="B438">
            <v>0</v>
          </cell>
          <cell r="C438">
            <v>0</v>
          </cell>
          <cell r="D438">
            <v>0</v>
          </cell>
          <cell r="E438">
            <v>0</v>
          </cell>
          <cell r="F438">
            <v>0</v>
          </cell>
          <cell r="G438">
            <v>0</v>
          </cell>
          <cell r="H438">
            <v>0</v>
          </cell>
          <cell r="I438">
            <v>0</v>
          </cell>
        </row>
        <row r="439">
          <cell r="B439">
            <v>0</v>
          </cell>
          <cell r="C439">
            <v>0</v>
          </cell>
          <cell r="D439">
            <v>0</v>
          </cell>
          <cell r="E439">
            <v>0</v>
          </cell>
          <cell r="F439">
            <v>0</v>
          </cell>
          <cell r="G439">
            <v>0</v>
          </cell>
          <cell r="H439">
            <v>0</v>
          </cell>
          <cell r="I439">
            <v>0</v>
          </cell>
        </row>
        <row r="440">
          <cell r="B440">
            <v>0</v>
          </cell>
          <cell r="C440">
            <v>0</v>
          </cell>
          <cell r="D440">
            <v>0</v>
          </cell>
          <cell r="E440">
            <v>0</v>
          </cell>
          <cell r="F440">
            <v>0</v>
          </cell>
          <cell r="G440">
            <v>0</v>
          </cell>
          <cell r="H440">
            <v>0</v>
          </cell>
          <cell r="I440">
            <v>0</v>
          </cell>
        </row>
        <row r="441">
          <cell r="B441">
            <v>0</v>
          </cell>
          <cell r="C441">
            <v>0</v>
          </cell>
          <cell r="D441">
            <v>0</v>
          </cell>
          <cell r="E441">
            <v>0</v>
          </cell>
          <cell r="F441">
            <v>0</v>
          </cell>
          <cell r="G441">
            <v>0</v>
          </cell>
          <cell r="H441">
            <v>0</v>
          </cell>
          <cell r="I441">
            <v>0</v>
          </cell>
        </row>
        <row r="442">
          <cell r="B442">
            <v>0</v>
          </cell>
          <cell r="C442">
            <v>0</v>
          </cell>
          <cell r="D442">
            <v>0</v>
          </cell>
          <cell r="E442">
            <v>0</v>
          </cell>
          <cell r="F442">
            <v>0</v>
          </cell>
          <cell r="G442">
            <v>0</v>
          </cell>
          <cell r="H442">
            <v>0</v>
          </cell>
          <cell r="I442">
            <v>0</v>
          </cell>
        </row>
        <row r="443">
          <cell r="B443">
            <v>0</v>
          </cell>
          <cell r="C443">
            <v>0</v>
          </cell>
          <cell r="D443">
            <v>0</v>
          </cell>
          <cell r="E443">
            <v>0</v>
          </cell>
          <cell r="F443">
            <v>0</v>
          </cell>
          <cell r="G443">
            <v>0</v>
          </cell>
          <cell r="H443">
            <v>0</v>
          </cell>
          <cell r="I443">
            <v>0</v>
          </cell>
        </row>
        <row r="444">
          <cell r="B444">
            <v>0</v>
          </cell>
          <cell r="C444">
            <v>0</v>
          </cell>
          <cell r="D444">
            <v>0</v>
          </cell>
          <cell r="E444">
            <v>0</v>
          </cell>
          <cell r="F444">
            <v>0</v>
          </cell>
          <cell r="G444">
            <v>0</v>
          </cell>
          <cell r="H444">
            <v>0</v>
          </cell>
          <cell r="I444">
            <v>0</v>
          </cell>
        </row>
        <row r="445">
          <cell r="B445">
            <v>60</v>
          </cell>
          <cell r="C445">
            <v>1.1661274946625375E-2</v>
          </cell>
          <cell r="D445">
            <v>0</v>
          </cell>
          <cell r="E445">
            <v>0</v>
          </cell>
          <cell r="F445">
            <v>0</v>
          </cell>
          <cell r="G445">
            <v>0</v>
          </cell>
          <cell r="H445">
            <v>60</v>
          </cell>
          <cell r="I445">
            <v>2.6234233225831275E-3</v>
          </cell>
        </row>
        <row r="446">
          <cell r="B446">
            <v>89788.727999999988</v>
          </cell>
          <cell r="C446">
            <v>5.2427199617563008E-2</v>
          </cell>
          <cell r="D446">
            <v>106423.72099999999</v>
          </cell>
          <cell r="E446">
            <v>4.5925058658883931E-2</v>
          </cell>
          <cell r="F446">
            <v>133573.97899999999</v>
          </cell>
          <cell r="G446">
            <v>4.5893747374385653E-2</v>
          </cell>
          <cell r="H446">
            <v>329786.42799999996</v>
          </cell>
          <cell r="I446">
            <v>4.7516400766883994E-2</v>
          </cell>
        </row>
        <row r="447">
          <cell r="B447">
            <v>91219.5</v>
          </cell>
          <cell r="D447">
            <v>126303.1</v>
          </cell>
          <cell r="F447">
            <v>165716</v>
          </cell>
          <cell r="H447">
            <v>383238.6</v>
          </cell>
        </row>
        <row r="448">
          <cell r="B448">
            <v>266126.30800000008</v>
          </cell>
          <cell r="C448">
            <v>4.3998133430212277E-2</v>
          </cell>
          <cell r="D448">
            <v>345889.25300000008</v>
          </cell>
          <cell r="E448">
            <v>4.1982726141682317E-2</v>
          </cell>
          <cell r="F448">
            <v>441151.66299999994</v>
          </cell>
          <cell r="G448">
            <v>4.2425189445776501E-2</v>
          </cell>
          <cell r="H448">
            <v>1053167.2240000002</v>
          </cell>
          <cell r="I448">
            <v>4.2662925297184941E-2</v>
          </cell>
        </row>
        <row r="449">
          <cell r="B449">
            <v>69987.196000000011</v>
          </cell>
          <cell r="C449">
            <v>4.1162847400090546E-2</v>
          </cell>
          <cell r="D449">
            <v>73784.160999999993</v>
          </cell>
          <cell r="E449">
            <v>3.6512097151546651E-2</v>
          </cell>
          <cell r="F449">
            <v>73769.156000000003</v>
          </cell>
          <cell r="G449">
            <v>3.2321151684729418E-2</v>
          </cell>
          <cell r="H449">
            <v>217540.51300000004</v>
          </cell>
          <cell r="I449">
            <v>3.6235941509137892E-2</v>
          </cell>
        </row>
        <row r="450">
          <cell r="B450">
            <v>545</v>
          </cell>
          <cell r="C450">
            <v>3.5309681194136354E-3</v>
          </cell>
          <cell r="D450">
            <v>692</v>
          </cell>
          <cell r="E450">
            <v>3.1839542692145141E-3</v>
          </cell>
          <cell r="F450">
            <v>872.37</v>
          </cell>
          <cell r="G450">
            <v>3.3562705999201827E-3</v>
          </cell>
          <cell r="H450">
            <v>2109.37</v>
          </cell>
          <cell r="I450">
            <v>3.339667212422555E-3</v>
          </cell>
        </row>
        <row r="451">
          <cell r="B451">
            <v>642</v>
          </cell>
          <cell r="C451">
            <v>1.3339190941916426E-2</v>
          </cell>
          <cell r="D451">
            <v>1120</v>
          </cell>
          <cell r="E451">
            <v>1.4814885753818022E-2</v>
          </cell>
          <cell r="F451">
            <v>8504</v>
          </cell>
          <cell r="G451">
            <v>7.9547247449626268E-2</v>
          </cell>
          <cell r="H451">
            <v>10266</v>
          </cell>
          <cell r="I451">
            <v>4.4512178071883242E-2</v>
          </cell>
        </row>
        <row r="452">
          <cell r="B452">
            <v>556</v>
          </cell>
          <cell r="C452">
            <v>2.0784662892580602E-2</v>
          </cell>
          <cell r="D452">
            <v>863</v>
          </cell>
          <cell r="E452">
            <v>1.8506049312295478E-2</v>
          </cell>
          <cell r="F452">
            <v>1276</v>
          </cell>
          <cell r="G452">
            <v>2.1388070702994543E-2</v>
          </cell>
          <cell r="H452">
            <v>2695</v>
          </cell>
          <cell r="I452">
            <v>2.0256560196006537E-2</v>
          </cell>
        </row>
        <row r="453">
          <cell r="B453">
            <v>85</v>
          </cell>
          <cell r="C453">
            <v>3.4707460209326001E-3</v>
          </cell>
          <cell r="D453">
            <v>134</v>
          </cell>
          <cell r="E453">
            <v>3.7792078475758625E-3</v>
          </cell>
          <cell r="F453">
            <v>379</v>
          </cell>
          <cell r="G453">
            <v>1.0288811276081083E-2</v>
          </cell>
          <cell r="H453">
            <v>598</v>
          </cell>
          <cell r="I453">
            <v>6.1787258018805632E-3</v>
          </cell>
        </row>
        <row r="454">
          <cell r="B454">
            <v>129022.9</v>
          </cell>
          <cell r="C454">
            <v>5.0034222705028247E-2</v>
          </cell>
          <cell r="D454">
            <v>177639.68000000002</v>
          </cell>
          <cell r="E454">
            <v>4.9225781068418739E-2</v>
          </cell>
          <cell r="F454">
            <v>193629.63499999998</v>
          </cell>
          <cell r="G454">
            <v>4.1662513156082735E-2</v>
          </cell>
          <cell r="H454">
            <v>500292.21499999997</v>
          </cell>
          <cell r="I454">
            <v>4.617397542378876E-2</v>
          </cell>
        </row>
        <row r="455">
          <cell r="B455">
            <v>61955.106</v>
          </cell>
          <cell r="C455">
            <v>4.5009375028857324E-2</v>
          </cell>
          <cell r="D455">
            <v>86516.614000000031</v>
          </cell>
          <cell r="E455">
            <v>4.2601888160821569E-2</v>
          </cell>
          <cell r="F455">
            <v>154929.01199999999</v>
          </cell>
          <cell r="G455">
            <v>5.6960768249916985E-2</v>
          </cell>
          <cell r="H455">
            <v>303400.73200000002</v>
          </cell>
          <cell r="I455">
            <v>4.9516747374268436E-2</v>
          </cell>
        </row>
        <row r="456">
          <cell r="B456">
            <v>3333.1059999999998</v>
          </cell>
          <cell r="C456">
            <v>2.390600495084574E-2</v>
          </cell>
          <cell r="D456">
            <v>5139.7979999999998</v>
          </cell>
          <cell r="E456">
            <v>2.5255165445696021E-2</v>
          </cell>
          <cell r="F456">
            <v>7792.49</v>
          </cell>
          <cell r="G456">
            <v>2.7328628230056429E-2</v>
          </cell>
          <cell r="H456">
            <v>16265.393999999998</v>
          </cell>
          <cell r="I456">
            <v>2.5896994473040166E-2</v>
          </cell>
        </row>
        <row r="460">
          <cell r="L460">
            <v>1.4214785576506234E-2</v>
          </cell>
        </row>
        <row r="461">
          <cell r="L461">
            <v>1.5662963193253318E-2</v>
          </cell>
        </row>
        <row r="462">
          <cell r="L462">
            <v>2.4379940312206663E-2</v>
          </cell>
        </row>
        <row r="464">
          <cell r="B464">
            <v>580.85300000000052</v>
          </cell>
          <cell r="C464">
            <v>1.3992674583008242E-2</v>
          </cell>
          <cell r="D464">
            <v>580.85300000000052</v>
          </cell>
          <cell r="E464">
            <v>1.3993808988743868E-2</v>
          </cell>
          <cell r="F464">
            <v>585.00500000000056</v>
          </cell>
          <cell r="G464">
            <v>1.4214785576506234E-2</v>
          </cell>
          <cell r="H464">
            <v>585.00500000000056</v>
          </cell>
          <cell r="I464">
            <v>1.4214785576506234E-2</v>
          </cell>
        </row>
        <row r="465">
          <cell r="B465">
            <v>189142.05400000003</v>
          </cell>
          <cell r="C465">
            <v>1.439682422246653E-2</v>
          </cell>
          <cell r="D465">
            <v>254329.889</v>
          </cell>
          <cell r="E465">
            <v>1.5885097874472138E-2</v>
          </cell>
          <cell r="F465">
            <v>307555.94400000013</v>
          </cell>
          <cell r="G465">
            <v>1.635855253477924E-2</v>
          </cell>
          <cell r="H465">
            <v>751027.8870000001</v>
          </cell>
          <cell r="I465">
            <v>1.5662963193253318E-2</v>
          </cell>
        </row>
        <row r="466">
          <cell r="B466">
            <v>158684.51687079162</v>
          </cell>
          <cell r="C466">
            <v>2.3407685733337496E-2</v>
          </cell>
          <cell r="D466">
            <v>225930.17956131528</v>
          </cell>
          <cell r="E466">
            <v>2.4895092180996486E-2</v>
          </cell>
          <cell r="F466">
            <v>277642.58823435858</v>
          </cell>
          <cell r="G466">
            <v>2.4549347239442663E-2</v>
          </cell>
          <cell r="H466">
            <v>662257.28466646548</v>
          </cell>
          <cell r="I466">
            <v>2.4379940312206663E-2</v>
          </cell>
        </row>
        <row r="467">
          <cell r="B467">
            <v>1091.8789999999999</v>
          </cell>
          <cell r="C467">
            <v>1.9537251818696087E-3</v>
          </cell>
          <cell r="D467">
            <v>1363.59</v>
          </cell>
          <cell r="E467">
            <v>1.8927693125176301E-3</v>
          </cell>
          <cell r="F467">
            <v>4500.6679999999997</v>
          </cell>
          <cell r="G467">
            <v>5.2444048160937562E-3</v>
          </cell>
          <cell r="H467">
            <v>6956.1369999999997</v>
          </cell>
          <cell r="I467">
            <v>3.2543702274022762E-3</v>
          </cell>
        </row>
        <row r="468">
          <cell r="B468">
            <v>731.55</v>
          </cell>
          <cell r="C468">
            <v>1.5796663951006609E-2</v>
          </cell>
          <cell r="D468">
            <v>945.13</v>
          </cell>
          <cell r="E468">
            <v>1.7793756109172963E-2</v>
          </cell>
          <cell r="F468">
            <v>1208.7</v>
          </cell>
          <cell r="G468">
            <v>2.0527867654542765E-2</v>
          </cell>
          <cell r="H468">
            <v>2885.38</v>
          </cell>
          <cell r="I468">
            <v>1.8226464756330333E-2</v>
          </cell>
        </row>
        <row r="469">
          <cell r="B469">
            <v>0</v>
          </cell>
          <cell r="C469">
            <v>0</v>
          </cell>
          <cell r="D469">
            <v>0</v>
          </cell>
          <cell r="E469">
            <v>0</v>
          </cell>
          <cell r="F469">
            <v>0</v>
          </cell>
          <cell r="G469">
            <v>0</v>
          </cell>
          <cell r="H469">
            <v>0</v>
          </cell>
          <cell r="I469">
            <v>0</v>
          </cell>
        </row>
        <row r="470">
          <cell r="B470">
            <v>0</v>
          </cell>
          <cell r="C470">
            <v>0</v>
          </cell>
          <cell r="D470">
            <v>0</v>
          </cell>
          <cell r="E470">
            <v>0</v>
          </cell>
          <cell r="F470">
            <v>0</v>
          </cell>
          <cell r="G470">
            <v>0</v>
          </cell>
          <cell r="H470">
            <v>0</v>
          </cell>
          <cell r="I470">
            <v>0</v>
          </cell>
        </row>
        <row r="471">
          <cell r="B471">
            <v>0</v>
          </cell>
          <cell r="C471">
            <v>0</v>
          </cell>
          <cell r="D471">
            <v>0</v>
          </cell>
          <cell r="E471">
            <v>0</v>
          </cell>
          <cell r="F471">
            <v>0</v>
          </cell>
          <cell r="G471">
            <v>0</v>
          </cell>
          <cell r="H471">
            <v>0</v>
          </cell>
          <cell r="I471">
            <v>0</v>
          </cell>
        </row>
        <row r="472">
          <cell r="B472">
            <v>0</v>
          </cell>
          <cell r="C472">
            <v>0</v>
          </cell>
          <cell r="D472">
            <v>0</v>
          </cell>
          <cell r="E472">
            <v>0</v>
          </cell>
          <cell r="F472">
            <v>0</v>
          </cell>
          <cell r="G472">
            <v>0</v>
          </cell>
          <cell r="H472">
            <v>0</v>
          </cell>
          <cell r="I472">
            <v>0</v>
          </cell>
        </row>
        <row r="473">
          <cell r="B473">
            <v>6843.83</v>
          </cell>
          <cell r="C473">
            <v>2.1846745734506066E-3</v>
          </cell>
          <cell r="D473">
            <v>9702.49</v>
          </cell>
          <cell r="E473">
            <v>2.2734738394679572E-3</v>
          </cell>
          <cell r="F473">
            <v>9873.6910000000007</v>
          </cell>
          <cell r="G473">
            <v>1.8550799989441463E-3</v>
          </cell>
          <cell r="H473">
            <v>26420.010999999999</v>
          </cell>
          <cell r="I473">
            <v>2.0765775207401745E-3</v>
          </cell>
        </row>
        <row r="474">
          <cell r="B474">
            <v>0</v>
          </cell>
          <cell r="C474">
            <v>0</v>
          </cell>
          <cell r="D474">
            <v>0</v>
          </cell>
          <cell r="E474">
            <v>0</v>
          </cell>
          <cell r="F474">
            <v>0</v>
          </cell>
          <cell r="G474">
            <v>0</v>
          </cell>
          <cell r="H474">
            <v>0</v>
          </cell>
          <cell r="I474">
            <v>0</v>
          </cell>
        </row>
        <row r="475">
          <cell r="B475">
            <v>0</v>
          </cell>
          <cell r="C475">
            <v>0</v>
          </cell>
          <cell r="D475">
            <v>0</v>
          </cell>
          <cell r="E475">
            <v>0</v>
          </cell>
          <cell r="F475">
            <v>0</v>
          </cell>
          <cell r="G475">
            <v>0</v>
          </cell>
          <cell r="H475">
            <v>0</v>
          </cell>
          <cell r="I475">
            <v>0</v>
          </cell>
        </row>
        <row r="476">
          <cell r="B476">
            <v>313.5</v>
          </cell>
          <cell r="C476">
            <v>9.4550204620516189E-3</v>
          </cell>
          <cell r="D476">
            <v>342.6</v>
          </cell>
          <cell r="E476">
            <v>1.1938166153417281E-2</v>
          </cell>
          <cell r="F476">
            <v>396.3</v>
          </cell>
          <cell r="G476">
            <v>9.7766312363491356E-3</v>
          </cell>
          <cell r="H476">
            <v>1052.4000000000001</v>
          </cell>
          <cell r="I476">
            <v>1.0278317580441069E-2</v>
          </cell>
        </row>
        <row r="477">
          <cell r="B477">
            <v>0</v>
          </cell>
          <cell r="C477">
            <v>0</v>
          </cell>
          <cell r="D477">
            <v>0</v>
          </cell>
          <cell r="E477">
            <v>0</v>
          </cell>
          <cell r="F477">
            <v>0</v>
          </cell>
          <cell r="G477">
            <v>0</v>
          </cell>
          <cell r="H477">
            <v>0</v>
          </cell>
          <cell r="I477">
            <v>0</v>
          </cell>
        </row>
        <row r="478">
          <cell r="B478">
            <v>37074</v>
          </cell>
          <cell r="C478">
            <v>0.18161874040061474</v>
          </cell>
          <cell r="D478">
            <v>63563</v>
          </cell>
          <cell r="E478">
            <v>0.22037510833646348</v>
          </cell>
          <cell r="F478">
            <v>65577</v>
          </cell>
          <cell r="G478">
            <v>0.26249995891677275</v>
          </cell>
          <cell r="H478">
            <v>166214</v>
          </cell>
          <cell r="I478">
            <v>0.22389371325185203</v>
          </cell>
        </row>
        <row r="479">
          <cell r="B479">
            <v>0</v>
          </cell>
          <cell r="C479">
            <v>0</v>
          </cell>
          <cell r="D479">
            <v>0</v>
          </cell>
          <cell r="E479">
            <v>0</v>
          </cell>
          <cell r="F479">
            <v>0</v>
          </cell>
          <cell r="G479">
            <v>0</v>
          </cell>
          <cell r="H479">
            <v>0</v>
          </cell>
          <cell r="I479">
            <v>0</v>
          </cell>
        </row>
        <row r="480">
          <cell r="B480">
            <v>0</v>
          </cell>
          <cell r="C480">
            <v>0</v>
          </cell>
          <cell r="D480">
            <v>0</v>
          </cell>
          <cell r="E480">
            <v>0</v>
          </cell>
          <cell r="F480">
            <v>0</v>
          </cell>
          <cell r="G480">
            <v>0</v>
          </cell>
          <cell r="H480">
            <v>0</v>
          </cell>
          <cell r="I480">
            <v>0</v>
          </cell>
        </row>
        <row r="481">
          <cell r="B481">
            <v>854.55</v>
          </cell>
          <cell r="C481">
            <v>0.16608570842731188</v>
          </cell>
          <cell r="D481">
            <v>673.92</v>
          </cell>
          <cell r="E481">
            <v>5.3889155878893327E-2</v>
          </cell>
          <cell r="F481">
            <v>0</v>
          </cell>
          <cell r="G481">
            <v>0</v>
          </cell>
          <cell r="H481">
            <v>1528.4699999999998</v>
          </cell>
          <cell r="I481">
            <v>6.6830397431143884E-2</v>
          </cell>
        </row>
        <row r="482">
          <cell r="B482">
            <v>111775.20787079161</v>
          </cell>
          <cell r="C482">
            <v>6.5264997799463112E-2</v>
          </cell>
          <cell r="D482">
            <v>149339.44956131527</v>
          </cell>
          <cell r="E482">
            <v>6.4444495237944585E-2</v>
          </cell>
          <cell r="F482">
            <v>196086.22923435856</v>
          </cell>
          <cell r="G482">
            <v>6.7371893354150419E-2</v>
          </cell>
          <cell r="H482">
            <v>457200.88666646543</v>
          </cell>
          <cell r="I482">
            <v>6.5874574322441454E-2</v>
          </cell>
        </row>
        <row r="483">
          <cell r="B483">
            <v>130809.8</v>
          </cell>
          <cell r="C483">
            <v>2.1626524178058264E-2</v>
          </cell>
          <cell r="D483">
            <v>197986.07200000001</v>
          </cell>
          <cell r="E483">
            <v>2.4030798784729503E-2</v>
          </cell>
          <cell r="F483">
            <v>244219.39200000002</v>
          </cell>
          <cell r="G483">
            <v>2.348637632117995E-2</v>
          </cell>
          <cell r="H483">
            <v>573015.26400000008</v>
          </cell>
          <cell r="I483">
            <v>2.321237012041566E-2</v>
          </cell>
        </row>
        <row r="484">
          <cell r="B484">
            <v>8153.4759999999997</v>
          </cell>
          <cell r="C484">
            <v>4.7954527049247778E-3</v>
          </cell>
          <cell r="D484">
            <v>20232.261999999999</v>
          </cell>
          <cell r="E484">
            <v>1.0011936243871439E-2</v>
          </cell>
          <cell r="F484">
            <v>22027.34</v>
          </cell>
          <cell r="G484">
            <v>9.6510389430388456E-3</v>
          </cell>
          <cell r="H484">
            <v>50413.077999999994</v>
          </cell>
          <cell r="I484">
            <v>8.3973569819779086E-3</v>
          </cell>
        </row>
        <row r="485">
          <cell r="B485">
            <v>474</v>
          </cell>
          <cell r="C485">
            <v>3.0709704378019506E-3</v>
          </cell>
          <cell r="D485">
            <v>718</v>
          </cell>
          <cell r="E485">
            <v>3.3035826088092793E-3</v>
          </cell>
          <cell r="F485">
            <v>818</v>
          </cell>
          <cell r="G485">
            <v>3.1470928055007731E-3</v>
          </cell>
          <cell r="H485">
            <v>2010</v>
          </cell>
          <cell r="I485">
            <v>3.1823393226268208E-3</v>
          </cell>
        </row>
        <row r="486">
          <cell r="B486">
            <v>414</v>
          </cell>
          <cell r="C486">
            <v>8.6019081774975081E-3</v>
          </cell>
          <cell r="D486">
            <v>681</v>
          </cell>
          <cell r="E486">
            <v>9.0079796413839938E-3</v>
          </cell>
          <cell r="F486">
            <v>1010</v>
          </cell>
          <cell r="G486">
            <v>9.4476387493088575E-3</v>
          </cell>
          <cell r="H486">
            <v>2105</v>
          </cell>
          <cell r="I486">
            <v>9.1270343698922878E-3</v>
          </cell>
        </row>
        <row r="487">
          <cell r="B487">
            <v>47</v>
          </cell>
          <cell r="C487">
            <v>1.7569768991929646E-3</v>
          </cell>
          <cell r="D487">
            <v>250</v>
          </cell>
          <cell r="E487">
            <v>5.3609644589500223E-3</v>
          </cell>
          <cell r="F487">
            <v>328.4</v>
          </cell>
          <cell r="G487">
            <v>5.5045786981688149E-3</v>
          </cell>
          <cell r="H487">
            <v>625.4</v>
          </cell>
          <cell r="I487">
            <v>4.7007245812922026E-3</v>
          </cell>
        </row>
        <row r="488">
          <cell r="B488">
            <v>731.55</v>
          </cell>
          <cell r="C488">
            <v>2.9870873548391099E-2</v>
          </cell>
          <cell r="D488">
            <v>945.13</v>
          </cell>
          <cell r="E488">
            <v>2.6655542634174439E-2</v>
          </cell>
          <cell r="F488">
            <v>1208.7</v>
          </cell>
          <cell r="G488">
            <v>3.2812892320314535E-2</v>
          </cell>
          <cell r="H488">
            <v>2885.38</v>
          </cell>
          <cell r="I488">
            <v>2.9812661963595551E-2</v>
          </cell>
        </row>
        <row r="489">
          <cell r="B489">
            <v>79557.103000000003</v>
          </cell>
          <cell r="C489">
            <v>3.0851715542503471E-2</v>
          </cell>
          <cell r="D489">
            <v>113510.39899999999</v>
          </cell>
          <cell r="E489">
            <v>3.1454898197085565E-2</v>
          </cell>
          <cell r="F489">
            <v>144185.38</v>
          </cell>
          <cell r="G489">
            <v>3.102379081159137E-2</v>
          </cell>
          <cell r="H489">
            <v>337252.88199999998</v>
          </cell>
          <cell r="I489">
            <v>3.1126421355706944E-2</v>
          </cell>
        </row>
        <row r="490">
          <cell r="B490">
            <v>40278.39</v>
          </cell>
          <cell r="C490">
            <v>2.9261594049545755E-2</v>
          </cell>
          <cell r="D490">
            <v>59842.939000000006</v>
          </cell>
          <cell r="E490">
            <v>2.946742916329188E-2</v>
          </cell>
          <cell r="F490">
            <v>72415.869000000006</v>
          </cell>
          <cell r="G490">
            <v>2.6624216332867007E-2</v>
          </cell>
          <cell r="H490">
            <v>172537.198</v>
          </cell>
          <cell r="I490">
            <v>2.8159064711914185E-2</v>
          </cell>
        </row>
        <row r="491">
          <cell r="B491">
            <v>1154.2809999999999</v>
          </cell>
          <cell r="C491">
            <v>8.2788388070067914E-3</v>
          </cell>
          <cell r="D491">
            <v>1806.3420000000001</v>
          </cell>
          <cell r="E491">
            <v>8.8757313150262807E-3</v>
          </cell>
          <cell r="F491">
            <v>2225.703</v>
          </cell>
          <cell r="G491">
            <v>7.8056449013757211E-3</v>
          </cell>
          <cell r="H491">
            <v>5186.326</v>
          </cell>
          <cell r="I491">
            <v>8.257424059778971E-3</v>
          </cell>
        </row>
        <row r="495">
          <cell r="L495">
            <v>0.17689340066700637</v>
          </cell>
        </row>
        <row r="496">
          <cell r="L496">
            <v>0.18040737032071555</v>
          </cell>
        </row>
        <row r="497">
          <cell r="L497">
            <v>0.16682893491011183</v>
          </cell>
        </row>
        <row r="499">
          <cell r="B499">
            <v>7287.3419999999951</v>
          </cell>
          <cell r="C499">
            <v>0.17555113803507649</v>
          </cell>
          <cell r="D499">
            <v>7279.9918999999963</v>
          </cell>
          <cell r="E499">
            <v>0.17538829288684471</v>
          </cell>
          <cell r="F499">
            <v>7279.9918999999963</v>
          </cell>
          <cell r="G499">
            <v>0.17689340066700637</v>
          </cell>
          <cell r="H499">
            <v>7279.9918999999963</v>
          </cell>
          <cell r="I499">
            <v>0.17689340066700637</v>
          </cell>
        </row>
        <row r="500">
          <cell r="B500">
            <v>2431219.7379999985</v>
          </cell>
          <cell r="C500">
            <v>0.18505584809910708</v>
          </cell>
          <cell r="D500">
            <v>2796332.213</v>
          </cell>
          <cell r="E500">
            <v>0.17465509487579053</v>
          </cell>
          <cell r="F500">
            <v>3422852.4749999992</v>
          </cell>
          <cell r="G500">
            <v>0.18205764877393038</v>
          </cell>
          <cell r="H500">
            <v>8650404.4259999972</v>
          </cell>
          <cell r="I500">
            <v>0.18040737032071555</v>
          </cell>
        </row>
        <row r="501">
          <cell r="B501">
            <v>1134759.2609999999</v>
          </cell>
          <cell r="C501">
            <v>0.16738928717355833</v>
          </cell>
          <cell r="D501">
            <v>1467368.233</v>
          </cell>
          <cell r="E501">
            <v>0.16168830341714913</v>
          </cell>
          <cell r="F501">
            <v>1929617.7039999999</v>
          </cell>
          <cell r="G501">
            <v>0.17061811502378835</v>
          </cell>
          <cell r="H501">
            <v>4531745.1979999999</v>
          </cell>
          <cell r="I501">
            <v>0.16682893491011183</v>
          </cell>
        </row>
        <row r="502">
          <cell r="B502">
            <v>79549.083999999988</v>
          </cell>
          <cell r="C502">
            <v>0.1423390765876629</v>
          </cell>
          <cell r="D502">
            <v>79634.196000000011</v>
          </cell>
          <cell r="E502">
            <v>0.1105384774131625</v>
          </cell>
          <cell r="F502">
            <v>94992.843000000008</v>
          </cell>
          <cell r="G502">
            <v>0.11069044046875667</v>
          </cell>
          <cell r="H502">
            <v>254176.12300000002</v>
          </cell>
          <cell r="I502">
            <v>0.11891416273252511</v>
          </cell>
        </row>
        <row r="503">
          <cell r="B503">
            <v>35.380000000000003</v>
          </cell>
          <cell r="C503">
            <v>7.6397508111081128E-4</v>
          </cell>
          <cell r="D503">
            <v>91.98</v>
          </cell>
          <cell r="E503">
            <v>1.7316873730827814E-3</v>
          </cell>
          <cell r="F503">
            <v>107.76</v>
          </cell>
          <cell r="G503">
            <v>1.8301340435621155E-3</v>
          </cell>
          <cell r="H503">
            <v>235.12</v>
          </cell>
          <cell r="I503">
            <v>1.4852138690600156E-3</v>
          </cell>
        </row>
        <row r="504">
          <cell r="B504">
            <v>655585.69299999997</v>
          </cell>
          <cell r="C504">
            <v>0.87245792040027514</v>
          </cell>
          <cell r="D504">
            <v>908472.76000000013</v>
          </cell>
          <cell r="E504">
            <v>0.88720311314912637</v>
          </cell>
          <cell r="F504">
            <v>1190957.473</v>
          </cell>
          <cell r="G504">
            <v>0.84681482625650617</v>
          </cell>
          <cell r="H504">
            <v>2755015.926</v>
          </cell>
          <cell r="I504">
            <v>0.86586866074071256</v>
          </cell>
        </row>
        <row r="505">
          <cell r="B505">
            <v>133</v>
          </cell>
          <cell r="C505">
            <v>8.3160499138069569E-2</v>
          </cell>
          <cell r="D505">
            <v>153</v>
          </cell>
          <cell r="E505">
            <v>0.1251069132608422</v>
          </cell>
          <cell r="F505">
            <v>192</v>
          </cell>
          <cell r="G505">
            <v>0.19824307078516645</v>
          </cell>
          <cell r="H505">
            <v>478</v>
          </cell>
          <cell r="I505">
            <v>0.12609545425887397</v>
          </cell>
        </row>
        <row r="506">
          <cell r="B506">
            <v>0</v>
          </cell>
          <cell r="C506">
            <v>0</v>
          </cell>
          <cell r="D506">
            <v>0</v>
          </cell>
          <cell r="E506">
            <v>0</v>
          </cell>
          <cell r="F506">
            <v>0</v>
          </cell>
          <cell r="G506">
            <v>0</v>
          </cell>
          <cell r="H506">
            <v>0</v>
          </cell>
          <cell r="I506">
            <v>0</v>
          </cell>
        </row>
        <row r="507">
          <cell r="B507">
            <v>0</v>
          </cell>
          <cell r="C507">
            <v>0</v>
          </cell>
          <cell r="D507">
            <v>0</v>
          </cell>
          <cell r="E507">
            <v>0</v>
          </cell>
          <cell r="F507">
            <v>0</v>
          </cell>
          <cell r="G507">
            <v>0</v>
          </cell>
          <cell r="H507">
            <v>0</v>
          </cell>
          <cell r="I507">
            <v>0</v>
          </cell>
        </row>
        <row r="508">
          <cell r="B508">
            <v>49464.922000000006</v>
          </cell>
          <cell r="C508">
            <v>1.5790099603747835E-2</v>
          </cell>
          <cell r="D508">
            <v>43326.393999999993</v>
          </cell>
          <cell r="E508">
            <v>1.0152179833989155E-2</v>
          </cell>
          <cell r="F508">
            <v>71742.726999999999</v>
          </cell>
          <cell r="G508">
            <v>1.3479102994757498E-2</v>
          </cell>
          <cell r="H508">
            <v>164534.04300000001</v>
          </cell>
          <cell r="I508">
            <v>1.2932155671331751E-2</v>
          </cell>
        </row>
        <row r="509">
          <cell r="B509">
            <v>0</v>
          </cell>
          <cell r="C509">
            <v>0</v>
          </cell>
          <cell r="D509">
            <v>0</v>
          </cell>
          <cell r="E509">
            <v>0</v>
          </cell>
          <cell r="F509">
            <v>0</v>
          </cell>
          <cell r="G509">
            <v>0</v>
          </cell>
          <cell r="H509">
            <v>0</v>
          </cell>
          <cell r="I509">
            <v>0</v>
          </cell>
        </row>
        <row r="510">
          <cell r="B510">
            <v>10.98</v>
          </cell>
          <cell r="C510">
            <v>1</v>
          </cell>
          <cell r="D510">
            <v>21.99</v>
          </cell>
          <cell r="E510">
            <v>1</v>
          </cell>
          <cell r="F510">
            <v>28.57</v>
          </cell>
          <cell r="G510">
            <v>1</v>
          </cell>
          <cell r="H510">
            <v>61.54</v>
          </cell>
          <cell r="I510">
            <v>1</v>
          </cell>
        </row>
        <row r="511">
          <cell r="B511">
            <v>10229.540000000001</v>
          </cell>
          <cell r="C511">
            <v>0.30851837326116599</v>
          </cell>
          <cell r="D511">
            <v>10809.56</v>
          </cell>
          <cell r="E511">
            <v>0.37666761040669383</v>
          </cell>
          <cell r="F511">
            <v>12003.21</v>
          </cell>
          <cell r="G511">
            <v>0.29611647192141882</v>
          </cell>
          <cell r="H511">
            <v>33042.31</v>
          </cell>
          <cell r="I511">
            <v>0.32270938404730493</v>
          </cell>
        </row>
        <row r="512">
          <cell r="B512">
            <v>0</v>
          </cell>
          <cell r="C512">
            <v>0</v>
          </cell>
          <cell r="D512">
            <v>0</v>
          </cell>
          <cell r="E512">
            <v>0</v>
          </cell>
          <cell r="F512">
            <v>0</v>
          </cell>
          <cell r="G512">
            <v>0</v>
          </cell>
          <cell r="H512">
            <v>0</v>
          </cell>
          <cell r="I512">
            <v>0</v>
          </cell>
        </row>
        <row r="513">
          <cell r="B513">
            <v>0</v>
          </cell>
          <cell r="C513">
            <v>0</v>
          </cell>
          <cell r="D513">
            <v>1468</v>
          </cell>
          <cell r="E513">
            <v>5.0896065169662918E-3</v>
          </cell>
          <cell r="F513">
            <v>2147</v>
          </cell>
          <cell r="G513">
            <v>8.5942847613387479E-3</v>
          </cell>
          <cell r="H513">
            <v>3615</v>
          </cell>
          <cell r="I513">
            <v>4.8694801485160396E-3</v>
          </cell>
        </row>
        <row r="514">
          <cell r="B514">
            <v>194887.264</v>
          </cell>
          <cell r="C514">
            <v>0.63007789691044402</v>
          </cell>
          <cell r="D514">
            <v>216348.19400000002</v>
          </cell>
          <cell r="E514">
            <v>0.66573512001042712</v>
          </cell>
          <cell r="F514">
            <v>256696.99900000001</v>
          </cell>
          <cell r="G514">
            <v>0.62333050040433291</v>
          </cell>
          <cell r="H514">
            <v>667932.45699999994</v>
          </cell>
          <cell r="I514">
            <v>0.63849878363958046</v>
          </cell>
        </row>
        <row r="515">
          <cell r="B515">
            <v>0</v>
          </cell>
          <cell r="C515">
            <v>0</v>
          </cell>
          <cell r="D515">
            <v>0</v>
          </cell>
          <cell r="E515">
            <v>0</v>
          </cell>
          <cell r="F515">
            <v>0</v>
          </cell>
          <cell r="G515">
            <v>0</v>
          </cell>
          <cell r="H515">
            <v>0</v>
          </cell>
          <cell r="I515">
            <v>0</v>
          </cell>
        </row>
        <row r="516">
          <cell r="B516">
            <v>88.77</v>
          </cell>
          <cell r="C516">
            <v>1.725285628353224E-2</v>
          </cell>
          <cell r="D516">
            <v>238.869</v>
          </cell>
          <cell r="E516">
            <v>1.9100855851785628E-2</v>
          </cell>
          <cell r="F516">
            <v>190.68100000000001</v>
          </cell>
          <cell r="G516">
            <v>3.6529102150872385E-2</v>
          </cell>
          <cell r="H516">
            <v>518.32000000000005</v>
          </cell>
          <cell r="I516">
            <v>2.2662879609354782E-2</v>
          </cell>
        </row>
        <row r="517">
          <cell r="B517">
            <v>144774.62799999997</v>
          </cell>
          <cell r="C517">
            <v>8.4533197994679538E-2</v>
          </cell>
          <cell r="D517">
            <v>206803.29</v>
          </cell>
          <cell r="E517">
            <v>8.9241882682340956E-2</v>
          </cell>
          <cell r="F517">
            <v>300558.44099999999</v>
          </cell>
          <cell r="G517">
            <v>0.10326676846613364</v>
          </cell>
          <cell r="H517">
            <v>652136.35899999994</v>
          </cell>
          <cell r="I517">
            <v>9.3961333632870236E-2</v>
          </cell>
        </row>
        <row r="518">
          <cell r="B518">
            <v>1124063.3580000002</v>
          </cell>
          <cell r="C518">
            <v>0.18583916028811578</v>
          </cell>
          <cell r="D518">
            <v>1462889.1839999999</v>
          </cell>
          <cell r="E518">
            <v>0.17755994282800422</v>
          </cell>
          <cell r="F518">
            <v>1901732.8910000003</v>
          </cell>
          <cell r="G518">
            <v>0.18288807442609428</v>
          </cell>
          <cell r="H518">
            <v>4488685.4330000002</v>
          </cell>
          <cell r="I518">
            <v>0.18183290074610337</v>
          </cell>
        </row>
        <row r="519">
          <cell r="B519">
            <v>424703.174</v>
          </cell>
          <cell r="C519">
            <v>0.24978843189683014</v>
          </cell>
          <cell r="D519">
            <v>509464.96299999999</v>
          </cell>
          <cell r="E519">
            <v>0.2521087720217503</v>
          </cell>
          <cell r="F519">
            <v>594017.06600000011</v>
          </cell>
          <cell r="G519">
            <v>0.26026210322243526</v>
          </cell>
          <cell r="H519">
            <v>1528185.2030000002</v>
          </cell>
          <cell r="I519">
            <v>0.25455134249425082</v>
          </cell>
        </row>
        <row r="520">
          <cell r="B520">
            <v>55629.436000000002</v>
          </cell>
          <cell r="C520">
            <v>0.36041424773754344</v>
          </cell>
          <cell r="D520">
            <v>76471.571000000011</v>
          </cell>
          <cell r="E520">
            <v>0.35185257942050702</v>
          </cell>
          <cell r="F520">
            <v>95597.434000000008</v>
          </cell>
          <cell r="G520">
            <v>0.36779217208525061</v>
          </cell>
          <cell r="H520">
            <v>227698.44100000002</v>
          </cell>
          <cell r="I520">
            <v>0.36050432959956374</v>
          </cell>
        </row>
        <row r="521">
          <cell r="B521">
            <v>2589.48</v>
          </cell>
          <cell r="C521">
            <v>5.3803065670208323E-2</v>
          </cell>
          <cell r="D521">
            <v>4140.3820000000005</v>
          </cell>
          <cell r="E521">
            <v>5.4767219917111233E-2</v>
          </cell>
          <cell r="F521">
            <v>6154.125</v>
          </cell>
          <cell r="G521">
            <v>5.7566286948604335E-2</v>
          </cell>
          <cell r="H521">
            <v>12883.987000000001</v>
          </cell>
          <cell r="I521">
            <v>5.5863464213893314E-2</v>
          </cell>
        </row>
        <row r="522">
          <cell r="B522">
            <v>4409.2460000000001</v>
          </cell>
          <cell r="C522">
            <v>0.16482858223104219</v>
          </cell>
          <cell r="D522">
            <v>8328.7549999999992</v>
          </cell>
          <cell r="E522">
            <v>0.17860063816920912</v>
          </cell>
          <cell r="F522">
            <v>10946.395</v>
          </cell>
          <cell r="G522">
            <v>0.18348140298033383</v>
          </cell>
          <cell r="H522">
            <v>23684.396000000001</v>
          </cell>
          <cell r="I522">
            <v>0.1780201830352714</v>
          </cell>
        </row>
        <row r="523">
          <cell r="B523">
            <v>35.380000000000003</v>
          </cell>
          <cell r="C523">
            <v>1.4446469908305341E-3</v>
          </cell>
          <cell r="D523">
            <v>91.98</v>
          </cell>
          <cell r="E523">
            <v>2.5941159538808048E-3</v>
          </cell>
          <cell r="F523">
            <v>107.76</v>
          </cell>
          <cell r="G523">
            <v>2.9253886625606801E-3</v>
          </cell>
          <cell r="H523">
            <v>235.12</v>
          </cell>
          <cell r="I523">
            <v>2.4293344657828732E-3</v>
          </cell>
        </row>
        <row r="524">
          <cell r="B524">
            <v>381355.46100000007</v>
          </cell>
          <cell r="C524">
            <v>0.14788711202005783</v>
          </cell>
          <cell r="D524">
            <v>478187.20999999996</v>
          </cell>
          <cell r="E524">
            <v>0.13251059059089709</v>
          </cell>
          <cell r="F524">
            <v>641921.2620000001</v>
          </cell>
          <cell r="G524">
            <v>0.13811962731450814</v>
          </cell>
          <cell r="H524">
            <v>1501463.9330000002</v>
          </cell>
          <cell r="I524">
            <v>0.13857612943676773</v>
          </cell>
        </row>
        <row r="525">
          <cell r="B525">
            <v>250432.96600000001</v>
          </cell>
          <cell r="C525">
            <v>0.18193546931035959</v>
          </cell>
          <cell r="D525">
            <v>378933.24100000004</v>
          </cell>
          <cell r="E525">
            <v>0.18659157827766631</v>
          </cell>
          <cell r="F525">
            <v>541579.34299999988</v>
          </cell>
          <cell r="G525">
            <v>0.19911555006602186</v>
          </cell>
          <cell r="H525">
            <v>1170945.5499999998</v>
          </cell>
          <cell r="I525">
            <v>0.19110505965547173</v>
          </cell>
        </row>
        <row r="526">
          <cell r="B526">
            <v>4908.2150000000001</v>
          </cell>
          <cell r="C526">
            <v>3.5203144481398232E-2</v>
          </cell>
          <cell r="D526">
            <v>7271.0819999999994</v>
          </cell>
          <cell r="E526">
            <v>3.5727547829549393E-2</v>
          </cell>
          <cell r="F526">
            <v>11409.505999999999</v>
          </cell>
          <cell r="G526">
            <v>4.0013673134338089E-2</v>
          </cell>
          <cell r="H526">
            <v>23588.803</v>
          </cell>
          <cell r="I526">
            <v>3.7556981461170466E-2</v>
          </cell>
        </row>
        <row r="530">
          <cell r="L530">
            <v>3.1421434771625532E-2</v>
          </cell>
        </row>
        <row r="531">
          <cell r="L531">
            <v>4.3499309374361673E-2</v>
          </cell>
        </row>
        <row r="532">
          <cell r="L532">
            <v>3.8222273495924081E-2</v>
          </cell>
        </row>
        <row r="534">
          <cell r="B534">
            <v>1299.8150000000003</v>
          </cell>
          <cell r="C534">
            <v>3.1312377336628797E-2</v>
          </cell>
          <cell r="D534">
            <v>1296.8152000000002</v>
          </cell>
          <cell r="E534">
            <v>3.1242645217464081E-2</v>
          </cell>
          <cell r="F534">
            <v>1293.1392000000001</v>
          </cell>
          <cell r="G534">
            <v>3.1421434771625532E-2</v>
          </cell>
          <cell r="H534">
            <v>1293.1392000000001</v>
          </cell>
          <cell r="I534">
            <v>3.1421434771625532E-2</v>
          </cell>
        </row>
        <row r="535">
          <cell r="B535">
            <v>601061.17700000003</v>
          </cell>
          <cell r="C535">
            <v>4.5750651054142839E-2</v>
          </cell>
          <cell r="D535">
            <v>685824.38100000028</v>
          </cell>
          <cell r="E535">
            <v>4.2835655139550961E-2</v>
          </cell>
          <cell r="F535">
            <v>798875.22699999984</v>
          </cell>
          <cell r="G535">
            <v>4.2491269066850419E-2</v>
          </cell>
          <cell r="H535">
            <v>2085760.7850000001</v>
          </cell>
          <cell r="I535">
            <v>4.3499309374361673E-2</v>
          </cell>
        </row>
        <row r="536">
          <cell r="B536">
            <v>258204.16</v>
          </cell>
          <cell r="C536">
            <v>3.8087911483145324E-2</v>
          </cell>
          <cell r="D536">
            <v>322853.18099999998</v>
          </cell>
          <cell r="E536">
            <v>3.557497151345225E-2</v>
          </cell>
          <cell r="F536">
            <v>457213.41500000004</v>
          </cell>
          <cell r="G536">
            <v>4.0427122361688834E-2</v>
          </cell>
          <cell r="H536">
            <v>1038270.7560000001</v>
          </cell>
          <cell r="I536">
            <v>3.8222273495924081E-2</v>
          </cell>
        </row>
        <row r="537">
          <cell r="B537">
            <v>9216.7860000000001</v>
          </cell>
          <cell r="C537">
            <v>1.6491815397221912E-2</v>
          </cell>
          <cell r="D537">
            <v>12777.119000000001</v>
          </cell>
          <cell r="E537">
            <v>1.7735638091791486E-2</v>
          </cell>
          <cell r="F537">
            <v>12822.246000000001</v>
          </cell>
          <cell r="G537">
            <v>1.4941126222938219E-2</v>
          </cell>
          <cell r="H537">
            <v>34816.150999999998</v>
          </cell>
          <cell r="I537">
            <v>1.62884436070109E-2</v>
          </cell>
        </row>
        <row r="538">
          <cell r="B538">
            <v>2634.431</v>
          </cell>
          <cell r="C538">
            <v>5.6886366221193765E-2</v>
          </cell>
          <cell r="D538">
            <v>3448.3510000000001</v>
          </cell>
          <cell r="E538">
            <v>6.4921351213931097E-2</v>
          </cell>
          <cell r="F538">
            <v>3913.1740000000004</v>
          </cell>
          <cell r="G538">
            <v>6.6459103153137869E-2</v>
          </cell>
          <cell r="H538">
            <v>9995.9560000000001</v>
          </cell>
          <cell r="I538">
            <v>6.3142788727941809E-2</v>
          </cell>
        </row>
        <row r="539">
          <cell r="B539">
            <v>61869.531000000003</v>
          </cell>
          <cell r="C539">
            <v>8.2336394660156742E-2</v>
          </cell>
          <cell r="D539">
            <v>68419.938999999998</v>
          </cell>
          <cell r="E539">
            <v>6.6818055042479549E-2</v>
          </cell>
          <cell r="F539">
            <v>174187.38399999999</v>
          </cell>
          <cell r="G539">
            <v>0.12385367459551205</v>
          </cell>
          <cell r="H539">
            <v>304476.85399999999</v>
          </cell>
          <cell r="I539">
            <v>9.5693445294270679E-2</v>
          </cell>
        </row>
        <row r="540">
          <cell r="B540">
            <v>0</v>
          </cell>
          <cell r="C540">
            <v>0</v>
          </cell>
          <cell r="D540">
            <v>0</v>
          </cell>
          <cell r="E540">
            <v>0</v>
          </cell>
          <cell r="F540">
            <v>0</v>
          </cell>
          <cell r="G540">
            <v>0</v>
          </cell>
          <cell r="H540">
            <v>0</v>
          </cell>
          <cell r="I540">
            <v>0</v>
          </cell>
        </row>
        <row r="541">
          <cell r="B541">
            <v>0</v>
          </cell>
          <cell r="C541">
            <v>0</v>
          </cell>
          <cell r="D541">
            <v>0</v>
          </cell>
          <cell r="E541">
            <v>0</v>
          </cell>
          <cell r="F541">
            <v>0</v>
          </cell>
          <cell r="G541">
            <v>0</v>
          </cell>
          <cell r="H541">
            <v>0</v>
          </cell>
          <cell r="I541">
            <v>0</v>
          </cell>
        </row>
        <row r="542">
          <cell r="B542">
            <v>0</v>
          </cell>
          <cell r="C542">
            <v>0</v>
          </cell>
          <cell r="D542">
            <v>0</v>
          </cell>
          <cell r="E542">
            <v>0</v>
          </cell>
          <cell r="F542">
            <v>0</v>
          </cell>
          <cell r="G542">
            <v>0</v>
          </cell>
          <cell r="H542">
            <v>0</v>
          </cell>
          <cell r="I542">
            <v>0</v>
          </cell>
        </row>
        <row r="543">
          <cell r="B543">
            <v>124303.697</v>
          </cell>
          <cell r="C543">
            <v>3.9679992960346536E-2</v>
          </cell>
          <cell r="D543">
            <v>151687.636</v>
          </cell>
          <cell r="E543">
            <v>3.5543233975684374E-2</v>
          </cell>
          <cell r="F543">
            <v>153011.28200000001</v>
          </cell>
          <cell r="G543">
            <v>2.874792910280486E-2</v>
          </cell>
          <cell r="H543">
            <v>429002.61499999999</v>
          </cell>
          <cell r="I543">
            <v>3.3719031632793474E-2</v>
          </cell>
        </row>
        <row r="544">
          <cell r="B544">
            <v>0</v>
          </cell>
          <cell r="C544">
            <v>0</v>
          </cell>
          <cell r="D544">
            <v>0</v>
          </cell>
          <cell r="E544">
            <v>0</v>
          </cell>
          <cell r="F544">
            <v>0</v>
          </cell>
          <cell r="G544">
            <v>0</v>
          </cell>
          <cell r="H544">
            <v>0</v>
          </cell>
          <cell r="I544">
            <v>0</v>
          </cell>
        </row>
        <row r="545">
          <cell r="B545">
            <v>0</v>
          </cell>
          <cell r="C545">
            <v>0</v>
          </cell>
          <cell r="D545">
            <v>0</v>
          </cell>
          <cell r="E545">
            <v>0</v>
          </cell>
          <cell r="F545">
            <v>0</v>
          </cell>
          <cell r="G545">
            <v>0</v>
          </cell>
          <cell r="H545">
            <v>0</v>
          </cell>
          <cell r="I545">
            <v>0</v>
          </cell>
        </row>
        <row r="546">
          <cell r="B546">
            <v>0</v>
          </cell>
          <cell r="C546">
            <v>0</v>
          </cell>
          <cell r="D546">
            <v>0</v>
          </cell>
          <cell r="E546">
            <v>0</v>
          </cell>
          <cell r="F546">
            <v>0</v>
          </cell>
          <cell r="G546">
            <v>0</v>
          </cell>
          <cell r="H546">
            <v>0</v>
          </cell>
          <cell r="I546">
            <v>0</v>
          </cell>
        </row>
        <row r="547">
          <cell r="B547">
            <v>0</v>
          </cell>
          <cell r="C547">
            <v>0</v>
          </cell>
          <cell r="D547">
            <v>0</v>
          </cell>
          <cell r="E547">
            <v>0</v>
          </cell>
          <cell r="F547">
            <v>0</v>
          </cell>
          <cell r="G547">
            <v>0</v>
          </cell>
          <cell r="H547">
            <v>0</v>
          </cell>
          <cell r="I547">
            <v>0</v>
          </cell>
        </row>
        <row r="548">
          <cell r="B548">
            <v>0</v>
          </cell>
          <cell r="C548">
            <v>0</v>
          </cell>
          <cell r="D548">
            <v>0</v>
          </cell>
          <cell r="E548">
            <v>0</v>
          </cell>
          <cell r="F548">
            <v>0</v>
          </cell>
          <cell r="G548">
            <v>0</v>
          </cell>
          <cell r="H548">
            <v>0</v>
          </cell>
          <cell r="I548">
            <v>0</v>
          </cell>
        </row>
        <row r="549">
          <cell r="B549">
            <v>0</v>
          </cell>
          <cell r="C549">
            <v>0</v>
          </cell>
          <cell r="D549">
            <v>0</v>
          </cell>
          <cell r="E549">
            <v>0</v>
          </cell>
          <cell r="F549">
            <v>0</v>
          </cell>
          <cell r="G549">
            <v>0</v>
          </cell>
          <cell r="H549">
            <v>0</v>
          </cell>
          <cell r="I549">
            <v>0</v>
          </cell>
        </row>
        <row r="550">
          <cell r="B550">
            <v>0</v>
          </cell>
          <cell r="C550">
            <v>0</v>
          </cell>
          <cell r="D550">
            <v>0</v>
          </cell>
          <cell r="E550">
            <v>0</v>
          </cell>
          <cell r="F550">
            <v>0</v>
          </cell>
          <cell r="G550">
            <v>0</v>
          </cell>
          <cell r="H550">
            <v>0</v>
          </cell>
          <cell r="I550">
            <v>0</v>
          </cell>
        </row>
        <row r="551">
          <cell r="B551">
            <v>3098.9560000000001</v>
          </cell>
          <cell r="C551">
            <v>0.60229629939157303</v>
          </cell>
          <cell r="D551">
            <v>9804.1409999999996</v>
          </cell>
          <cell r="E551">
            <v>0.78397566863670631</v>
          </cell>
          <cell r="F551">
            <v>2731.3290000000002</v>
          </cell>
          <cell r="G551">
            <v>0.52324560941383835</v>
          </cell>
          <cell r="H551">
            <v>15634.425999999999</v>
          </cell>
          <cell r="I551">
            <v>0.68359529672666719</v>
          </cell>
        </row>
        <row r="552">
          <cell r="B552">
            <v>57080.758999999998</v>
          </cell>
          <cell r="C552">
            <v>3.3329176312810738E-2</v>
          </cell>
          <cell r="D552">
            <v>76715.99500000001</v>
          </cell>
          <cell r="E552">
            <v>3.3105275190008131E-2</v>
          </cell>
          <cell r="F552">
            <v>110548.00000000001</v>
          </cell>
          <cell r="G552">
            <v>3.7982412613040348E-2</v>
          </cell>
          <cell r="H552">
            <v>244344.75400000002</v>
          </cell>
          <cell r="I552">
            <v>3.5205764308620019E-2</v>
          </cell>
        </row>
        <row r="553">
          <cell r="B553">
            <v>219241.74600000001</v>
          </cell>
          <cell r="C553">
            <v>3.6246802003433297E-2</v>
          </cell>
          <cell r="D553">
            <v>295703.36299999995</v>
          </cell>
          <cell r="E553">
            <v>3.5891353085790931E-2</v>
          </cell>
          <cell r="F553">
            <v>416966.94400000008</v>
          </cell>
          <cell r="G553">
            <v>4.0099365083491677E-2</v>
          </cell>
          <cell r="H553">
            <v>931912.05300000007</v>
          </cell>
          <cell r="I553">
            <v>3.7750979516511469E-2</v>
          </cell>
        </row>
        <row r="554">
          <cell r="B554">
            <v>37904.197999999997</v>
          </cell>
          <cell r="C554">
            <v>2.2293288019380245E-2</v>
          </cell>
          <cell r="D554">
            <v>44749.653000000006</v>
          </cell>
          <cell r="E554">
            <v>2.2144368868462178E-2</v>
          </cell>
          <cell r="F554">
            <v>60561.108999999997</v>
          </cell>
          <cell r="G554">
            <v>2.6534189847372415E-2</v>
          </cell>
          <cell r="H554">
            <v>143214.96</v>
          </cell>
          <cell r="I554">
            <v>2.3855459574987407E-2</v>
          </cell>
        </row>
        <row r="555">
          <cell r="B555">
            <v>0</v>
          </cell>
          <cell r="C555">
            <v>0</v>
          </cell>
          <cell r="D555">
            <v>5182</v>
          </cell>
          <cell r="E555">
            <v>2.3842848299233544E-2</v>
          </cell>
          <cell r="F555">
            <v>3379</v>
          </cell>
          <cell r="G555">
            <v>1.3000032505852216E-2</v>
          </cell>
          <cell r="H555">
            <v>8561</v>
          </cell>
          <cell r="I555">
            <v>1.3554232308959309E-2</v>
          </cell>
        </row>
        <row r="556">
          <cell r="B556">
            <v>83.9</v>
          </cell>
          <cell r="C556">
            <v>1.7432369470822247E-3</v>
          </cell>
          <cell r="D556">
            <v>150.1</v>
          </cell>
          <cell r="E556">
            <v>1.985459242542933E-3</v>
          </cell>
          <cell r="F556">
            <v>223.3</v>
          </cell>
          <cell r="G556">
            <v>2.088770032396701E-3</v>
          </cell>
          <cell r="H556">
            <v>457.3</v>
          </cell>
          <cell r="I556">
            <v>1.9827994381718494E-3</v>
          </cell>
        </row>
        <row r="557">
          <cell r="B557">
            <v>989.50100000000009</v>
          </cell>
          <cell r="C557">
            <v>3.6990008483581652E-2</v>
          </cell>
          <cell r="D557">
            <v>2326.7910000000002</v>
          </cell>
          <cell r="E557">
            <v>4.9895375417619126E-2</v>
          </cell>
          <cell r="F557">
            <v>3838.4929999999999</v>
          </cell>
          <cell r="G557">
            <v>6.4340093790712871E-2</v>
          </cell>
          <cell r="H557">
            <v>7154.7849999999999</v>
          </cell>
          <cell r="I557">
            <v>5.3777860126895956E-2</v>
          </cell>
        </row>
        <row r="558">
          <cell r="B558">
            <v>107.786</v>
          </cell>
          <cell r="C558">
            <v>4.4011509483793086E-3</v>
          </cell>
          <cell r="D558">
            <v>169.72300000000001</v>
          </cell>
          <cell r="E558">
            <v>4.7867051754784933E-3</v>
          </cell>
          <cell r="F558">
            <v>133.482</v>
          </cell>
          <cell r="G558">
            <v>3.623670466369011E-3</v>
          </cell>
          <cell r="H558">
            <v>410.99099999999999</v>
          </cell>
          <cell r="I558">
            <v>4.2464894582620307E-3</v>
          </cell>
        </row>
        <row r="559">
          <cell r="B559">
            <v>110302.02800000001</v>
          </cell>
          <cell r="C559">
            <v>4.2774393024558134E-2</v>
          </cell>
          <cell r="D559">
            <v>152364.78799999997</v>
          </cell>
          <cell r="E559">
            <v>4.2221848725600232E-2</v>
          </cell>
          <cell r="F559">
            <v>221192.07600000003</v>
          </cell>
          <cell r="G559">
            <v>4.7593013209838754E-2</v>
          </cell>
          <cell r="H559">
            <v>483858.89199999999</v>
          </cell>
          <cell r="I559">
            <v>4.4657278122526171E-2</v>
          </cell>
        </row>
        <row r="560">
          <cell r="B560">
            <v>68286.226999999999</v>
          </cell>
          <cell r="C560">
            <v>4.9608831277742994E-2</v>
          </cell>
          <cell r="D560">
            <v>89023.891999999993</v>
          </cell>
          <cell r="E560">
            <v>4.3836503941601969E-2</v>
          </cell>
          <cell r="F560">
            <v>125162.541</v>
          </cell>
          <cell r="G560">
            <v>4.6016910580129008E-2</v>
          </cell>
          <cell r="H560">
            <v>282472.66000000003</v>
          </cell>
          <cell r="I560">
            <v>4.6101165455848733E-2</v>
          </cell>
        </row>
        <row r="561">
          <cell r="B561">
            <v>1568.106</v>
          </cell>
          <cell r="C561">
            <v>1.124691197923226E-2</v>
          </cell>
          <cell r="D561">
            <v>1736.4159999999999</v>
          </cell>
          <cell r="E561">
            <v>8.5321394658999655E-3</v>
          </cell>
          <cell r="F561">
            <v>2476.9430000000002</v>
          </cell>
          <cell r="G561">
            <v>8.6867553752447129E-3</v>
          </cell>
          <cell r="H561">
            <v>5781.4650000000001</v>
          </cell>
          <cell r="I561">
            <v>9.2049763535439217E-3</v>
          </cell>
        </row>
        <row r="565">
          <cell r="L565">
            <v>8.9857039211240747E-2</v>
          </cell>
        </row>
        <row r="566">
          <cell r="L566">
            <v>4.2949457255225212E-2</v>
          </cell>
        </row>
        <row r="567">
          <cell r="L567">
            <v>4.9060509634897317E-2</v>
          </cell>
        </row>
        <row r="569">
          <cell r="B569">
            <v>3697.9699999999989</v>
          </cell>
          <cell r="C569">
            <v>8.9083624992428251E-2</v>
          </cell>
          <cell r="D569">
            <v>3697.7979999999989</v>
          </cell>
          <cell r="E569">
            <v>8.9086703332786496E-2</v>
          </cell>
          <cell r="F569">
            <v>3698.0379999999986</v>
          </cell>
          <cell r="G569">
            <v>8.9857039211240747E-2</v>
          </cell>
          <cell r="H569">
            <v>3698.0379999999986</v>
          </cell>
          <cell r="I569">
            <v>8.9857039211240747E-2</v>
          </cell>
        </row>
        <row r="570">
          <cell r="B570">
            <v>527217.59200000006</v>
          </cell>
          <cell r="C570">
            <v>4.0129938522376819E-2</v>
          </cell>
          <cell r="D570">
            <v>676101.89500000014</v>
          </cell>
          <cell r="E570">
            <v>4.2228401928768533E-2</v>
          </cell>
          <cell r="F570">
            <v>856076.28200000024</v>
          </cell>
          <cell r="G570">
            <v>4.5533728435680904E-2</v>
          </cell>
          <cell r="H570">
            <v>2059395.7690000003</v>
          </cell>
          <cell r="I570">
            <v>4.2949457255225212E-2</v>
          </cell>
        </row>
        <row r="571">
          <cell r="B571">
            <v>305054.26700000005</v>
          </cell>
          <cell r="C571">
            <v>4.4998809930296167E-2</v>
          </cell>
          <cell r="D571">
            <v>441715.14400000009</v>
          </cell>
          <cell r="E571">
            <v>4.8672290036567617E-2</v>
          </cell>
          <cell r="F571">
            <v>585911.45199999993</v>
          </cell>
          <cell r="G571">
            <v>5.1806690674460573E-2</v>
          </cell>
          <cell r="H571">
            <v>1332680.8629999999</v>
          </cell>
          <cell r="I571">
            <v>4.9060509634897317E-2</v>
          </cell>
        </row>
        <row r="572">
          <cell r="B572">
            <v>2875.777</v>
          </cell>
          <cell r="C572">
            <v>5.1456964941549738E-3</v>
          </cell>
          <cell r="D572">
            <v>4345.1030000000001</v>
          </cell>
          <cell r="E572">
            <v>6.0313419855882585E-3</v>
          </cell>
          <cell r="F572">
            <v>5569.9719999999998</v>
          </cell>
          <cell r="G572">
            <v>6.4904116416290595E-3</v>
          </cell>
          <cell r="H572">
            <v>12790.851999999999</v>
          </cell>
          <cell r="I572">
            <v>5.9840925979331421E-3</v>
          </cell>
        </row>
        <row r="573">
          <cell r="B573">
            <v>5080.7900000000009</v>
          </cell>
          <cell r="C573">
            <v>0.10971161538600901</v>
          </cell>
          <cell r="D573">
            <v>6133.6010000000006</v>
          </cell>
          <cell r="E573">
            <v>0.11547596654955342</v>
          </cell>
          <cell r="F573">
            <v>6704.0190000000002</v>
          </cell>
          <cell r="G573">
            <v>0.11385721418510811</v>
          </cell>
          <cell r="H573">
            <v>17918.410000000003</v>
          </cell>
          <cell r="I573">
            <v>0.1131876107668581</v>
          </cell>
        </row>
        <row r="574">
          <cell r="B574">
            <v>1574</v>
          </cell>
          <cell r="C574">
            <v>2.0946899564356922E-3</v>
          </cell>
          <cell r="D574">
            <v>4279</v>
          </cell>
          <cell r="E574">
            <v>4.1788177789338571E-3</v>
          </cell>
          <cell r="F574">
            <v>3969</v>
          </cell>
          <cell r="G574">
            <v>2.822105844758466E-3</v>
          </cell>
          <cell r="H574">
            <v>9822</v>
          </cell>
          <cell r="I574">
            <v>3.0869375038942259E-3</v>
          </cell>
        </row>
        <row r="575">
          <cell r="B575">
            <v>0</v>
          </cell>
          <cell r="C575">
            <v>0</v>
          </cell>
          <cell r="D575">
            <v>0</v>
          </cell>
          <cell r="E575">
            <v>0</v>
          </cell>
          <cell r="F575">
            <v>0</v>
          </cell>
          <cell r="G575">
            <v>0</v>
          </cell>
          <cell r="H575">
            <v>0</v>
          </cell>
          <cell r="I575">
            <v>0</v>
          </cell>
        </row>
        <row r="576">
          <cell r="B576">
            <v>0</v>
          </cell>
          <cell r="C576">
            <v>0</v>
          </cell>
          <cell r="D576">
            <v>0</v>
          </cell>
          <cell r="E576">
            <v>0</v>
          </cell>
          <cell r="F576">
            <v>0</v>
          </cell>
          <cell r="G576">
            <v>0</v>
          </cell>
          <cell r="H576">
            <v>0</v>
          </cell>
          <cell r="I576">
            <v>0</v>
          </cell>
        </row>
        <row r="577">
          <cell r="B577">
            <v>0</v>
          </cell>
          <cell r="C577">
            <v>0</v>
          </cell>
          <cell r="D577">
            <v>0</v>
          </cell>
          <cell r="E577">
            <v>0</v>
          </cell>
          <cell r="F577">
            <v>0</v>
          </cell>
          <cell r="G577">
            <v>0</v>
          </cell>
          <cell r="H577">
            <v>0</v>
          </cell>
          <cell r="I577">
            <v>0</v>
          </cell>
        </row>
        <row r="578">
          <cell r="B578">
            <v>266237.74000000005</v>
          </cell>
          <cell r="C578">
            <v>8.4987911895963761E-2</v>
          </cell>
          <cell r="D578">
            <v>384099.08900000004</v>
          </cell>
          <cell r="E578">
            <v>9.0001559455869032E-2</v>
          </cell>
          <cell r="F578">
            <v>518118.91</v>
          </cell>
          <cell r="G578">
            <v>9.7344754561971003E-2</v>
          </cell>
          <cell r="H578">
            <v>1168455.7390000001</v>
          </cell>
          <cell r="I578">
            <v>9.1839057962059462E-2</v>
          </cell>
        </row>
        <row r="579">
          <cell r="B579">
            <v>0</v>
          </cell>
          <cell r="C579">
            <v>0</v>
          </cell>
          <cell r="D579">
            <v>0</v>
          </cell>
          <cell r="E579">
            <v>0</v>
          </cell>
          <cell r="F579">
            <v>0</v>
          </cell>
          <cell r="G579">
            <v>0</v>
          </cell>
          <cell r="H579">
            <v>0</v>
          </cell>
          <cell r="I579">
            <v>0</v>
          </cell>
        </row>
        <row r="580">
          <cell r="B580">
            <v>0</v>
          </cell>
          <cell r="C580">
            <v>0</v>
          </cell>
          <cell r="D580">
            <v>0</v>
          </cell>
          <cell r="E580">
            <v>0</v>
          </cell>
          <cell r="F580">
            <v>0</v>
          </cell>
          <cell r="G580">
            <v>0</v>
          </cell>
          <cell r="H580">
            <v>0</v>
          </cell>
          <cell r="I580">
            <v>0</v>
          </cell>
        </row>
        <row r="581">
          <cell r="B581">
            <v>2457</v>
          </cell>
          <cell r="C581">
            <v>7.4102026396366288E-2</v>
          </cell>
          <cell r="D581">
            <v>3172</v>
          </cell>
          <cell r="E581">
            <v>0.11053083198668889</v>
          </cell>
          <cell r="F581">
            <v>2461</v>
          </cell>
          <cell r="G581">
            <v>6.0712312572937729E-2</v>
          </cell>
          <cell r="H581">
            <v>8090</v>
          </cell>
          <cell r="I581">
            <v>7.9011392270779413E-2</v>
          </cell>
        </row>
        <row r="582">
          <cell r="B582">
            <v>0</v>
          </cell>
          <cell r="C582">
            <v>0</v>
          </cell>
          <cell r="D582">
            <v>0</v>
          </cell>
          <cell r="E582">
            <v>0</v>
          </cell>
          <cell r="F582">
            <v>0</v>
          </cell>
          <cell r="G582">
            <v>0</v>
          </cell>
          <cell r="H582">
            <v>0</v>
          </cell>
          <cell r="I582">
            <v>0</v>
          </cell>
        </row>
        <row r="583">
          <cell r="B583">
            <v>0</v>
          </cell>
          <cell r="C583">
            <v>0</v>
          </cell>
          <cell r="D583">
            <v>0</v>
          </cell>
          <cell r="E583">
            <v>0</v>
          </cell>
          <cell r="F583">
            <v>0</v>
          </cell>
          <cell r="G583">
            <v>0</v>
          </cell>
          <cell r="H583">
            <v>0</v>
          </cell>
          <cell r="I583">
            <v>0</v>
          </cell>
        </row>
        <row r="584">
          <cell r="B584">
            <v>0</v>
          </cell>
          <cell r="C584">
            <v>0</v>
          </cell>
          <cell r="D584">
            <v>0</v>
          </cell>
          <cell r="E584">
            <v>0</v>
          </cell>
          <cell r="F584">
            <v>0</v>
          </cell>
          <cell r="G584">
            <v>0</v>
          </cell>
          <cell r="H584">
            <v>0</v>
          </cell>
          <cell r="I584">
            <v>0</v>
          </cell>
        </row>
        <row r="585">
          <cell r="B585">
            <v>0</v>
          </cell>
          <cell r="C585">
            <v>0</v>
          </cell>
          <cell r="D585">
            <v>0</v>
          </cell>
          <cell r="E585">
            <v>0</v>
          </cell>
          <cell r="F585">
            <v>0</v>
          </cell>
          <cell r="G585">
            <v>0</v>
          </cell>
          <cell r="H585">
            <v>0</v>
          </cell>
          <cell r="I585">
            <v>0</v>
          </cell>
        </row>
        <row r="586">
          <cell r="B586">
            <v>49</v>
          </cell>
          <cell r="C586">
            <v>9.5233745397440561E-3</v>
          </cell>
          <cell r="D586">
            <v>75</v>
          </cell>
          <cell r="E586">
            <v>5.9972796339580357E-3</v>
          </cell>
          <cell r="F586">
            <v>92</v>
          </cell>
          <cell r="G586">
            <v>1.7624605481827024E-2</v>
          </cell>
          <cell r="H586">
            <v>216</v>
          </cell>
          <cell r="I586">
            <v>9.4443239612992599E-3</v>
          </cell>
        </row>
        <row r="587">
          <cell r="B587">
            <v>26779.960000000003</v>
          </cell>
          <cell r="C587">
            <v>1.5636687810861437E-2</v>
          </cell>
          <cell r="D587">
            <v>39611.350999999995</v>
          </cell>
          <cell r="E587">
            <v>1.7093497588123615E-2</v>
          </cell>
          <cell r="F587">
            <v>48996.550999999999</v>
          </cell>
          <cell r="G587">
            <v>1.6834381596210462E-2</v>
          </cell>
          <cell r="H587">
            <v>115387.86199999999</v>
          </cell>
          <cell r="I587">
            <v>1.6625353346638953E-2</v>
          </cell>
        </row>
        <row r="588">
          <cell r="B588">
            <v>-91219.5</v>
          </cell>
          <cell r="D588">
            <v>-126303.1</v>
          </cell>
          <cell r="F588">
            <v>-165716</v>
          </cell>
          <cell r="H588">
            <v>-383238.6</v>
          </cell>
        </row>
        <row r="589">
          <cell r="B589">
            <v>206113.397</v>
          </cell>
          <cell r="C589">
            <v>3.4076318163029237E-2</v>
          </cell>
          <cell r="D589">
            <v>306984.16399999999</v>
          </cell>
          <cell r="E589">
            <v>3.7260573941698287E-2</v>
          </cell>
          <cell r="F589">
            <v>409957.37199999997</v>
          </cell>
          <cell r="G589">
            <v>3.9425260359480213E-2</v>
          </cell>
          <cell r="H589">
            <v>923054.93299999996</v>
          </cell>
          <cell r="I589">
            <v>3.739218497724256E-2</v>
          </cell>
        </row>
        <row r="590">
          <cell r="B590">
            <v>31109.059999999998</v>
          </cell>
          <cell r="C590">
            <v>1.829673944274408E-2</v>
          </cell>
          <cell r="D590">
            <v>47617.16</v>
          </cell>
          <cell r="E590">
            <v>2.3563354904865573E-2</v>
          </cell>
          <cell r="F590">
            <v>65121.100000000006</v>
          </cell>
          <cell r="G590">
            <v>2.8532100204270102E-2</v>
          </cell>
          <cell r="H590">
            <v>143847.32</v>
          </cell>
          <cell r="I590">
            <v>2.3960792414635161E-2</v>
          </cell>
        </row>
        <row r="591">
          <cell r="B591">
            <v>389.2</v>
          </cell>
          <cell r="C591">
            <v>2.5215647561023613E-3</v>
          </cell>
          <cell r="D591">
            <v>694.6</v>
          </cell>
          <cell r="E591">
            <v>3.195917103173991E-3</v>
          </cell>
          <cell r="F591">
            <v>1015.43</v>
          </cell>
          <cell r="G591">
            <v>3.9066655837281788E-3</v>
          </cell>
          <cell r="H591">
            <v>2099.23</v>
          </cell>
          <cell r="I591">
            <v>3.3236130230039308E-3</v>
          </cell>
        </row>
        <row r="592">
          <cell r="B592">
            <v>4084.5</v>
          </cell>
          <cell r="C592">
            <v>8.4865927417846793E-2</v>
          </cell>
          <cell r="D592">
            <v>6750</v>
          </cell>
          <cell r="E592">
            <v>8.9286141819885395E-2</v>
          </cell>
          <cell r="F592">
            <v>9275.4699999999993</v>
          </cell>
          <cell r="G592">
            <v>8.6763653257477064E-2</v>
          </cell>
          <cell r="H592">
            <v>20109.97</v>
          </cell>
          <cell r="I592">
            <v>8.7194483309977588E-2</v>
          </cell>
        </row>
        <row r="593">
          <cell r="B593">
            <v>1675.85</v>
          </cell>
          <cell r="C593">
            <v>6.2647441202394252E-2</v>
          </cell>
          <cell r="D593">
            <v>2707.08</v>
          </cell>
          <cell r="E593">
            <v>5.8050238670137699E-2</v>
          </cell>
          <cell r="F593">
            <v>3913.78</v>
          </cell>
          <cell r="G593">
            <v>6.5602040247622243E-2</v>
          </cell>
          <cell r="H593">
            <v>8296.7100000000009</v>
          </cell>
          <cell r="I593">
            <v>6.2360966806608312E-2</v>
          </cell>
        </row>
        <row r="594">
          <cell r="B594">
            <v>3828.1400000000003</v>
          </cell>
          <cell r="C594">
            <v>0.15631178438321089</v>
          </cell>
          <cell r="D594">
            <v>5882.95</v>
          </cell>
          <cell r="E594">
            <v>0.1659170955738539</v>
          </cell>
          <cell r="F594">
            <v>5002.32</v>
          </cell>
          <cell r="G594">
            <v>0.13579927815980455</v>
          </cell>
          <cell r="H594">
            <v>14713.41</v>
          </cell>
          <cell r="I594">
            <v>0.15202362207466139</v>
          </cell>
        </row>
        <row r="595">
          <cell r="B595">
            <v>85905.722000000009</v>
          </cell>
          <cell r="C595">
            <v>3.3313667776683403E-2</v>
          </cell>
          <cell r="D595">
            <v>125831.261</v>
          </cell>
          <cell r="E595">
            <v>3.4869135688316129E-2</v>
          </cell>
          <cell r="F595">
            <v>165408.23899999997</v>
          </cell>
          <cell r="G595">
            <v>3.5590228393819874E-2</v>
          </cell>
          <cell r="H595">
            <v>377145.22199999995</v>
          </cell>
          <cell r="I595">
            <v>3.4808245440771754E-2</v>
          </cell>
        </row>
        <row r="596">
          <cell r="B596">
            <v>59434.527999999998</v>
          </cell>
          <cell r="C596">
            <v>4.3178216181489884E-2</v>
          </cell>
          <cell r="D596">
            <v>89063.555999999997</v>
          </cell>
          <cell r="E596">
            <v>4.3856035002907842E-2</v>
          </cell>
          <cell r="F596">
            <v>119125.702</v>
          </cell>
          <cell r="G596">
            <v>4.3797423198120397E-2</v>
          </cell>
          <cell r="H596">
            <v>267623.78600000002</v>
          </cell>
          <cell r="I596">
            <v>4.3677743673694494E-2</v>
          </cell>
        </row>
        <row r="597">
          <cell r="B597">
            <v>19686.397000000001</v>
          </cell>
          <cell r="C597">
            <v>0.14119656084934437</v>
          </cell>
          <cell r="D597">
            <v>28437.556999999997</v>
          </cell>
          <cell r="E597">
            <v>0.13973218537117821</v>
          </cell>
          <cell r="F597">
            <v>41095.331000000006</v>
          </cell>
          <cell r="G597">
            <v>0.14412325494034811</v>
          </cell>
          <cell r="H597">
            <v>89219.285000000003</v>
          </cell>
          <cell r="I597">
            <v>0.14205074469967319</v>
          </cell>
        </row>
        <row r="601">
          <cell r="L601">
            <v>2.7906544410447327E-2</v>
          </cell>
        </row>
        <row r="602">
          <cell r="L602">
            <v>3.6429558582607789E-2</v>
          </cell>
        </row>
        <row r="603">
          <cell r="L603">
            <v>4.7117855412249054E-2</v>
          </cell>
        </row>
        <row r="605">
          <cell r="B605">
            <v>1148.3969999999995</v>
          </cell>
          <cell r="C605">
            <v>2.7664737055852158E-2</v>
          </cell>
          <cell r="D605">
            <v>1148.3349999999996</v>
          </cell>
          <cell r="E605">
            <v>2.7665486181683095E-2</v>
          </cell>
          <cell r="F605">
            <v>1148.4849999999994</v>
          </cell>
          <cell r="G605">
            <v>2.7906544410447327E-2</v>
          </cell>
          <cell r="H605">
            <v>1148.4849999999994</v>
          </cell>
          <cell r="I605">
            <v>2.7906544410447327E-2</v>
          </cell>
        </row>
        <row r="606">
          <cell r="B606">
            <v>436548.25700000016</v>
          </cell>
          <cell r="C606">
            <v>3.3228509407289962E-2</v>
          </cell>
          <cell r="D606">
            <v>616395.33899999992</v>
          </cell>
          <cell r="E606">
            <v>3.8499211901057498E-2</v>
          </cell>
          <cell r="F606">
            <v>693827.69299999962</v>
          </cell>
          <cell r="G606">
            <v>3.6903909638063018E-2</v>
          </cell>
          <cell r="H606">
            <v>1746771.2889999999</v>
          </cell>
          <cell r="I606">
            <v>3.6429558582607789E-2</v>
          </cell>
        </row>
        <row r="607">
          <cell r="B607">
            <v>296098.88799999998</v>
          </cell>
          <cell r="C607">
            <v>4.3677794487903529E-2</v>
          </cell>
          <cell r="D607">
            <v>439389.98100000003</v>
          </cell>
          <cell r="E607">
            <v>4.8416081913627868E-2</v>
          </cell>
          <cell r="F607">
            <v>544421.68800000008</v>
          </cell>
          <cell r="G607">
            <v>4.8138137410367071E-2</v>
          </cell>
          <cell r="H607">
            <v>1279910.557</v>
          </cell>
          <cell r="I607">
            <v>4.7117855412249054E-2</v>
          </cell>
        </row>
        <row r="608">
          <cell r="B608">
            <v>57599.145999999993</v>
          </cell>
          <cell r="C608">
            <v>0.10306352809641375</v>
          </cell>
          <cell r="D608">
            <v>73599.122999999992</v>
          </cell>
          <cell r="E608">
            <v>0.10216132520963817</v>
          </cell>
          <cell r="F608">
            <v>78437.849000000002</v>
          </cell>
          <cell r="G608">
            <v>9.1399728453561743E-2</v>
          </cell>
          <cell r="H608">
            <v>209636.11799999996</v>
          </cell>
          <cell r="I608">
            <v>9.8076495763006144E-2</v>
          </cell>
        </row>
        <row r="609">
          <cell r="B609">
            <v>5127.7400000000007</v>
          </cell>
          <cell r="C609">
            <v>0.11072542629777139</v>
          </cell>
          <cell r="D609">
            <v>6660.3760000000002</v>
          </cell>
          <cell r="E609">
            <v>0.12539344443556866</v>
          </cell>
          <cell r="F609">
            <v>7648.0640000000003</v>
          </cell>
          <cell r="G609">
            <v>0.12989033308966078</v>
          </cell>
          <cell r="H609">
            <v>19436.18</v>
          </cell>
          <cell r="I609">
            <v>0.12277511099671186</v>
          </cell>
        </row>
        <row r="610">
          <cell r="B610">
            <v>0</v>
          </cell>
          <cell r="C610">
            <v>0</v>
          </cell>
          <cell r="D610">
            <v>0</v>
          </cell>
          <cell r="E610">
            <v>0</v>
          </cell>
          <cell r="F610">
            <v>0</v>
          </cell>
          <cell r="G610">
            <v>0</v>
          </cell>
          <cell r="H610">
            <v>0</v>
          </cell>
          <cell r="I610">
            <v>0</v>
          </cell>
        </row>
        <row r="611">
          <cell r="B611">
            <v>192.13</v>
          </cell>
          <cell r="C611">
            <v>0.12013253157441584</v>
          </cell>
          <cell r="D611">
            <v>167.1</v>
          </cell>
          <cell r="E611">
            <v>0.1366363738946845</v>
          </cell>
          <cell r="F611">
            <v>167.59</v>
          </cell>
          <cell r="G611">
            <v>0.17303935537961482</v>
          </cell>
          <cell r="H611">
            <v>526.82000000000005</v>
          </cell>
          <cell r="I611">
            <v>0.13897407366665271</v>
          </cell>
        </row>
        <row r="612">
          <cell r="B612">
            <v>0</v>
          </cell>
          <cell r="C612">
            <v>0</v>
          </cell>
          <cell r="D612">
            <v>0</v>
          </cell>
          <cell r="E612">
            <v>0</v>
          </cell>
          <cell r="F612">
            <v>0</v>
          </cell>
          <cell r="G612">
            <v>0</v>
          </cell>
          <cell r="H612">
            <v>0</v>
          </cell>
          <cell r="I612">
            <v>0</v>
          </cell>
        </row>
        <row r="613">
          <cell r="B613">
            <v>0</v>
          </cell>
          <cell r="C613">
            <v>0</v>
          </cell>
          <cell r="D613">
            <v>0</v>
          </cell>
          <cell r="E613">
            <v>0</v>
          </cell>
          <cell r="F613">
            <v>0</v>
          </cell>
          <cell r="G613">
            <v>0</v>
          </cell>
          <cell r="H613">
            <v>0</v>
          </cell>
          <cell r="I613">
            <v>0</v>
          </cell>
        </row>
        <row r="614">
          <cell r="B614">
            <v>153569.122</v>
          </cell>
          <cell r="C614">
            <v>4.9022047026377656E-2</v>
          </cell>
          <cell r="D614">
            <v>248697.25100000002</v>
          </cell>
          <cell r="E614">
            <v>5.8274390810616278E-2</v>
          </cell>
          <cell r="F614">
            <v>347724.85800000001</v>
          </cell>
          <cell r="G614">
            <v>6.5330931382346621E-2</v>
          </cell>
          <cell r="H614">
            <v>749991.23100000003</v>
          </cell>
          <cell r="I614">
            <v>5.8948307441917855E-2</v>
          </cell>
        </row>
        <row r="615">
          <cell r="B615">
            <v>0</v>
          </cell>
          <cell r="C615">
            <v>0</v>
          </cell>
          <cell r="D615">
            <v>0</v>
          </cell>
          <cell r="E615">
            <v>0</v>
          </cell>
          <cell r="F615">
            <v>0</v>
          </cell>
          <cell r="G615">
            <v>0</v>
          </cell>
          <cell r="H615">
            <v>0</v>
          </cell>
          <cell r="I615">
            <v>0</v>
          </cell>
        </row>
        <row r="616">
          <cell r="B616">
            <v>0</v>
          </cell>
          <cell r="C616">
            <v>0</v>
          </cell>
          <cell r="D616">
            <v>0</v>
          </cell>
          <cell r="E616">
            <v>0</v>
          </cell>
          <cell r="F616">
            <v>0</v>
          </cell>
          <cell r="G616">
            <v>0</v>
          </cell>
          <cell r="H616">
            <v>0</v>
          </cell>
          <cell r="I616">
            <v>0</v>
          </cell>
        </row>
        <row r="617">
          <cell r="B617">
            <v>0</v>
          </cell>
          <cell r="C617">
            <v>0</v>
          </cell>
          <cell r="D617">
            <v>0</v>
          </cell>
          <cell r="E617">
            <v>0</v>
          </cell>
          <cell r="F617">
            <v>0</v>
          </cell>
          <cell r="G617">
            <v>0</v>
          </cell>
          <cell r="H617">
            <v>0</v>
          </cell>
          <cell r="I617">
            <v>0</v>
          </cell>
        </row>
        <row r="618">
          <cell r="B618">
            <v>0</v>
          </cell>
          <cell r="C618">
            <v>0</v>
          </cell>
          <cell r="D618">
            <v>0</v>
          </cell>
          <cell r="E618">
            <v>0</v>
          </cell>
          <cell r="F618">
            <v>0</v>
          </cell>
          <cell r="G618">
            <v>0</v>
          </cell>
          <cell r="H618">
            <v>0</v>
          </cell>
          <cell r="I618">
            <v>0</v>
          </cell>
        </row>
        <row r="619">
          <cell r="B619">
            <v>28329.115000000002</v>
          </cell>
          <cell r="C619">
            <v>0.13877914934898208</v>
          </cell>
          <cell r="D619">
            <v>34148.730000000003</v>
          </cell>
          <cell r="E619">
            <v>0.11839482203959287</v>
          </cell>
          <cell r="F619">
            <v>24225.725999999999</v>
          </cell>
          <cell r="G619">
            <v>9.6973818255318076E-2</v>
          </cell>
          <cell r="H619">
            <v>86703.570999999996</v>
          </cell>
          <cell r="I619">
            <v>0.11679151252834054</v>
          </cell>
        </row>
        <row r="620">
          <cell r="B620">
            <v>9</v>
          </cell>
          <cell r="C620">
            <v>2.9097340461375641E-5</v>
          </cell>
          <cell r="D620">
            <v>80</v>
          </cell>
          <cell r="E620">
            <v>2.4617173185570554E-4</v>
          </cell>
          <cell r="F620">
            <v>80</v>
          </cell>
          <cell r="G620">
            <v>1.9426187383026877E-4</v>
          </cell>
          <cell r="H620">
            <v>169</v>
          </cell>
          <cell r="I620">
            <v>1.6155270387629793E-4</v>
          </cell>
        </row>
        <row r="621">
          <cell r="B621">
            <v>0</v>
          </cell>
          <cell r="C621">
            <v>0</v>
          </cell>
          <cell r="D621">
            <v>0</v>
          </cell>
          <cell r="E621">
            <v>0</v>
          </cell>
          <cell r="F621">
            <v>0</v>
          </cell>
          <cell r="G621">
            <v>0</v>
          </cell>
          <cell r="H621">
            <v>0</v>
          </cell>
          <cell r="I621">
            <v>0</v>
          </cell>
        </row>
        <row r="622">
          <cell r="B622">
            <v>33.939</v>
          </cell>
          <cell r="C622">
            <v>6.5962001735586423E-3</v>
          </cell>
          <cell r="D622">
            <v>22.088999999999999</v>
          </cell>
          <cell r="E622">
            <v>1.7663187977933208E-3</v>
          </cell>
          <cell r="F622">
            <v>177.88400000000001</v>
          </cell>
          <cell r="G622">
            <v>3.4077557842709987E-2</v>
          </cell>
          <cell r="H622">
            <v>233.91200000000001</v>
          </cell>
          <cell r="I622">
            <v>1.022750327053441E-2</v>
          </cell>
        </row>
        <row r="623">
          <cell r="B623">
            <v>51238.696000000004</v>
          </cell>
          <cell r="C623">
            <v>2.9918024268431865E-2</v>
          </cell>
          <cell r="D623">
            <v>76015.31200000002</v>
          </cell>
          <cell r="E623">
            <v>3.2802909255290599E-2</v>
          </cell>
          <cell r="F623">
            <v>85959.716999999975</v>
          </cell>
          <cell r="G623">
            <v>2.9534296768771732E-2</v>
          </cell>
          <cell r="H623">
            <v>213213.72500000001</v>
          </cell>
          <cell r="I623">
            <v>3.0720332754567436E-2</v>
          </cell>
        </row>
        <row r="624">
          <cell r="B624">
            <v>248794.11499999999</v>
          </cell>
          <cell r="C624">
            <v>4.1132636418724798E-2</v>
          </cell>
          <cell r="D624">
            <v>389748.70500000002</v>
          </cell>
          <cell r="E624">
            <v>4.7306220138878745E-2</v>
          </cell>
          <cell r="F624">
            <v>493047.56099999993</v>
          </cell>
          <cell r="G624">
            <v>4.7415974902950887E-2</v>
          </cell>
          <cell r="H624">
            <v>1131590.3810000001</v>
          </cell>
          <cell r="I624">
            <v>4.5839781937247262E-2</v>
          </cell>
        </row>
        <row r="625">
          <cell r="B625">
            <v>24295.640000000003</v>
          </cell>
          <cell r="C625">
            <v>1.428943833965767E-2</v>
          </cell>
          <cell r="D625">
            <v>45071.179999999993</v>
          </cell>
          <cell r="E625">
            <v>2.2303476526552169E-2</v>
          </cell>
          <cell r="F625">
            <v>55098.51</v>
          </cell>
          <cell r="G625">
            <v>2.4140811632880555E-2</v>
          </cell>
          <cell r="H625">
            <v>124465.32999999999</v>
          </cell>
          <cell r="I625">
            <v>2.0732314894355081E-2</v>
          </cell>
        </row>
        <row r="626">
          <cell r="B626">
            <v>1673</v>
          </cell>
          <cell r="C626">
            <v>1.0839100300511948E-2</v>
          </cell>
          <cell r="D626">
            <v>686</v>
          </cell>
          <cell r="E626">
            <v>3.1563477293080301E-3</v>
          </cell>
          <cell r="F626">
            <v>1424</v>
          </cell>
          <cell r="G626">
            <v>5.4785576467397323E-3</v>
          </cell>
          <cell r="H626">
            <v>3783</v>
          </cell>
          <cell r="I626">
            <v>5.9894475907946582E-3</v>
          </cell>
        </row>
        <row r="627">
          <cell r="B627">
            <v>461.35</v>
          </cell>
          <cell r="C627">
            <v>9.5857254533538057E-3</v>
          </cell>
          <cell r="D627">
            <v>635.38</v>
          </cell>
          <cell r="E627">
            <v>8.4045375984472277E-3</v>
          </cell>
          <cell r="F627">
            <v>923.79</v>
          </cell>
          <cell r="G627">
            <v>8.6412219804198314E-3</v>
          </cell>
          <cell r="H627">
            <v>2020.52</v>
          </cell>
          <cell r="I627">
            <v>8.760738947769485E-3</v>
          </cell>
        </row>
        <row r="628">
          <cell r="B628">
            <v>239.17</v>
          </cell>
          <cell r="C628">
            <v>8.9407694676591765E-3</v>
          </cell>
          <cell r="D628">
            <v>358.57</v>
          </cell>
          <cell r="E628">
            <v>7.6891241041828371E-3</v>
          </cell>
          <cell r="F628">
            <v>549.02</v>
          </cell>
          <cell r="G628">
            <v>9.2025694179922127E-3</v>
          </cell>
          <cell r="H628">
            <v>1146.76</v>
          </cell>
          <cell r="I628">
            <v>8.6194482264832853E-3</v>
          </cell>
        </row>
        <row r="629">
          <cell r="B629">
            <v>2367.3399999999997</v>
          </cell>
          <cell r="C629">
            <v>9.6663951590524474E-2</v>
          </cell>
          <cell r="D629">
            <v>3473.75</v>
          </cell>
          <cell r="E629">
            <v>9.7970322839676507E-2</v>
          </cell>
          <cell r="F629">
            <v>4273.18</v>
          </cell>
          <cell r="G629">
            <v>0.11600512551114557</v>
          </cell>
          <cell r="H629">
            <v>10114.27</v>
          </cell>
          <cell r="I629">
            <v>0.10450384785315472</v>
          </cell>
        </row>
        <row r="630">
          <cell r="B630">
            <v>139791.61799999999</v>
          </cell>
          <cell r="C630">
            <v>5.4210259940741023E-2</v>
          </cell>
          <cell r="D630">
            <v>208079.15000000002</v>
          </cell>
          <cell r="E630">
            <v>5.7660871055400818E-2</v>
          </cell>
          <cell r="F630">
            <v>269598.45899999997</v>
          </cell>
          <cell r="G630">
            <v>5.8008420792339629E-2</v>
          </cell>
          <cell r="H630">
            <v>617469.22699999996</v>
          </cell>
          <cell r="I630">
            <v>5.6988711911984964E-2</v>
          </cell>
        </row>
        <row r="631">
          <cell r="B631">
            <v>75884.161000000007</v>
          </cell>
          <cell r="C631">
            <v>5.5128606530012059E-2</v>
          </cell>
          <cell r="D631">
            <v>124717.61899999999</v>
          </cell>
          <cell r="E631">
            <v>6.1412552002115484E-2</v>
          </cell>
          <cell r="F631">
            <v>153083.486</v>
          </cell>
          <cell r="G631">
            <v>5.6282247310370848E-2</v>
          </cell>
          <cell r="H631">
            <v>353685.266</v>
          </cell>
          <cell r="I631">
            <v>5.7723473015625193E-2</v>
          </cell>
        </row>
        <row r="632">
          <cell r="B632">
            <v>4081.8360000000002</v>
          </cell>
          <cell r="C632">
            <v>2.9276114118344989E-2</v>
          </cell>
          <cell r="D632">
            <v>6727.0560000000005</v>
          </cell>
          <cell r="E632">
            <v>3.3054394791869661E-2</v>
          </cell>
          <cell r="F632">
            <v>8097.116</v>
          </cell>
          <cell r="G632">
            <v>2.8396965912005228E-2</v>
          </cell>
          <cell r="H632">
            <v>18906.008000000002</v>
          </cell>
          <cell r="I632">
            <v>3.0101255750906081E-2</v>
          </cell>
        </row>
        <row r="636">
          <cell r="L636">
            <v>0.107621189961578</v>
          </cell>
        </row>
        <row r="637">
          <cell r="L637">
            <v>0.17881960185016296</v>
          </cell>
        </row>
        <row r="638">
          <cell r="L638">
            <v>0.23648425458617681</v>
          </cell>
        </row>
        <row r="640">
          <cell r="B640">
            <v>4424.5280000000012</v>
          </cell>
          <cell r="C640">
            <v>0.1065863144158819</v>
          </cell>
          <cell r="D640">
            <v>4429.0280000000012</v>
          </cell>
          <cell r="E640">
            <v>0.10670336873150046</v>
          </cell>
          <cell r="F640">
            <v>4429.1160000000009</v>
          </cell>
          <cell r="G640">
            <v>0.107621189961578</v>
          </cell>
          <cell r="H640">
            <v>4429.1160000000009</v>
          </cell>
          <cell r="I640">
            <v>0.107621189961578</v>
          </cell>
        </row>
        <row r="641">
          <cell r="B641">
            <v>2351515.4180000001</v>
          </cell>
          <cell r="C641">
            <v>0.17898903714647144</v>
          </cell>
          <cell r="D641">
            <v>2875942.1030000006</v>
          </cell>
          <cell r="E641">
            <v>0.17962741999022475</v>
          </cell>
          <cell r="F641">
            <v>3346814.5420000013</v>
          </cell>
          <cell r="G641">
            <v>0.1780132771859877</v>
          </cell>
          <cell r="H641">
            <v>8574272.063000001</v>
          </cell>
          <cell r="I641">
            <v>0.17881960185016296</v>
          </cell>
        </row>
        <row r="642">
          <cell r="B642">
            <v>1654032.1880000001</v>
          </cell>
          <cell r="C642">
            <v>0.24398767071304037</v>
          </cell>
          <cell r="D642">
            <v>2169311.8199999998</v>
          </cell>
          <cell r="E642">
            <v>0.23903498785813496</v>
          </cell>
          <cell r="F642">
            <v>2600519.9679999994</v>
          </cell>
          <cell r="G642">
            <v>0.22993975133111769</v>
          </cell>
          <cell r="H642">
            <v>6423863.9759999998</v>
          </cell>
          <cell r="I642">
            <v>0.23648425458617681</v>
          </cell>
        </row>
        <row r="643">
          <cell r="B643">
            <v>62581.641000000003</v>
          </cell>
          <cell r="C643">
            <v>0.11197882544166853</v>
          </cell>
          <cell r="D643">
            <v>85615.237000000008</v>
          </cell>
          <cell r="E643">
            <v>0.11884062898490309</v>
          </cell>
          <cell r="F643">
            <v>101668.999</v>
          </cell>
          <cell r="G643">
            <v>0.11846983336763149</v>
          </cell>
          <cell r="H643">
            <v>249865.87700000004</v>
          </cell>
          <cell r="I643">
            <v>0.11689765037010617</v>
          </cell>
        </row>
        <row r="644">
          <cell r="B644">
            <v>4612.3220000000001</v>
          </cell>
          <cell r="C644">
            <v>9.9595790674369106E-2</v>
          </cell>
          <cell r="D644">
            <v>4833.3629999999994</v>
          </cell>
          <cell r="E644">
            <v>9.0996669674119499E-2</v>
          </cell>
          <cell r="F644">
            <v>4268.848</v>
          </cell>
          <cell r="G644">
            <v>7.2499666403044241E-2</v>
          </cell>
          <cell r="H644">
            <v>13714.532999999999</v>
          </cell>
          <cell r="I644">
            <v>8.6632420122836271E-2</v>
          </cell>
        </row>
        <row r="645">
          <cell r="B645">
            <v>0</v>
          </cell>
          <cell r="C645">
            <v>0</v>
          </cell>
          <cell r="D645">
            <v>88.83</v>
          </cell>
          <cell r="E645">
            <v>8.6750264852230541E-5</v>
          </cell>
          <cell r="F645">
            <v>105.8</v>
          </cell>
          <cell r="G645">
            <v>7.5227714380308818E-5</v>
          </cell>
          <cell r="H645">
            <v>194.63</v>
          </cell>
          <cell r="I645">
            <v>6.1169888656376821E-5</v>
          </cell>
        </row>
        <row r="646">
          <cell r="B646">
            <v>0</v>
          </cell>
          <cell r="C646">
            <v>0</v>
          </cell>
          <cell r="D646">
            <v>0</v>
          </cell>
          <cell r="E646">
            <v>0</v>
          </cell>
          <cell r="F646">
            <v>0</v>
          </cell>
          <cell r="G646">
            <v>0</v>
          </cell>
          <cell r="H646">
            <v>0</v>
          </cell>
          <cell r="I646">
            <v>0</v>
          </cell>
        </row>
        <row r="647">
          <cell r="B647">
            <v>0</v>
          </cell>
          <cell r="C647">
            <v>0</v>
          </cell>
          <cell r="D647">
            <v>0</v>
          </cell>
          <cell r="E647">
            <v>0</v>
          </cell>
          <cell r="F647">
            <v>0</v>
          </cell>
          <cell r="G647">
            <v>0</v>
          </cell>
          <cell r="H647">
            <v>0</v>
          </cell>
          <cell r="I647">
            <v>0</v>
          </cell>
        </row>
        <row r="648">
          <cell r="B648">
            <v>0</v>
          </cell>
          <cell r="C648">
            <v>0</v>
          </cell>
          <cell r="D648">
            <v>0</v>
          </cell>
          <cell r="E648">
            <v>0</v>
          </cell>
          <cell r="F648">
            <v>0</v>
          </cell>
          <cell r="G648">
            <v>0</v>
          </cell>
          <cell r="H648">
            <v>0</v>
          </cell>
          <cell r="I648">
            <v>0</v>
          </cell>
        </row>
        <row r="649">
          <cell r="B649">
            <v>1064255.3420000002</v>
          </cell>
          <cell r="C649">
            <v>0.33972959371088707</v>
          </cell>
          <cell r="D649">
            <v>1516912.1140000001</v>
          </cell>
          <cell r="E649">
            <v>0.35544071758394347</v>
          </cell>
          <cell r="F649">
            <v>1861833.5809999998</v>
          </cell>
          <cell r="G649">
            <v>0.34980335494352166</v>
          </cell>
          <cell r="H649">
            <v>4443001.0370000005</v>
          </cell>
          <cell r="I649">
            <v>0.3492139378011419</v>
          </cell>
        </row>
        <row r="650">
          <cell r="B650">
            <v>0</v>
          </cell>
          <cell r="C650">
            <v>0</v>
          </cell>
          <cell r="D650">
            <v>0</v>
          </cell>
          <cell r="E650">
            <v>0</v>
          </cell>
          <cell r="F650">
            <v>0</v>
          </cell>
          <cell r="G650">
            <v>0</v>
          </cell>
          <cell r="H650">
            <v>0</v>
          </cell>
          <cell r="I650">
            <v>0</v>
          </cell>
        </row>
        <row r="651">
          <cell r="B651">
            <v>0</v>
          </cell>
          <cell r="C651">
            <v>0</v>
          </cell>
          <cell r="D651">
            <v>0</v>
          </cell>
          <cell r="E651">
            <v>0</v>
          </cell>
          <cell r="F651">
            <v>0</v>
          </cell>
          <cell r="G651">
            <v>0</v>
          </cell>
          <cell r="H651">
            <v>0</v>
          </cell>
          <cell r="I651">
            <v>0</v>
          </cell>
        </row>
        <row r="652">
          <cell r="B652">
            <v>13278.4</v>
          </cell>
          <cell r="C652">
            <v>0.40047063382234843</v>
          </cell>
          <cell r="D652">
            <v>3082.03</v>
          </cell>
          <cell r="E652">
            <v>0.10739575665445612</v>
          </cell>
          <cell r="F652">
            <v>11217.26</v>
          </cell>
          <cell r="G652">
            <v>0.27672726344246706</v>
          </cell>
          <cell r="H652">
            <v>27577.690000000002</v>
          </cell>
          <cell r="I652">
            <v>0.26933889771470343</v>
          </cell>
        </row>
        <row r="653">
          <cell r="B653">
            <v>1580.9159999999999</v>
          </cell>
          <cell r="C653">
            <v>0.25536059607334355</v>
          </cell>
          <cell r="D653">
            <v>604</v>
          </cell>
          <cell r="E653">
            <v>7.6844783715012729E-2</v>
          </cell>
          <cell r="F653">
            <v>2122.1310000000003</v>
          </cell>
          <cell r="G653">
            <v>0.18543400106133009</v>
          </cell>
          <cell r="H653">
            <v>4307.0470000000005</v>
          </cell>
          <cell r="I653">
            <v>0.16893661737513177</v>
          </cell>
        </row>
        <row r="654">
          <cell r="B654">
            <v>6555.0518768715601</v>
          </cell>
          <cell r="C654">
            <v>3.2111999383344074E-2</v>
          </cell>
          <cell r="D654">
            <v>8847.6915878018681</v>
          </cell>
          <cell r="E654">
            <v>3.0675251202577809E-2</v>
          </cell>
          <cell r="F654">
            <v>5952.0359554135375</v>
          </cell>
          <cell r="G654">
            <v>2.3825566795785229E-2</v>
          </cell>
          <cell r="H654">
            <v>21354.779420086968</v>
          </cell>
          <cell r="I654">
            <v>2.876533180139761E-2</v>
          </cell>
        </row>
        <row r="655">
          <cell r="B655">
            <v>77198.599999999991</v>
          </cell>
          <cell r="C655">
            <v>0.24958599414906149</v>
          </cell>
          <cell r="D655">
            <v>52486.762000000002</v>
          </cell>
          <cell r="E655">
            <v>0.16150946376297792</v>
          </cell>
          <cell r="F655">
            <v>80161.72</v>
          </cell>
          <cell r="G655">
            <v>0.19465457420821666</v>
          </cell>
          <cell r="H655">
            <v>209847.08199999999</v>
          </cell>
          <cell r="I655">
            <v>0.20059978400977047</v>
          </cell>
        </row>
        <row r="656">
          <cell r="B656">
            <v>0</v>
          </cell>
          <cell r="C656">
            <v>0</v>
          </cell>
          <cell r="D656">
            <v>0</v>
          </cell>
          <cell r="E656">
            <v>0</v>
          </cell>
          <cell r="F656">
            <v>0</v>
          </cell>
          <cell r="G656">
            <v>0</v>
          </cell>
          <cell r="H656">
            <v>0</v>
          </cell>
          <cell r="I656">
            <v>0</v>
          </cell>
        </row>
        <row r="657">
          <cell r="B657">
            <v>248.2</v>
          </cell>
          <cell r="C657">
            <v>4.8238807362540291E-2</v>
          </cell>
          <cell r="D657">
            <v>861.44400000000007</v>
          </cell>
          <cell r="E657">
            <v>6.8884274093271303E-2</v>
          </cell>
          <cell r="F657">
            <v>906.89599999999996</v>
          </cell>
          <cell r="G657">
            <v>0.17373569796790217</v>
          </cell>
          <cell r="H657">
            <v>2016.54</v>
          </cell>
          <cell r="I657">
            <v>8.8170634448696328E-2</v>
          </cell>
        </row>
        <row r="658">
          <cell r="B658">
            <v>423721.71512312838</v>
          </cell>
          <cell r="C658">
            <v>0.24740903937358844</v>
          </cell>
          <cell r="D658">
            <v>495980.34841219807</v>
          </cell>
          <cell r="E658">
            <v>0.21403054112798678</v>
          </cell>
          <cell r="F658">
            <v>532282.69704458653</v>
          </cell>
          <cell r="G658">
            <v>0.18288328170504609</v>
          </cell>
          <cell r="H658">
            <v>1451984.7605799129</v>
          </cell>
          <cell r="I658">
            <v>0.20920536423992336</v>
          </cell>
        </row>
        <row r="659">
          <cell r="B659">
            <v>-768637</v>
          </cell>
          <cell r="D659">
            <v>-1083830</v>
          </cell>
          <cell r="F659">
            <v>-1352737</v>
          </cell>
          <cell r="H659">
            <v>-3205204</v>
          </cell>
        </row>
        <row r="660">
          <cell r="B660">
            <v>817014.82799999998</v>
          </cell>
          <cell r="C660">
            <v>0.13507543724991639</v>
          </cell>
          <cell r="D660">
            <v>1007696.1700000002</v>
          </cell>
          <cell r="E660">
            <v>0.12231034058503154</v>
          </cell>
          <cell r="F660">
            <v>1175074.4109999998</v>
          </cell>
          <cell r="G660">
            <v>0.1130059312494516</v>
          </cell>
          <cell r="H660">
            <v>2999785.409</v>
          </cell>
          <cell r="I660">
            <v>0.1215188033726279</v>
          </cell>
        </row>
        <row r="661">
          <cell r="B661">
            <v>508143.97100000002</v>
          </cell>
          <cell r="C661">
            <v>0.29886399128704966</v>
          </cell>
          <cell r="D661">
            <v>544516.57700000005</v>
          </cell>
          <cell r="E661">
            <v>0.26945406562326618</v>
          </cell>
          <cell r="F661">
            <v>612500.49400000006</v>
          </cell>
          <cell r="G661">
            <v>0.26836041574808989</v>
          </cell>
          <cell r="H661">
            <v>1665161.0419999999</v>
          </cell>
          <cell r="I661">
            <v>0.27736754542454856</v>
          </cell>
        </row>
        <row r="662">
          <cell r="B662">
            <v>8504.2199999999993</v>
          </cell>
          <cell r="C662">
            <v>5.5097485688953805E-2</v>
          </cell>
          <cell r="D662">
            <v>14442.3</v>
          </cell>
          <cell r="E662">
            <v>6.6450321881902849E-2</v>
          </cell>
          <cell r="F662">
            <v>16254.45</v>
          </cell>
          <cell r="G662">
            <v>6.2535773413657764E-2</v>
          </cell>
          <cell r="H662">
            <v>39200.97</v>
          </cell>
          <cell r="I662">
            <v>6.2065068813987226E-2</v>
          </cell>
        </row>
        <row r="663">
          <cell r="B663">
            <v>1834.1</v>
          </cell>
          <cell r="C663">
            <v>3.8108115430792698E-2</v>
          </cell>
          <cell r="D663">
            <v>2803.3</v>
          </cell>
          <cell r="E663">
            <v>3.7080865387212551E-2</v>
          </cell>
          <cell r="F663">
            <v>3140.7999999999997</v>
          </cell>
          <cell r="G663">
            <v>2.9379350281019071E-2</v>
          </cell>
          <cell r="H663">
            <v>7778.1999999999989</v>
          </cell>
          <cell r="I663">
            <v>3.3725367570496989E-2</v>
          </cell>
        </row>
        <row r="664">
          <cell r="B664">
            <v>12799.496999999999</v>
          </cell>
          <cell r="C664">
            <v>0.47847703298488625</v>
          </cell>
          <cell r="D664">
            <v>21743.956000000002</v>
          </cell>
          <cell r="E664">
            <v>0.4662743012518924</v>
          </cell>
          <cell r="F664">
            <v>24419.608</v>
          </cell>
          <cell r="G664">
            <v>0.40931685144467955</v>
          </cell>
          <cell r="H664">
            <v>58963.061000000002</v>
          </cell>
          <cell r="I664">
            <v>0.44318693672998344</v>
          </cell>
        </row>
        <row r="665">
          <cell r="B665">
            <v>885.02700000000004</v>
          </cell>
          <cell r="C665">
            <v>3.6137693396093136E-2</v>
          </cell>
          <cell r="D665">
            <v>1545.1550000000002</v>
          </cell>
          <cell r="E665">
            <v>4.3578073893440913E-2</v>
          </cell>
          <cell r="F665">
            <v>1006.438</v>
          </cell>
          <cell r="G665">
            <v>2.7322033359040879E-2</v>
          </cell>
          <cell r="H665">
            <v>3436.6200000000003</v>
          </cell>
          <cell r="I665">
            <v>3.5508248604111677E-2</v>
          </cell>
        </row>
        <row r="666">
          <cell r="B666">
            <v>199408.52700000006</v>
          </cell>
          <cell r="C666">
            <v>7.7329300838840556E-2</v>
          </cell>
          <cell r="D666">
            <v>290546.31399999995</v>
          </cell>
          <cell r="E666">
            <v>8.0513369778644289E-2</v>
          </cell>
          <cell r="F666">
            <v>348653.15899999993</v>
          </cell>
          <cell r="G666">
            <v>7.5018304009855236E-2</v>
          </cell>
          <cell r="H666">
            <v>838608</v>
          </cell>
          <cell r="I666">
            <v>7.7398496361156949E-2</v>
          </cell>
        </row>
        <row r="667">
          <cell r="B667">
            <v>82441.553000000014</v>
          </cell>
          <cell r="C667">
            <v>5.9892444973597789E-2</v>
          </cell>
          <cell r="D667">
            <v>127805.41299999999</v>
          </cell>
          <cell r="E667">
            <v>6.2933021291998417E-2</v>
          </cell>
          <cell r="F667">
            <v>157701.94699999999</v>
          </cell>
          <cell r="G667">
            <v>5.7980257794632374E-2</v>
          </cell>
          <cell r="H667">
            <v>367948.913</v>
          </cell>
          <cell r="I667">
            <v>6.0051382379847633E-2</v>
          </cell>
        </row>
        <row r="668">
          <cell r="B668">
            <v>2997.933</v>
          </cell>
          <cell r="C668">
            <v>2.1502046781681661E-2</v>
          </cell>
          <cell r="D668">
            <v>4293.1549999999997</v>
          </cell>
          <cell r="E668">
            <v>2.109505856242154E-2</v>
          </cell>
          <cell r="F668">
            <v>11397.514999999999</v>
          </cell>
          <cell r="G668">
            <v>3.9971620134448882E-2</v>
          </cell>
          <cell r="H668">
            <v>18688.602999999999</v>
          </cell>
          <cell r="I668">
            <v>2.9755113746389537E-2</v>
          </cell>
        </row>
        <row r="672">
          <cell r="L672">
            <v>0.25395401292286446</v>
          </cell>
        </row>
        <row r="673">
          <cell r="L673">
            <v>0.17381476822831182</v>
          </cell>
        </row>
        <row r="674">
          <cell r="L674">
            <v>0.13504591819589329</v>
          </cell>
        </row>
        <row r="676">
          <cell r="B676">
            <v>10802.143999999997</v>
          </cell>
          <cell r="C676">
            <v>0.2602222693018626</v>
          </cell>
          <cell r="D676">
            <v>10802.396999999997</v>
          </cell>
          <cell r="E676">
            <v>0.26024946111766595</v>
          </cell>
          <cell r="F676">
            <v>10451.396999999995</v>
          </cell>
          <cell r="G676">
            <v>0.25395401292286446</v>
          </cell>
          <cell r="H676">
            <v>10451.396999999995</v>
          </cell>
          <cell r="I676">
            <v>0.25395401292286446</v>
          </cell>
        </row>
        <row r="677">
          <cell r="B677">
            <v>2243098.259000001</v>
          </cell>
          <cell r="C677">
            <v>0.17073670643623082</v>
          </cell>
          <cell r="D677">
            <v>2842597.6970000011</v>
          </cell>
          <cell r="E677">
            <v>0.17754477388457521</v>
          </cell>
          <cell r="F677">
            <v>3248597.9129999992</v>
          </cell>
          <cell r="G677">
            <v>0.17278924586215982</v>
          </cell>
          <cell r="H677">
            <v>8334293.8690000009</v>
          </cell>
          <cell r="I677">
            <v>0.17381476822831182</v>
          </cell>
        </row>
        <row r="678">
          <cell r="B678">
            <v>953293.55599999998</v>
          </cell>
          <cell r="C678">
            <v>0.1406211293357196</v>
          </cell>
          <cell r="D678">
            <v>1264362.2750000001</v>
          </cell>
          <cell r="E678">
            <v>0.13931921555330343</v>
          </cell>
          <cell r="F678">
            <v>1450734.737</v>
          </cell>
          <cell r="G678">
            <v>0.12827495607724343</v>
          </cell>
          <cell r="H678">
            <v>3668390.568</v>
          </cell>
          <cell r="I678">
            <v>0.13504591819589329</v>
          </cell>
        </row>
        <row r="679">
          <cell r="B679">
            <v>76271.668000000005</v>
          </cell>
          <cell r="C679">
            <v>0.13647471783485024</v>
          </cell>
          <cell r="D679">
            <v>103440.31200000001</v>
          </cell>
          <cell r="E679">
            <v>0.14358322386556752</v>
          </cell>
          <cell r="F679">
            <v>116587.65100000001</v>
          </cell>
          <cell r="G679">
            <v>0.13585379734773997</v>
          </cell>
          <cell r="H679">
            <v>296299.63100000005</v>
          </cell>
          <cell r="I679">
            <v>0.13862129189184752</v>
          </cell>
        </row>
        <row r="680">
          <cell r="B680">
            <v>2198.6170000000002</v>
          </cell>
          <cell r="C680">
            <v>4.7475652936874183E-2</v>
          </cell>
          <cell r="D680">
            <v>3190.5640000000003</v>
          </cell>
          <cell r="E680">
            <v>6.0068051661366514E-2</v>
          </cell>
          <cell r="F680">
            <v>3086.0889999999999</v>
          </cell>
          <cell r="G680">
            <v>5.2412365816282155E-2</v>
          </cell>
          <cell r="H680">
            <v>8475.27</v>
          </cell>
          <cell r="I680">
            <v>5.3536868611892982E-2</v>
          </cell>
        </row>
        <row r="681">
          <cell r="B681">
            <v>0</v>
          </cell>
          <cell r="C681">
            <v>0</v>
          </cell>
          <cell r="D681">
            <v>0</v>
          </cell>
          <cell r="E681">
            <v>0</v>
          </cell>
          <cell r="F681">
            <v>0</v>
          </cell>
          <cell r="G681">
            <v>0</v>
          </cell>
          <cell r="H681">
            <v>0</v>
          </cell>
          <cell r="I681">
            <v>0</v>
          </cell>
        </row>
        <row r="682">
          <cell r="B682">
            <v>0</v>
          </cell>
          <cell r="C682">
            <v>0</v>
          </cell>
          <cell r="D682">
            <v>0</v>
          </cell>
          <cell r="E682">
            <v>0</v>
          </cell>
          <cell r="F682">
            <v>0</v>
          </cell>
          <cell r="G682">
            <v>0</v>
          </cell>
          <cell r="H682">
            <v>0</v>
          </cell>
          <cell r="I682">
            <v>0</v>
          </cell>
        </row>
        <row r="683">
          <cell r="B683">
            <v>124</v>
          </cell>
          <cell r="C683">
            <v>9.7510340814368615E-2</v>
          </cell>
          <cell r="D683">
            <v>121</v>
          </cell>
          <cell r="E683">
            <v>0.1202376930262138</v>
          </cell>
          <cell r="F683">
            <v>128</v>
          </cell>
          <cell r="G683">
            <v>0.14337399330174624</v>
          </cell>
          <cell r="H683">
            <v>373</v>
          </cell>
          <cell r="I683">
            <v>0.11763704084496826</v>
          </cell>
        </row>
        <row r="684">
          <cell r="B684">
            <v>4</v>
          </cell>
          <cell r="C684">
            <v>0.12758763675799817</v>
          </cell>
          <cell r="D684">
            <v>1</v>
          </cell>
          <cell r="E684">
            <v>0.11071744906997343</v>
          </cell>
          <cell r="F684">
            <v>1</v>
          </cell>
          <cell r="G684">
            <v>0.10422094841063052</v>
          </cell>
          <cell r="H684">
            <v>6</v>
          </cell>
          <cell r="I684">
            <v>0.12005282324222659</v>
          </cell>
        </row>
        <row r="685">
          <cell r="B685">
            <v>767788.32199999993</v>
          </cell>
          <cell r="C685">
            <v>0.24509194776400159</v>
          </cell>
          <cell r="D685">
            <v>987049.65300000005</v>
          </cell>
          <cell r="E685">
            <v>0.23128408937823433</v>
          </cell>
          <cell r="F685">
            <v>1191241.8670000001</v>
          </cell>
          <cell r="G685">
            <v>0.22381184112168215</v>
          </cell>
          <cell r="H685">
            <v>2946079.8420000002</v>
          </cell>
          <cell r="I685">
            <v>0.23155793440823946</v>
          </cell>
        </row>
        <row r="686">
          <cell r="B686">
            <v>0</v>
          </cell>
          <cell r="C686">
            <v>0</v>
          </cell>
          <cell r="D686">
            <v>0</v>
          </cell>
          <cell r="E686">
            <v>0</v>
          </cell>
          <cell r="F686">
            <v>0</v>
          </cell>
          <cell r="G686">
            <v>0</v>
          </cell>
          <cell r="H686">
            <v>0</v>
          </cell>
          <cell r="I686">
            <v>0</v>
          </cell>
        </row>
        <row r="687">
          <cell r="B687">
            <v>0</v>
          </cell>
          <cell r="C687">
            <v>0</v>
          </cell>
          <cell r="D687">
            <v>0</v>
          </cell>
          <cell r="E687">
            <v>0</v>
          </cell>
          <cell r="F687">
            <v>0</v>
          </cell>
          <cell r="G687">
            <v>0</v>
          </cell>
          <cell r="H687">
            <v>0</v>
          </cell>
          <cell r="I687">
            <v>0</v>
          </cell>
        </row>
        <row r="688">
          <cell r="B688">
            <v>429</v>
          </cell>
          <cell r="C688">
            <v>1.2938449053333797E-2</v>
          </cell>
          <cell r="D688">
            <v>564</v>
          </cell>
          <cell r="E688">
            <v>1.9653023089688696E-2</v>
          </cell>
          <cell r="F688">
            <v>1298</v>
          </cell>
          <cell r="G688">
            <v>3.2021365997429163E-2</v>
          </cell>
          <cell r="H688">
            <v>2291</v>
          </cell>
          <cell r="I688">
            <v>2.237516683465459E-2</v>
          </cell>
        </row>
        <row r="689">
          <cell r="B689">
            <v>0</v>
          </cell>
          <cell r="C689">
            <v>0</v>
          </cell>
          <cell r="D689">
            <v>0</v>
          </cell>
          <cell r="E689">
            <v>0</v>
          </cell>
          <cell r="F689">
            <v>0</v>
          </cell>
          <cell r="G689">
            <v>0</v>
          </cell>
          <cell r="H689">
            <v>0</v>
          </cell>
          <cell r="I689">
            <v>0</v>
          </cell>
        </row>
        <row r="690">
          <cell r="B690">
            <v>1642.15</v>
          </cell>
          <cell r="C690">
            <v>8.0445922897143425E-3</v>
          </cell>
          <cell r="D690">
            <v>986.32</v>
          </cell>
          <cell r="E690">
            <v>3.4196053813448182E-3</v>
          </cell>
          <cell r="F690">
            <v>1906.82</v>
          </cell>
          <cell r="G690">
            <v>7.6328616994019334E-3</v>
          </cell>
          <cell r="H690">
            <v>4535.29</v>
          </cell>
          <cell r="I690">
            <v>6.109129909478094E-3</v>
          </cell>
        </row>
        <row r="691">
          <cell r="B691">
            <v>0</v>
          </cell>
          <cell r="C691">
            <v>0</v>
          </cell>
          <cell r="D691">
            <v>0</v>
          </cell>
          <cell r="E691">
            <v>0</v>
          </cell>
          <cell r="F691">
            <v>7896</v>
          </cell>
          <cell r="G691">
            <v>1.917364694704753E-2</v>
          </cell>
          <cell r="H691">
            <v>7896</v>
          </cell>
          <cell r="I691">
            <v>7.5480482237115301E-3</v>
          </cell>
        </row>
        <row r="692">
          <cell r="B692">
            <v>0</v>
          </cell>
          <cell r="C692">
            <v>0</v>
          </cell>
          <cell r="D692">
            <v>0</v>
          </cell>
          <cell r="E692">
            <v>0</v>
          </cell>
          <cell r="F692">
            <v>0</v>
          </cell>
          <cell r="G692">
            <v>0</v>
          </cell>
          <cell r="H692">
            <v>0</v>
          </cell>
          <cell r="I692">
            <v>0</v>
          </cell>
        </row>
        <row r="693">
          <cell r="B693">
            <v>508.06400000000002</v>
          </cell>
          <cell r="C693">
            <v>9.8744566574704568E-2</v>
          </cell>
          <cell r="D693">
            <v>116.062</v>
          </cell>
          <cell r="E693">
            <v>9.2807502516858344E-3</v>
          </cell>
          <cell r="F693">
            <v>191.697</v>
          </cell>
          <cell r="G693">
            <v>3.672373909836734E-2</v>
          </cell>
          <cell r="H693">
            <v>815.82299999999998</v>
          </cell>
          <cell r="I693">
            <v>3.5670818088328914E-2</v>
          </cell>
        </row>
        <row r="694">
          <cell r="B694">
            <v>104327.73500000002</v>
          </cell>
          <cell r="C694">
            <v>6.0916454774737609E-2</v>
          </cell>
          <cell r="D694">
            <v>168893.364</v>
          </cell>
          <cell r="E694">
            <v>7.288260150945329E-2</v>
          </cell>
          <cell r="F694">
            <v>128397.61299999998</v>
          </cell>
          <cell r="G694">
            <v>4.4115236055789993E-2</v>
          </cell>
          <cell r="H694">
            <v>401618.71200000006</v>
          </cell>
          <cell r="I694">
            <v>5.7866164446499807E-2</v>
          </cell>
        </row>
        <row r="695">
          <cell r="B695">
            <v>796665.6669999999</v>
          </cell>
          <cell r="C695">
            <v>0.13171115091686103</v>
          </cell>
          <cell r="D695">
            <v>1054385.791</v>
          </cell>
          <cell r="E695">
            <v>0.12797734976528477</v>
          </cell>
          <cell r="F695">
            <v>1257892.6609999998</v>
          </cell>
          <cell r="G695">
            <v>0.12097049364489627</v>
          </cell>
          <cell r="H695">
            <v>3108944.1189999999</v>
          </cell>
          <cell r="I695">
            <v>0.12594073161359551</v>
          </cell>
        </row>
        <row r="696">
          <cell r="B696">
            <v>300630.79299999995</v>
          </cell>
          <cell r="C696">
            <v>0.17681547716281143</v>
          </cell>
          <cell r="D696">
            <v>357552.31599999999</v>
          </cell>
          <cell r="E696">
            <v>0.1769347881932615</v>
          </cell>
          <cell r="F696">
            <v>377562.77799999999</v>
          </cell>
          <cell r="G696">
            <v>0.16542501609000132</v>
          </cell>
          <cell r="H696">
            <v>1035745.8869999999</v>
          </cell>
          <cell r="I696">
            <v>0.1725252315630153</v>
          </cell>
        </row>
        <row r="697">
          <cell r="B697">
            <v>32446.82</v>
          </cell>
          <cell r="C697">
            <v>0.21021777430523436</v>
          </cell>
          <cell r="D697">
            <v>41292.25</v>
          </cell>
          <cell r="E697">
            <v>0.18998935790892058</v>
          </cell>
          <cell r="F697">
            <v>50671.88</v>
          </cell>
          <cell r="G697">
            <v>0.19495001098924025</v>
          </cell>
          <cell r="H697">
            <v>124410.95000000001</v>
          </cell>
          <cell r="I697">
            <v>0.19697405888077574</v>
          </cell>
        </row>
        <row r="698">
          <cell r="B698">
            <v>11416.55</v>
          </cell>
          <cell r="C698">
            <v>0.23720800677248594</v>
          </cell>
          <cell r="D698">
            <v>16596.11</v>
          </cell>
          <cell r="E698">
            <v>0.21952631572124714</v>
          </cell>
          <cell r="F698">
            <v>20759.159999999996</v>
          </cell>
          <cell r="G698">
            <v>0.19418321229614105</v>
          </cell>
          <cell r="H698">
            <v>48771.819999999992</v>
          </cell>
          <cell r="I698">
            <v>0.21146892039059381</v>
          </cell>
        </row>
        <row r="699">
          <cell r="B699">
            <v>585.91399999999999</v>
          </cell>
          <cell r="C699">
            <v>2.1902922615186098E-2</v>
          </cell>
          <cell r="D699">
            <v>966.55900000000008</v>
          </cell>
          <cell r="E699">
            <v>2.0726753785913099E-2</v>
          </cell>
          <cell r="F699">
            <v>1149.9589999999998</v>
          </cell>
          <cell r="G699">
            <v>1.927539529588158E-2</v>
          </cell>
          <cell r="H699">
            <v>2702.4319999999998</v>
          </cell>
          <cell r="I699">
            <v>2.0312421700784535E-2</v>
          </cell>
        </row>
        <row r="700">
          <cell r="B700">
            <v>9523.8000000000011</v>
          </cell>
          <cell r="C700">
            <v>0.38887871710774002</v>
          </cell>
          <cell r="D700">
            <v>15079.2</v>
          </cell>
          <cell r="E700">
            <v>0.4252793356355668</v>
          </cell>
          <cell r="F700">
            <v>11399.26</v>
          </cell>
          <cell r="G700">
            <v>0.30945866708965714</v>
          </cell>
          <cell r="H700">
            <v>36002.26</v>
          </cell>
          <cell r="I700">
            <v>0.37198677723747914</v>
          </cell>
        </row>
        <row r="701">
          <cell r="B701">
            <v>290652.462</v>
          </cell>
          <cell r="C701">
            <v>0.11271309212141999</v>
          </cell>
          <cell r="D701">
            <v>401172.90299999993</v>
          </cell>
          <cell r="E701">
            <v>0.11116913458558347</v>
          </cell>
          <cell r="F701">
            <v>521536.7240000001</v>
          </cell>
          <cell r="G701">
            <v>0.11221696836349611</v>
          </cell>
          <cell r="H701">
            <v>1213362.0890000002</v>
          </cell>
          <cell r="I701">
            <v>0.11198605454542802</v>
          </cell>
        </row>
        <row r="702">
          <cell r="B702">
            <v>136347.12800000003</v>
          </cell>
          <cell r="C702">
            <v>9.9053966887888381E-2</v>
          </cell>
          <cell r="D702">
            <v>200198.46299999999</v>
          </cell>
          <cell r="E702">
            <v>9.8580285755223512E-2</v>
          </cell>
          <cell r="F702">
            <v>249674.31399999998</v>
          </cell>
          <cell r="G702">
            <v>9.1794561613230991E-2</v>
          </cell>
          <cell r="H702">
            <v>586219.90500000003</v>
          </cell>
          <cell r="I702">
            <v>9.5674465748001689E-2</v>
          </cell>
        </row>
        <row r="703">
          <cell r="B703">
            <v>15062.199999999999</v>
          </cell>
          <cell r="C703">
            <v>0.10803047600965247</v>
          </cell>
          <cell r="D703">
            <v>21527.99</v>
          </cell>
          <cell r="E703">
            <v>0.1057809955105803</v>
          </cell>
          <cell r="F703">
            <v>25138.585999999999</v>
          </cell>
          <cell r="G703">
            <v>8.8162201173604501E-2</v>
          </cell>
          <cell r="H703">
            <v>61728.775999999998</v>
          </cell>
          <cell r="I703">
            <v>9.8281650656573988E-2</v>
          </cell>
        </row>
        <row r="707">
          <cell r="L707">
            <v>3.4689952201163082E-2</v>
          </cell>
        </row>
        <row r="708">
          <cell r="L708">
            <v>4.5719970776759856E-2</v>
          </cell>
        </row>
        <row r="709">
          <cell r="L709">
            <v>4.3392688208731066E-2</v>
          </cell>
        </row>
        <row r="711">
          <cell r="B711">
            <v>1429.4759999999994</v>
          </cell>
          <cell r="C711">
            <v>3.4435894266226161E-2</v>
          </cell>
          <cell r="D711">
            <v>1428.9309999999996</v>
          </cell>
          <cell r="E711">
            <v>3.4425555987650472E-2</v>
          </cell>
          <cell r="F711">
            <v>1427.6539999999998</v>
          </cell>
          <cell r="G711">
            <v>3.4689952201163082E-2</v>
          </cell>
          <cell r="H711">
            <v>1427.6539999999998</v>
          </cell>
          <cell r="I711">
            <v>3.4689952201163082E-2</v>
          </cell>
        </row>
        <row r="712">
          <cell r="B712">
            <v>627555.94360000023</v>
          </cell>
          <cell r="C712">
            <v>4.7767338985191109E-2</v>
          </cell>
          <cell r="D712">
            <v>710953.07200000004</v>
          </cell>
          <cell r="E712">
            <v>4.4405158895329991E-2</v>
          </cell>
          <cell r="F712">
            <v>853730.89600000007</v>
          </cell>
          <cell r="G712">
            <v>4.5408980009113871E-2</v>
          </cell>
          <cell r="H712">
            <v>2192239.9116000002</v>
          </cell>
          <cell r="I712">
            <v>4.5719970776759856E-2</v>
          </cell>
        </row>
        <row r="713">
          <cell r="B713">
            <v>307835.74694021279</v>
          </cell>
          <cell r="C713">
            <v>4.5409108361409628E-2</v>
          </cell>
          <cell r="D713">
            <v>383138.15985766629</v>
          </cell>
          <cell r="E713">
            <v>4.2217732160591576E-2</v>
          </cell>
          <cell r="F713">
            <v>487746.11874314112</v>
          </cell>
          <cell r="G713">
            <v>4.3126844875861256E-2</v>
          </cell>
          <cell r="H713">
            <v>1178720.0255410203</v>
          </cell>
          <cell r="I713">
            <v>4.3392688208731066E-2</v>
          </cell>
        </row>
        <row r="714">
          <cell r="B714">
            <v>17227.04</v>
          </cell>
          <cell r="C714">
            <v>3.0824754260385109E-2</v>
          </cell>
          <cell r="D714">
            <v>33037.648999999998</v>
          </cell>
          <cell r="E714">
            <v>4.5858834535988657E-2</v>
          </cell>
          <cell r="F714">
            <v>35778.853000000003</v>
          </cell>
          <cell r="G714">
            <v>4.1691319819082535E-2</v>
          </cell>
          <cell r="H714">
            <v>86043.542000000001</v>
          </cell>
          <cell r="I714">
            <v>4.0254747907500575E-2</v>
          </cell>
        </row>
        <row r="715">
          <cell r="B715">
            <v>1162.55</v>
          </cell>
          <cell r="C715">
            <v>2.5103426527568501E-2</v>
          </cell>
          <cell r="D715">
            <v>1357.16</v>
          </cell>
          <cell r="E715">
            <v>2.5550954938606523E-2</v>
          </cell>
          <cell r="F715">
            <v>1554.67</v>
          </cell>
          <cell r="G715">
            <v>2.6403623733339959E-2</v>
          </cell>
          <cell r="H715">
            <v>4074.38</v>
          </cell>
          <cell r="I715">
            <v>2.5737179669193373E-2</v>
          </cell>
        </row>
        <row r="716">
          <cell r="B716">
            <v>21551</v>
          </cell>
          <cell r="C716">
            <v>2.8680218075696064E-2</v>
          </cell>
          <cell r="D716">
            <v>25883</v>
          </cell>
          <cell r="E716">
            <v>2.5277013454579347E-2</v>
          </cell>
          <cell r="F716">
            <v>17195</v>
          </cell>
          <cell r="G716">
            <v>1.2226281179294991E-2</v>
          </cell>
          <cell r="H716">
            <v>64629</v>
          </cell>
          <cell r="I716">
            <v>2.0312124204762767E-2</v>
          </cell>
        </row>
        <row r="717">
          <cell r="B717">
            <v>17.600000000000001</v>
          </cell>
          <cell r="C717">
            <v>1.1004697630300937E-2</v>
          </cell>
          <cell r="D717">
            <v>0</v>
          </cell>
          <cell r="E717">
            <v>0</v>
          </cell>
          <cell r="F717">
            <v>0</v>
          </cell>
          <cell r="G717">
            <v>0</v>
          </cell>
          <cell r="H717">
            <v>17.600000000000001</v>
          </cell>
          <cell r="I717">
            <v>4.6428451777325991E-3</v>
          </cell>
        </row>
        <row r="718">
          <cell r="B718">
            <v>0</v>
          </cell>
          <cell r="C718">
            <v>0</v>
          </cell>
          <cell r="D718">
            <v>0</v>
          </cell>
          <cell r="E718">
            <v>0</v>
          </cell>
          <cell r="F718">
            <v>0</v>
          </cell>
          <cell r="G718">
            <v>0</v>
          </cell>
          <cell r="H718">
            <v>0</v>
          </cell>
          <cell r="I718">
            <v>0</v>
          </cell>
        </row>
        <row r="719">
          <cell r="B719">
            <v>0</v>
          </cell>
          <cell r="C719">
            <v>0</v>
          </cell>
          <cell r="D719">
            <v>0</v>
          </cell>
          <cell r="E719">
            <v>0</v>
          </cell>
          <cell r="F719">
            <v>0</v>
          </cell>
          <cell r="G719">
            <v>0</v>
          </cell>
          <cell r="H719">
            <v>0</v>
          </cell>
          <cell r="I719">
            <v>0</v>
          </cell>
        </row>
        <row r="720">
          <cell r="B720">
            <v>193949.35200000001</v>
          </cell>
          <cell r="C720">
            <v>6.1912148292932706E-2</v>
          </cell>
          <cell r="D720">
            <v>225189.62</v>
          </cell>
          <cell r="E720">
            <v>5.2766115707383383E-2</v>
          </cell>
          <cell r="F720">
            <v>298427.04399999999</v>
          </cell>
          <cell r="G720">
            <v>5.6068803496931857E-2</v>
          </cell>
          <cell r="H720">
            <v>717566.01600000006</v>
          </cell>
          <cell r="I720">
            <v>5.6399728920350729E-2</v>
          </cell>
        </row>
        <row r="721">
          <cell r="B721">
            <v>0</v>
          </cell>
          <cell r="C721">
            <v>0</v>
          </cell>
          <cell r="D721">
            <v>0</v>
          </cell>
          <cell r="E721">
            <v>0</v>
          </cell>
          <cell r="F721">
            <v>0</v>
          </cell>
          <cell r="G721">
            <v>0</v>
          </cell>
          <cell r="H721">
            <v>0</v>
          </cell>
          <cell r="I721">
            <v>0</v>
          </cell>
        </row>
        <row r="722">
          <cell r="B722">
            <v>0</v>
          </cell>
          <cell r="C722">
            <v>0</v>
          </cell>
          <cell r="D722">
            <v>0</v>
          </cell>
          <cell r="E722">
            <v>0</v>
          </cell>
          <cell r="F722">
            <v>0</v>
          </cell>
          <cell r="G722">
            <v>0</v>
          </cell>
          <cell r="H722">
            <v>0</v>
          </cell>
          <cell r="I722">
            <v>0</v>
          </cell>
        </row>
        <row r="723">
          <cell r="B723">
            <v>0</v>
          </cell>
          <cell r="C723">
            <v>0</v>
          </cell>
          <cell r="D723">
            <v>1316</v>
          </cell>
          <cell r="E723">
            <v>4.5857053875940287E-2</v>
          </cell>
          <cell r="F723">
            <v>2120</v>
          </cell>
          <cell r="G723">
            <v>5.2299919810901249E-2</v>
          </cell>
          <cell r="H723">
            <v>3436</v>
          </cell>
          <cell r="I723">
            <v>3.3557866976810638E-2</v>
          </cell>
        </row>
        <row r="724">
          <cell r="B724">
            <v>4610</v>
          </cell>
          <cell r="C724">
            <v>0.74463940392665628</v>
          </cell>
          <cell r="D724">
            <v>7256</v>
          </cell>
          <cell r="E724">
            <v>0.9231552162849872</v>
          </cell>
          <cell r="F724">
            <v>9322</v>
          </cell>
          <cell r="G724">
            <v>0.8145659989386701</v>
          </cell>
          <cell r="H724">
            <v>21188</v>
          </cell>
          <cell r="I724">
            <v>0.83106338262486823</v>
          </cell>
        </row>
        <row r="725">
          <cell r="B725">
            <v>2303.6</v>
          </cell>
          <cell r="C725">
            <v>1.1284914775499168E-2</v>
          </cell>
          <cell r="D725">
            <v>1995.2</v>
          </cell>
          <cell r="E725">
            <v>6.9174270590266649E-3</v>
          </cell>
          <cell r="F725">
            <v>2593.6</v>
          </cell>
          <cell r="G725">
            <v>1.0381992061950712E-2</v>
          </cell>
          <cell r="H725">
            <v>6892.4</v>
          </cell>
          <cell r="I725">
            <v>9.2842060790129886E-3</v>
          </cell>
        </row>
        <row r="726">
          <cell r="B726">
            <v>7083</v>
          </cell>
          <cell r="C726">
            <v>2.289960694310263E-2</v>
          </cell>
          <cell r="D726">
            <v>7546</v>
          </cell>
          <cell r="E726">
            <v>2.3220148607289423E-2</v>
          </cell>
          <cell r="F726">
            <v>9301</v>
          </cell>
          <cell r="G726">
            <v>2.2585371106191621E-2</v>
          </cell>
          <cell r="H726">
            <v>23930</v>
          </cell>
          <cell r="I726">
            <v>2.2875480495620177E-2</v>
          </cell>
        </row>
        <row r="727">
          <cell r="B727">
            <v>0</v>
          </cell>
          <cell r="C727">
            <v>0</v>
          </cell>
          <cell r="D727">
            <v>0</v>
          </cell>
          <cell r="E727">
            <v>0</v>
          </cell>
          <cell r="F727">
            <v>0</v>
          </cell>
          <cell r="G727">
            <v>0</v>
          </cell>
          <cell r="H727">
            <v>0</v>
          </cell>
          <cell r="I727">
            <v>0</v>
          </cell>
        </row>
        <row r="728">
          <cell r="B728">
            <v>73.77</v>
          </cell>
          <cell r="C728">
            <v>1.4337537546875896E-2</v>
          </cell>
          <cell r="D728">
            <v>106.78</v>
          </cell>
          <cell r="E728">
            <v>8.538526924187188E-3</v>
          </cell>
          <cell r="F728">
            <v>24.2</v>
          </cell>
          <cell r="G728">
            <v>4.6360375289153689E-3</v>
          </cell>
          <cell r="H728">
            <v>204.75</v>
          </cell>
          <cell r="I728">
            <v>8.9524320883149228E-3</v>
          </cell>
        </row>
        <row r="729">
          <cell r="B729">
            <v>59857.834940212779</v>
          </cell>
          <cell r="C729">
            <v>3.4950697386933398E-2</v>
          </cell>
          <cell r="D729">
            <v>79450.750857666237</v>
          </cell>
          <cell r="E729">
            <v>3.4285405164800574E-2</v>
          </cell>
          <cell r="F729">
            <v>111429.75174314115</v>
          </cell>
          <cell r="G729">
            <v>3.8285367515257074E-2</v>
          </cell>
          <cell r="H729">
            <v>250738.33754102018</v>
          </cell>
          <cell r="I729">
            <v>3.6126966796284757E-2</v>
          </cell>
        </row>
        <row r="730">
          <cell r="B730">
            <v>294306.01300000004</v>
          </cell>
          <cell r="C730">
            <v>4.8657028035303397E-2</v>
          </cell>
          <cell r="D730">
            <v>366971.00899999996</v>
          </cell>
          <cell r="E730">
            <v>4.4541549756632166E-2</v>
          </cell>
          <cell r="F730">
            <v>473445.17199999996</v>
          </cell>
          <cell r="G730">
            <v>4.5530829415207814E-2</v>
          </cell>
          <cell r="H730">
            <v>1134722.1939999999</v>
          </cell>
          <cell r="I730">
            <v>4.5966649068144363E-2</v>
          </cell>
        </row>
        <row r="731">
          <cell r="B731">
            <v>154129.29699999999</v>
          </cell>
          <cell r="C731">
            <v>9.0650877516142134E-2</v>
          </cell>
          <cell r="D731">
            <v>177142.42200000002</v>
          </cell>
          <cell r="E731">
            <v>8.7658939724533494E-2</v>
          </cell>
          <cell r="F731">
            <v>182590.58199999999</v>
          </cell>
          <cell r="G731">
            <v>8.0000073432113336E-2</v>
          </cell>
          <cell r="H731">
            <v>513862.30100000004</v>
          </cell>
          <cell r="I731">
            <v>8.559455903639894E-2</v>
          </cell>
        </row>
        <row r="732">
          <cell r="B732">
            <v>2167.0549999999998</v>
          </cell>
          <cell r="C732">
            <v>1.4040003886267733E-2</v>
          </cell>
          <cell r="D732">
            <v>2032.74</v>
          </cell>
          <cell r="E732">
            <v>9.3528196549177919E-3</v>
          </cell>
          <cell r="F732">
            <v>2410.2069999999999</v>
          </cell>
          <cell r="G732">
            <v>9.2727935323564815E-3</v>
          </cell>
          <cell r="H732">
            <v>6610.0020000000004</v>
          </cell>
          <cell r="I732">
            <v>1.0465308103105437E-2</v>
          </cell>
        </row>
        <row r="733">
          <cell r="B733">
            <v>998.41</v>
          </cell>
          <cell r="C733">
            <v>2.0744519670278471E-2</v>
          </cell>
          <cell r="D733">
            <v>1347.46</v>
          </cell>
          <cell r="E733">
            <v>1.782363031949967E-2</v>
          </cell>
          <cell r="F733">
            <v>2904.01</v>
          </cell>
          <cell r="G733">
            <v>2.7164393469683586E-2</v>
          </cell>
          <cell r="H733">
            <v>5249.88</v>
          </cell>
          <cell r="I733">
            <v>2.2762867077344474E-2</v>
          </cell>
        </row>
        <row r="734">
          <cell r="B734">
            <v>815.08299999999997</v>
          </cell>
          <cell r="C734">
            <v>3.0469829828189344E-2</v>
          </cell>
          <cell r="D734">
            <v>1731.93</v>
          </cell>
          <cell r="E734">
            <v>3.713926070155725E-2</v>
          </cell>
          <cell r="F734">
            <v>2950.1370000000002</v>
          </cell>
          <cell r="G734">
            <v>4.9449638510595778E-2</v>
          </cell>
          <cell r="H734">
            <v>5497.15</v>
          </cell>
          <cell r="I734">
            <v>4.1318497173089913E-2</v>
          </cell>
        </row>
        <row r="735">
          <cell r="B735">
            <v>1211.9099999999999</v>
          </cell>
          <cell r="C735">
            <v>4.9485080120334438E-2</v>
          </cell>
          <cell r="D735">
            <v>1507.75</v>
          </cell>
          <cell r="E735">
            <v>4.2523139046138109E-2</v>
          </cell>
          <cell r="F735">
            <v>1621.02</v>
          </cell>
          <cell r="G735">
            <v>4.400625027639303E-2</v>
          </cell>
          <cell r="H735">
            <v>4340.68</v>
          </cell>
          <cell r="I735">
            <v>4.4849283467737332E-2</v>
          </cell>
        </row>
        <row r="736">
          <cell r="B736">
            <v>93105.010999999999</v>
          </cell>
          <cell r="C736">
            <v>3.61055041804835E-2</v>
          </cell>
          <cell r="D736">
            <v>124989.18399999999</v>
          </cell>
          <cell r="E736">
            <v>3.4635787496939345E-2</v>
          </cell>
          <cell r="F736">
            <v>184045.712</v>
          </cell>
          <cell r="G736">
            <v>3.9600378823833528E-2</v>
          </cell>
          <cell r="H736">
            <v>402139.90700000001</v>
          </cell>
          <cell r="I736">
            <v>3.7115105184562382E-2</v>
          </cell>
        </row>
        <row r="737">
          <cell r="B737">
            <v>41475.340000000004</v>
          </cell>
          <cell r="C737">
            <v>3.0131158721758422E-2</v>
          </cell>
          <cell r="D737">
            <v>57272.455999999998</v>
          </cell>
          <cell r="E737">
            <v>2.8201690431476818E-2</v>
          </cell>
          <cell r="F737">
            <v>95678.651000000013</v>
          </cell>
          <cell r="G737">
            <v>3.5176945852308732E-2</v>
          </cell>
          <cell r="H737">
            <v>194426.44700000001</v>
          </cell>
          <cell r="I737">
            <v>3.1731516254138739E-2</v>
          </cell>
        </row>
        <row r="738">
          <cell r="B738">
            <v>403.90700000000004</v>
          </cell>
          <cell r="C738">
            <v>2.8969383937028264E-3</v>
          </cell>
          <cell r="D738">
            <v>947.06700000000001</v>
          </cell>
          <cell r="E738">
            <v>4.6535552123174867E-3</v>
          </cell>
          <cell r="F738">
            <v>1244.8529999999998</v>
          </cell>
          <cell r="G738">
            <v>4.365757907686816E-3</v>
          </cell>
          <cell r="H738">
            <v>2595.8270000000002</v>
          </cell>
          <cell r="I738">
            <v>4.1329535252554251E-3</v>
          </cell>
        </row>
        <row r="742">
          <cell r="B742" t="str">
            <v>Říjen</v>
          </cell>
          <cell r="C742"/>
          <cell r="D742"/>
          <cell r="E742" t="str">
            <v>Listopad</v>
          </cell>
          <cell r="F742"/>
          <cell r="G742"/>
          <cell r="H742" t="str">
            <v>Prosinec</v>
          </cell>
          <cell r="I742"/>
          <cell r="J742"/>
          <cell r="K742" t="str">
            <v xml:space="preserve">IV. čtvrtletí </v>
          </cell>
          <cell r="L742"/>
          <cell r="M742"/>
        </row>
        <row r="744">
          <cell r="B744">
            <v>12385.956085600003</v>
          </cell>
          <cell r="C744">
            <v>8318.9023680000009</v>
          </cell>
          <cell r="D744">
            <v>0.67163990494618453</v>
          </cell>
          <cell r="E744">
            <v>15224.321735000001</v>
          </cell>
          <cell r="F744">
            <v>10380.372109000002</v>
          </cell>
          <cell r="G744">
            <v>0.68182821472670363</v>
          </cell>
          <cell r="H744">
            <v>17949.862781</v>
          </cell>
          <cell r="I744">
            <v>12164.016322000001</v>
          </cell>
          <cell r="J744">
            <v>0.67766625686273552</v>
          </cell>
          <cell r="K744">
            <v>45560.140601600004</v>
          </cell>
          <cell r="L744">
            <v>30863.290799000002</v>
          </cell>
          <cell r="M744">
            <v>0.6774186908000045</v>
          </cell>
        </row>
        <row r="745">
          <cell r="B745">
            <v>1533.835382</v>
          </cell>
          <cell r="C745">
            <v>1104.0702319999998</v>
          </cell>
          <cell r="D745">
            <v>0.71981012105769759</v>
          </cell>
          <cell r="E745">
            <v>1820.3697530000002</v>
          </cell>
          <cell r="F745">
            <v>1303.2412260000001</v>
          </cell>
          <cell r="G745">
            <v>0.7159211604412985</v>
          </cell>
          <cell r="H745">
            <v>2074.5905459999999</v>
          </cell>
          <cell r="I745">
            <v>1428.0235630000002</v>
          </cell>
          <cell r="J745">
            <v>0.68833995496285283</v>
          </cell>
          <cell r="K745">
            <v>5428.7956809999996</v>
          </cell>
          <cell r="L745">
            <v>3835.3350210000003</v>
          </cell>
          <cell r="M745">
            <v>0.70647989837287828</v>
          </cell>
        </row>
        <row r="746">
          <cell r="B746">
            <v>183.77860999999999</v>
          </cell>
          <cell r="C746">
            <v>177.24882300000002</v>
          </cell>
          <cell r="D746">
            <v>0.96446927637552615</v>
          </cell>
          <cell r="E746">
            <v>197.61240700000005</v>
          </cell>
          <cell r="F746">
            <v>189.79974000000001</v>
          </cell>
          <cell r="G746">
            <v>0.96046469389950784</v>
          </cell>
          <cell r="H746">
            <v>215.96428399999988</v>
          </cell>
          <cell r="I746">
            <v>208.70369900000003</v>
          </cell>
          <cell r="J746">
            <v>0.96638062152906801</v>
          </cell>
          <cell r="K746">
            <v>597.35530099999994</v>
          </cell>
          <cell r="L746">
            <v>575.75226200000009</v>
          </cell>
          <cell r="M746">
            <v>0.96383552809553141</v>
          </cell>
        </row>
        <row r="747">
          <cell r="B747">
            <v>1060.378148</v>
          </cell>
          <cell r="C747">
            <v>913.49849900000004</v>
          </cell>
          <cell r="D747">
            <v>0.86148370816860709</v>
          </cell>
          <cell r="E747">
            <v>1356.1885600000001</v>
          </cell>
          <cell r="F747">
            <v>1198.109054</v>
          </cell>
          <cell r="G747">
            <v>0.88343840181043853</v>
          </cell>
          <cell r="H747">
            <v>1815.1514040000002</v>
          </cell>
          <cell r="I747">
            <v>1581.24584</v>
          </cell>
          <cell r="J747">
            <v>0.87113716052305679</v>
          </cell>
          <cell r="K747">
            <v>4231.7181120000005</v>
          </cell>
          <cell r="L747">
            <v>3692.8533929999999</v>
          </cell>
          <cell r="M747">
            <v>0.87266053533388077</v>
          </cell>
        </row>
        <row r="748">
          <cell r="B748">
            <v>1.9613669999999999</v>
          </cell>
          <cell r="C748"/>
          <cell r="D748">
            <v>0</v>
          </cell>
          <cell r="E748">
            <v>1.5733840000000001</v>
          </cell>
          <cell r="F748"/>
          <cell r="G748">
            <v>0</v>
          </cell>
          <cell r="H748">
            <v>1.2126780000000001</v>
          </cell>
          <cell r="I748"/>
          <cell r="J748">
            <v>0</v>
          </cell>
          <cell r="K748">
            <v>4.7474290000000003</v>
          </cell>
          <cell r="L748">
            <v>0</v>
          </cell>
          <cell r="M748">
            <v>0</v>
          </cell>
        </row>
        <row r="749">
          <cell r="B749">
            <v>1.53366</v>
          </cell>
          <cell r="C749"/>
          <cell r="D749">
            <v>0</v>
          </cell>
          <cell r="E749">
            <v>1.1663400000000002</v>
          </cell>
          <cell r="F749"/>
          <cell r="G749">
            <v>0</v>
          </cell>
          <cell r="H749">
            <v>0.89976999999999996</v>
          </cell>
          <cell r="I749"/>
          <cell r="J749">
            <v>0</v>
          </cell>
          <cell r="K749">
            <v>3.5997700000000004</v>
          </cell>
          <cell r="L749">
            <v>0</v>
          </cell>
          <cell r="M749">
            <v>0</v>
          </cell>
        </row>
        <row r="750">
          <cell r="B750">
            <v>3.1350999999999997E-2</v>
          </cell>
          <cell r="C750"/>
          <cell r="D750">
            <v>0</v>
          </cell>
          <cell r="E750">
            <v>9.0320000000000001E-3</v>
          </cell>
          <cell r="F750"/>
          <cell r="G750">
            <v>0</v>
          </cell>
          <cell r="H750">
            <v>9.5950000000000011E-3</v>
          </cell>
          <cell r="I750"/>
          <cell r="J750">
            <v>0</v>
          </cell>
          <cell r="K750">
            <v>4.9977999999999995E-2</v>
          </cell>
          <cell r="L750">
            <v>0</v>
          </cell>
          <cell r="M750">
            <v>0</v>
          </cell>
        </row>
        <row r="751">
          <cell r="B751">
            <v>5369.1476120000016</v>
          </cell>
          <cell r="C751">
            <v>4394.3014440000006</v>
          </cell>
          <cell r="D751">
            <v>0.81843558075750655</v>
          </cell>
          <cell r="E751">
            <v>6722.6841469999999</v>
          </cell>
          <cell r="F751">
            <v>5635.1551209999998</v>
          </cell>
          <cell r="G751">
            <v>0.83822993878340835</v>
          </cell>
          <cell r="H751">
            <v>8009.2266790000003</v>
          </cell>
          <cell r="I751">
            <v>6716.1324169999998</v>
          </cell>
          <cell r="J751">
            <v>0.83854942383008557</v>
          </cell>
          <cell r="K751">
            <v>20101.058438</v>
          </cell>
          <cell r="L751">
            <v>16745.588982000001</v>
          </cell>
          <cell r="M751">
            <v>0.8330700113951881</v>
          </cell>
        </row>
        <row r="752">
          <cell r="B752">
            <v>67.564999999999998</v>
          </cell>
          <cell r="C752">
            <v>0</v>
          </cell>
          <cell r="D752">
            <v>0</v>
          </cell>
          <cell r="E752">
            <v>92.427999999999997</v>
          </cell>
          <cell r="F752">
            <v>0</v>
          </cell>
          <cell r="G752">
            <v>0</v>
          </cell>
          <cell r="H752">
            <v>101.846</v>
          </cell>
          <cell r="I752">
            <v>0</v>
          </cell>
          <cell r="J752">
            <v>0</v>
          </cell>
          <cell r="K752">
            <v>261.839</v>
          </cell>
          <cell r="L752">
            <v>0</v>
          </cell>
          <cell r="M752">
            <v>0</v>
          </cell>
        </row>
        <row r="753">
          <cell r="B753">
            <v>1.098E-2</v>
          </cell>
          <cell r="C753"/>
          <cell r="D753">
            <v>0</v>
          </cell>
          <cell r="E753">
            <v>2.1989999999999999E-2</v>
          </cell>
          <cell r="F753"/>
          <cell r="G753">
            <v>0</v>
          </cell>
          <cell r="H753">
            <v>2.8570000000000002E-2</v>
          </cell>
          <cell r="I753"/>
          <cell r="J753">
            <v>0</v>
          </cell>
          <cell r="K753">
            <v>6.1539999999999997E-2</v>
          </cell>
          <cell r="L753">
            <v>0</v>
          </cell>
          <cell r="M753">
            <v>0</v>
          </cell>
        </row>
        <row r="754">
          <cell r="B754">
            <v>540.58004099999994</v>
          </cell>
          <cell r="C754">
            <v>40.449417000000004</v>
          </cell>
          <cell r="D754">
            <v>7.4825953479847412E-2</v>
          </cell>
          <cell r="E754">
            <v>564.13330499999995</v>
          </cell>
          <cell r="F754">
            <v>74.901229999999998</v>
          </cell>
          <cell r="G754">
            <v>0.13277221772963752</v>
          </cell>
          <cell r="H754">
            <v>609.19736400000011</v>
          </cell>
          <cell r="I754">
            <v>58.508591000000003</v>
          </cell>
          <cell r="J754">
            <v>9.6042094824297361E-2</v>
          </cell>
          <cell r="K754">
            <v>1713.9107100000001</v>
          </cell>
          <cell r="L754">
            <v>173.859238</v>
          </cell>
          <cell r="M754">
            <v>0.10144007910423758</v>
          </cell>
        </row>
        <row r="755">
          <cell r="B755">
            <v>37.576637999999996</v>
          </cell>
          <cell r="C755">
            <v>35.383081000000004</v>
          </cell>
          <cell r="D755">
            <v>0.94162444761556396</v>
          </cell>
          <cell r="E755">
            <v>58.600389999999997</v>
          </cell>
          <cell r="F755">
            <v>30.797000000000001</v>
          </cell>
          <cell r="G755">
            <v>0.52554257744701016</v>
          </cell>
          <cell r="H755">
            <v>60.172711</v>
          </cell>
          <cell r="I755">
            <v>32.740513</v>
          </cell>
          <cell r="J755">
            <v>0.54410898987084033</v>
          </cell>
          <cell r="K755">
            <v>156.349739</v>
          </cell>
          <cell r="L755">
            <v>98.920593999999994</v>
          </cell>
          <cell r="M755">
            <v>0.63268793816150848</v>
          </cell>
        </row>
        <row r="756">
          <cell r="B756">
            <v>225.84531621164189</v>
          </cell>
          <cell r="C756">
            <v>158.04880700000001</v>
          </cell>
          <cell r="D756">
            <v>0.69980998344854273</v>
          </cell>
          <cell r="E756">
            <v>327.13915237781811</v>
          </cell>
          <cell r="F756">
            <v>185.56935700000002</v>
          </cell>
          <cell r="G756">
            <v>0.56724899985582611</v>
          </cell>
          <cell r="H756">
            <v>292.0146365782773</v>
          </cell>
          <cell r="I756">
            <v>218.06696400000001</v>
          </cell>
          <cell r="J756">
            <v>0.74676723932481748</v>
          </cell>
          <cell r="K756">
            <v>844.9991051677373</v>
          </cell>
          <cell r="L756">
            <v>561.68512800000008</v>
          </cell>
          <cell r="M756">
            <v>0.66471683172788953</v>
          </cell>
        </row>
        <row r="757">
          <cell r="B757">
            <v>722.92329500000017</v>
          </cell>
          <cell r="C757">
            <v>342.50498899999997</v>
          </cell>
          <cell r="D757">
            <v>0.4737777733390095</v>
          </cell>
          <cell r="E757">
            <v>801.26993200000015</v>
          </cell>
          <cell r="F757">
            <v>379.59886399999999</v>
          </cell>
          <cell r="G757">
            <v>0.47374654762410318</v>
          </cell>
          <cell r="H757">
            <v>884.085375</v>
          </cell>
          <cell r="I757">
            <v>420.22974399999998</v>
          </cell>
          <cell r="J757">
            <v>0.47532710740747181</v>
          </cell>
          <cell r="K757">
            <v>2408.2786020000003</v>
          </cell>
          <cell r="L757">
            <v>1142.3335969999998</v>
          </cell>
          <cell r="M757">
            <v>0.47433614867122409</v>
          </cell>
        </row>
        <row r="758">
          <cell r="B758">
            <v>0</v>
          </cell>
          <cell r="C758">
            <v>0</v>
          </cell>
          <cell r="D758">
            <v>0</v>
          </cell>
          <cell r="E758">
            <v>0</v>
          </cell>
          <cell r="F758">
            <v>0</v>
          </cell>
          <cell r="G758">
            <v>0</v>
          </cell>
          <cell r="H758">
            <v>0</v>
          </cell>
          <cell r="I758">
            <v>0</v>
          </cell>
          <cell r="J758">
            <v>0</v>
          </cell>
          <cell r="K758">
            <v>0</v>
          </cell>
          <cell r="L758">
            <v>0</v>
          </cell>
          <cell r="M758">
            <v>0</v>
          </cell>
        </row>
        <row r="759">
          <cell r="B759">
            <v>9.3713909999999991</v>
          </cell>
          <cell r="C759">
            <v>0.69544099999999998</v>
          </cell>
          <cell r="D759">
            <v>7.4208940807186471E-2</v>
          </cell>
          <cell r="E759">
            <v>15.325548999999993</v>
          </cell>
          <cell r="F759">
            <v>1.543266</v>
          </cell>
          <cell r="G759">
            <v>0.1006989048157427</v>
          </cell>
          <cell r="H759">
            <v>6.1314129999999984</v>
          </cell>
          <cell r="I759">
            <v>0.84724299999999997</v>
          </cell>
          <cell r="J759">
            <v>0.1381807097319982</v>
          </cell>
          <cell r="K759">
            <v>30.828352999999989</v>
          </cell>
          <cell r="L759">
            <v>3.0859499999999995</v>
          </cell>
          <cell r="M759">
            <v>0.10010103361668399</v>
          </cell>
        </row>
        <row r="760">
          <cell r="B760">
            <v>2631.4172943883582</v>
          </cell>
          <cell r="C760">
            <v>1152.7016349999999</v>
          </cell>
          <cell r="D760">
            <v>0.43805353011025633</v>
          </cell>
          <cell r="E760">
            <v>3265.7997936221859</v>
          </cell>
          <cell r="F760">
            <v>1381.6572509999999</v>
          </cell>
          <cell r="G760">
            <v>0.42306857073671589</v>
          </cell>
          <cell r="H760">
            <v>3879.3317554217238</v>
          </cell>
          <cell r="I760">
            <v>1499.517748</v>
          </cell>
          <cell r="J760">
            <v>0.38654021943451616</v>
          </cell>
          <cell r="K760">
            <v>9776.5488434322688</v>
          </cell>
          <cell r="L760">
            <v>4033.8766340000002</v>
          </cell>
          <cell r="M760">
            <v>0.41260742401035461</v>
          </cell>
        </row>
      </sheetData>
      <sheetData sheetId="9">
        <row r="1">
          <cell r="Q1" t="str">
            <v>prosinec 2018</v>
          </cell>
        </row>
      </sheetData>
      <sheetData sheetId="10"/>
      <sheetData sheetId="11"/>
      <sheetData sheetId="12"/>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J51"/>
  <sheetViews>
    <sheetView showGridLines="0" topLeftCell="A43" workbookViewId="0">
      <selection activeCell="A52" sqref="A52"/>
    </sheetView>
  </sheetViews>
  <sheetFormatPr defaultRowHeight="12.75" x14ac:dyDescent="0.2"/>
  <cols>
    <col min="1" max="3" width="9.140625" style="108" customWidth="1"/>
    <col min="4" max="8" width="9.140625" style="108"/>
    <col min="9" max="10" width="9.140625" style="108" customWidth="1"/>
    <col min="11" max="16384" width="9.140625" style="108"/>
  </cols>
  <sheetData>
    <row r="1" spans="1:10" s="96" customFormat="1" x14ac:dyDescent="0.2">
      <c r="A1" s="3"/>
      <c r="B1" s="3"/>
      <c r="C1" s="3"/>
      <c r="D1" s="3"/>
      <c r="E1" s="3"/>
      <c r="F1" s="3"/>
      <c r="G1" s="3"/>
      <c r="H1" s="3"/>
      <c r="I1" s="3"/>
      <c r="J1" s="3"/>
    </row>
    <row r="2" spans="1:10" s="96" customFormat="1" x14ac:dyDescent="0.2">
      <c r="A2" s="97"/>
      <c r="B2" s="97"/>
      <c r="C2" s="97"/>
      <c r="D2" s="97"/>
      <c r="E2" s="97"/>
      <c r="F2" s="97"/>
      <c r="G2" s="97"/>
      <c r="H2" s="97"/>
      <c r="I2" s="97"/>
      <c r="J2" s="97"/>
    </row>
    <row r="3" spans="1:10" s="96" customFormat="1" x14ac:dyDescent="0.2">
      <c r="A3" s="98"/>
      <c r="B3" s="98"/>
      <c r="C3" s="98"/>
      <c r="D3" s="98"/>
      <c r="E3" s="98"/>
      <c r="F3" s="98"/>
      <c r="G3" s="98"/>
      <c r="H3" s="98"/>
      <c r="I3" s="98"/>
      <c r="J3" s="98"/>
    </row>
    <row r="4" spans="1:10" s="96" customFormat="1" x14ac:dyDescent="0.2">
      <c r="A4" s="3"/>
      <c r="B4" s="3"/>
      <c r="C4" s="3"/>
      <c r="D4" s="99"/>
      <c r="E4" s="100"/>
      <c r="F4" s="100"/>
      <c r="G4" s="100"/>
      <c r="H4" s="3"/>
      <c r="I4" s="3"/>
      <c r="J4" s="101"/>
    </row>
    <row r="5" spans="1:10" s="96" customFormat="1" x14ac:dyDescent="0.2">
      <c r="A5" s="3"/>
      <c r="B5" s="3"/>
      <c r="C5" s="3"/>
      <c r="D5" s="3"/>
      <c r="E5" s="3"/>
      <c r="F5" s="3"/>
      <c r="G5" s="3"/>
      <c r="H5" s="3"/>
      <c r="I5" s="3"/>
      <c r="J5" s="3"/>
    </row>
    <row r="6" spans="1:10" s="96" customFormat="1" x14ac:dyDescent="0.2">
      <c r="A6" s="3"/>
      <c r="B6" s="3"/>
      <c r="C6" s="3"/>
      <c r="D6" s="3"/>
      <c r="E6" s="3"/>
      <c r="F6" s="3"/>
      <c r="G6" s="3"/>
      <c r="H6" s="3"/>
      <c r="I6" s="3"/>
      <c r="J6" s="3"/>
    </row>
    <row r="7" spans="1:10" s="96" customFormat="1" x14ac:dyDescent="0.2">
      <c r="A7" s="3"/>
      <c r="B7" s="3"/>
      <c r="C7" s="3"/>
      <c r="D7" s="3"/>
      <c r="E7" s="3"/>
      <c r="F7" s="3"/>
      <c r="G7" s="3"/>
      <c r="H7" s="3"/>
      <c r="I7" s="3"/>
      <c r="J7" s="3"/>
    </row>
    <row r="8" spans="1:10" s="96" customFormat="1" x14ac:dyDescent="0.2">
      <c r="A8" s="3"/>
      <c r="B8" s="3"/>
      <c r="C8" s="3"/>
      <c r="D8" s="3"/>
      <c r="E8" s="3"/>
      <c r="F8" s="3"/>
      <c r="G8" s="3"/>
      <c r="H8" s="3"/>
      <c r="I8" s="3"/>
      <c r="J8" s="3"/>
    </row>
    <row r="9" spans="1:10" s="96" customFormat="1" x14ac:dyDescent="0.2">
      <c r="A9" s="3"/>
      <c r="B9" s="3"/>
      <c r="C9" s="3"/>
      <c r="D9" s="3"/>
      <c r="E9" s="3"/>
      <c r="F9" s="3"/>
      <c r="G9" s="3"/>
      <c r="H9" s="3"/>
      <c r="I9" s="3"/>
      <c r="J9" s="3"/>
    </row>
    <row r="10" spans="1:10" s="96" customFormat="1" x14ac:dyDescent="0.2">
      <c r="A10" s="3"/>
      <c r="B10" s="102"/>
      <c r="C10" s="3"/>
      <c r="D10" s="3"/>
      <c r="E10" s="3"/>
      <c r="F10" s="3"/>
      <c r="G10" s="3"/>
      <c r="H10" s="3"/>
      <c r="I10" s="103"/>
      <c r="J10" s="3"/>
    </row>
    <row r="11" spans="1:10" s="96" customFormat="1" x14ac:dyDescent="0.2">
      <c r="A11" s="3"/>
      <c r="B11" s="1"/>
      <c r="C11" s="104"/>
      <c r="D11" s="3"/>
      <c r="E11" s="3"/>
      <c r="F11" s="3"/>
      <c r="G11" s="3"/>
      <c r="H11" s="3"/>
      <c r="I11" s="3"/>
      <c r="J11" s="3"/>
    </row>
    <row r="12" spans="1:10" s="96" customFormat="1" x14ac:dyDescent="0.2">
      <c r="A12" s="3"/>
      <c r="B12" s="1"/>
      <c r="C12" s="104"/>
      <c r="D12" s="3"/>
      <c r="E12" s="3"/>
      <c r="F12" s="3"/>
      <c r="G12" s="3"/>
      <c r="H12" s="3"/>
      <c r="I12" s="3"/>
      <c r="J12" s="3"/>
    </row>
    <row r="13" spans="1:10" s="96" customFormat="1" x14ac:dyDescent="0.2">
      <c r="A13" s="3"/>
      <c r="B13" s="1"/>
      <c r="C13" s="104"/>
      <c r="D13" s="3"/>
      <c r="E13" s="3"/>
      <c r="F13" s="3"/>
      <c r="G13" s="3"/>
      <c r="H13" s="3"/>
      <c r="I13" s="3"/>
      <c r="J13" s="3"/>
    </row>
    <row r="14" spans="1:10" s="96" customFormat="1" x14ac:dyDescent="0.2">
      <c r="A14" s="105"/>
      <c r="B14" s="20"/>
      <c r="C14" s="106"/>
      <c r="D14" s="105"/>
      <c r="E14" s="105"/>
      <c r="F14" s="105"/>
      <c r="G14" s="105"/>
      <c r="H14" s="105"/>
      <c r="I14" s="105"/>
      <c r="J14" s="105"/>
    </row>
    <row r="15" spans="1:10" s="96" customFormat="1" x14ac:dyDescent="0.2">
      <c r="A15" s="105"/>
      <c r="B15" s="20"/>
      <c r="C15" s="106"/>
      <c r="D15" s="105"/>
      <c r="E15" s="105"/>
      <c r="F15" s="105"/>
      <c r="G15" s="105"/>
      <c r="H15" s="105"/>
      <c r="I15" s="105"/>
      <c r="J15" s="105"/>
    </row>
    <row r="16" spans="1:10" s="96" customFormat="1" x14ac:dyDescent="0.2">
      <c r="A16" s="105"/>
      <c r="B16" s="20"/>
      <c r="C16" s="106"/>
      <c r="D16" s="105"/>
      <c r="E16" s="105"/>
      <c r="F16" s="105"/>
      <c r="G16" s="105"/>
      <c r="H16" s="105"/>
      <c r="I16" s="105"/>
      <c r="J16" s="105"/>
    </row>
    <row r="17" spans="1:10" s="96" customFormat="1" x14ac:dyDescent="0.2">
      <c r="A17" s="105"/>
      <c r="B17" s="20"/>
      <c r="C17" s="106"/>
      <c r="D17" s="105"/>
      <c r="E17" s="105"/>
      <c r="F17" s="105"/>
      <c r="G17" s="105"/>
      <c r="H17" s="105"/>
      <c r="I17" s="105"/>
      <c r="J17" s="105"/>
    </row>
    <row r="18" spans="1:10" s="96" customFormat="1" x14ac:dyDescent="0.2">
      <c r="A18" s="105"/>
      <c r="B18" s="20"/>
      <c r="C18" s="106"/>
      <c r="D18" s="105"/>
      <c r="E18" s="105"/>
      <c r="F18" s="105"/>
      <c r="G18" s="105"/>
      <c r="H18" s="105"/>
      <c r="I18" s="105"/>
      <c r="J18" s="105"/>
    </row>
    <row r="19" spans="1:10" s="96" customFormat="1" x14ac:dyDescent="0.2">
      <c r="A19" s="105"/>
      <c r="B19" s="20"/>
      <c r="C19" s="106"/>
      <c r="D19" s="105"/>
      <c r="E19" s="105"/>
      <c r="F19" s="105"/>
      <c r="G19" s="105"/>
      <c r="H19" s="105"/>
      <c r="I19" s="105"/>
      <c r="J19" s="105"/>
    </row>
    <row r="20" spans="1:10" s="96" customFormat="1" x14ac:dyDescent="0.2">
      <c r="A20" s="105"/>
      <c r="B20" s="20"/>
      <c r="C20" s="106"/>
      <c r="D20" s="105"/>
      <c r="E20" s="105"/>
      <c r="F20" s="105"/>
      <c r="G20" s="105"/>
      <c r="H20" s="105"/>
      <c r="I20" s="105"/>
      <c r="J20" s="105"/>
    </row>
    <row r="22" spans="1:10" s="96" customFormat="1" x14ac:dyDescent="0.2">
      <c r="A22" s="105"/>
      <c r="B22" s="20"/>
      <c r="C22" s="106"/>
      <c r="D22" s="105"/>
      <c r="E22" s="105"/>
      <c r="F22" s="105"/>
      <c r="G22" s="105"/>
      <c r="H22" s="105"/>
      <c r="I22" s="105"/>
      <c r="J22" s="105"/>
    </row>
    <row r="23" spans="1:10" s="96" customFormat="1" x14ac:dyDescent="0.2">
      <c r="A23" s="105"/>
      <c r="B23" s="20"/>
      <c r="C23" s="106"/>
      <c r="D23" s="105"/>
      <c r="E23" s="105"/>
      <c r="F23" s="105"/>
      <c r="G23" s="105"/>
      <c r="H23" s="105"/>
      <c r="I23" s="105"/>
      <c r="J23" s="105"/>
    </row>
    <row r="24" spans="1:10" s="96" customFormat="1" x14ac:dyDescent="0.2">
      <c r="A24" s="105"/>
      <c r="B24" s="20"/>
      <c r="C24" s="106"/>
      <c r="D24" s="105"/>
      <c r="E24" s="105"/>
      <c r="F24" s="105"/>
      <c r="G24" s="105"/>
      <c r="H24" s="105"/>
      <c r="I24" s="105"/>
      <c r="J24" s="105"/>
    </row>
    <row r="25" spans="1:10" s="96" customFormat="1" ht="150.75" customHeight="1" x14ac:dyDescent="0.7">
      <c r="A25" s="447" t="s">
        <v>275</v>
      </c>
      <c r="B25" s="448"/>
      <c r="C25" s="448"/>
      <c r="D25" s="448"/>
      <c r="E25" s="448"/>
      <c r="F25" s="448"/>
      <c r="G25" s="448"/>
      <c r="H25" s="448"/>
      <c r="I25" s="448"/>
      <c r="J25" s="448"/>
    </row>
    <row r="26" spans="1:10" s="96" customFormat="1" x14ac:dyDescent="0.2">
      <c r="A26" s="105"/>
      <c r="B26" s="20"/>
      <c r="C26" s="106"/>
      <c r="D26" s="105"/>
      <c r="E26" s="105"/>
      <c r="F26" s="105"/>
      <c r="G26" s="105"/>
      <c r="H26" s="105"/>
      <c r="I26" s="105"/>
      <c r="J26" s="105"/>
    </row>
    <row r="27" spans="1:10" s="96" customFormat="1" x14ac:dyDescent="0.2"/>
    <row r="28" spans="1:10" s="96" customFormat="1" x14ac:dyDescent="0.2">
      <c r="A28" s="105"/>
      <c r="B28" s="20"/>
      <c r="C28" s="106"/>
      <c r="D28" s="105"/>
      <c r="E28" s="105"/>
      <c r="F28" s="105"/>
      <c r="G28" s="105"/>
      <c r="H28" s="105"/>
      <c r="I28" s="105"/>
      <c r="J28" s="105"/>
    </row>
    <row r="29" spans="1:10" s="96" customFormat="1" x14ac:dyDescent="0.2">
      <c r="A29" s="105"/>
      <c r="B29" s="20"/>
      <c r="C29" s="106"/>
      <c r="D29" s="105"/>
      <c r="E29" s="105"/>
      <c r="F29" s="105"/>
      <c r="G29" s="105"/>
      <c r="H29" s="105"/>
      <c r="I29" s="105"/>
      <c r="J29" s="105"/>
    </row>
    <row r="30" spans="1:10" s="96" customFormat="1" ht="21.75" customHeight="1" x14ac:dyDescent="0.2">
      <c r="A30" s="449" t="s">
        <v>305</v>
      </c>
      <c r="B30" s="449"/>
      <c r="C30" s="449"/>
      <c r="D30" s="449"/>
      <c r="E30" s="449"/>
      <c r="F30" s="449"/>
      <c r="G30" s="449"/>
      <c r="H30" s="449"/>
      <c r="I30" s="449"/>
      <c r="J30" s="449"/>
    </row>
    <row r="31" spans="1:10" s="96" customFormat="1" x14ac:dyDescent="0.2">
      <c r="A31" s="105"/>
      <c r="B31" s="20"/>
      <c r="C31" s="105"/>
      <c r="D31" s="105"/>
      <c r="E31" s="105"/>
      <c r="F31" s="105"/>
      <c r="G31" s="105"/>
      <c r="H31" s="105"/>
      <c r="I31" s="105"/>
      <c r="J31" s="105"/>
    </row>
    <row r="32" spans="1:10" s="96" customFormat="1" x14ac:dyDescent="0.2"/>
    <row r="33" spans="2:10" s="96" customFormat="1" x14ac:dyDescent="0.2"/>
    <row r="34" spans="2:10" s="96" customFormat="1" x14ac:dyDescent="0.2">
      <c r="B34" s="1"/>
      <c r="C34" s="104"/>
      <c r="D34" s="3"/>
      <c r="E34" s="3"/>
      <c r="F34" s="3"/>
      <c r="G34" s="3"/>
      <c r="H34" s="3"/>
      <c r="I34" s="3"/>
      <c r="J34" s="3"/>
    </row>
    <row r="35" spans="2:10" s="96" customFormat="1" x14ac:dyDescent="0.2">
      <c r="B35" s="1"/>
      <c r="C35" s="104"/>
      <c r="D35" s="3"/>
      <c r="E35" s="3"/>
      <c r="F35" s="3"/>
      <c r="G35" s="3"/>
      <c r="H35" s="3"/>
      <c r="I35" s="3"/>
      <c r="J35" s="3"/>
    </row>
    <row r="36" spans="2:10" s="96" customFormat="1" x14ac:dyDescent="0.2">
      <c r="B36" s="1"/>
      <c r="C36" s="104"/>
      <c r="D36" s="3"/>
      <c r="E36" s="3"/>
      <c r="F36" s="3"/>
      <c r="G36" s="3"/>
      <c r="H36" s="3"/>
      <c r="I36" s="3"/>
      <c r="J36" s="3"/>
    </row>
    <row r="37" spans="2:10" s="96" customFormat="1" x14ac:dyDescent="0.2">
      <c r="B37" s="1"/>
      <c r="C37" s="104"/>
      <c r="D37" s="3"/>
      <c r="E37" s="3"/>
      <c r="F37" s="3"/>
      <c r="G37" s="3"/>
      <c r="H37" s="3"/>
      <c r="I37" s="3"/>
      <c r="J37" s="3"/>
    </row>
    <row r="38" spans="2:10" s="96" customFormat="1" x14ac:dyDescent="0.2">
      <c r="B38" s="1"/>
      <c r="C38" s="104"/>
      <c r="D38" s="3"/>
      <c r="E38" s="3"/>
      <c r="F38" s="3"/>
      <c r="G38" s="3"/>
      <c r="H38" s="3"/>
      <c r="I38" s="3"/>
      <c r="J38" s="3"/>
    </row>
    <row r="39" spans="2:10" s="96" customFormat="1" x14ac:dyDescent="0.2"/>
    <row r="40" spans="2:10" s="96" customFormat="1" x14ac:dyDescent="0.2">
      <c r="B40" s="107"/>
      <c r="C40" s="107"/>
      <c r="D40" s="107"/>
      <c r="E40" s="107"/>
      <c r="F40" s="107"/>
      <c r="G40" s="107"/>
      <c r="H40" s="107"/>
      <c r="I40" s="107"/>
    </row>
    <row r="41" spans="2:10" s="96" customFormat="1" x14ac:dyDescent="0.2"/>
    <row r="42" spans="2:10" s="96" customFormat="1" x14ac:dyDescent="0.2"/>
    <row r="43" spans="2:10" s="96" customFormat="1" x14ac:dyDescent="0.2"/>
    <row r="44" spans="2:10" s="96" customFormat="1" x14ac:dyDescent="0.2"/>
    <row r="45" spans="2:10" s="96" customFormat="1" x14ac:dyDescent="0.2"/>
    <row r="46" spans="2:10" s="96" customFormat="1" x14ac:dyDescent="0.2"/>
    <row r="47" spans="2:10" s="96" customFormat="1" x14ac:dyDescent="0.2"/>
    <row r="48" spans="2:10" s="96" customFormat="1" x14ac:dyDescent="0.2"/>
    <row r="49" spans="1:10" s="96" customFormat="1" x14ac:dyDescent="0.2"/>
    <row r="50" spans="1:10" s="96" customFormat="1" x14ac:dyDescent="0.2"/>
    <row r="51" spans="1:10" s="96" customFormat="1" ht="18.75" x14ac:dyDescent="0.2">
      <c r="A51" s="450" t="s">
        <v>308</v>
      </c>
      <c r="B51" s="450"/>
      <c r="C51" s="450"/>
      <c r="D51" s="450"/>
      <c r="E51" s="450"/>
      <c r="F51" s="450"/>
      <c r="G51" s="450"/>
      <c r="H51" s="450"/>
      <c r="I51" s="450"/>
      <c r="J51" s="450"/>
    </row>
  </sheetData>
  <mergeCells count="3">
    <mergeCell ref="A25:J25"/>
    <mergeCell ref="A30:J30"/>
    <mergeCell ref="A51:J51"/>
  </mergeCells>
  <printOptions horizontalCentered="1"/>
  <pageMargins left="0.31496062992125984" right="0.31496062992125984" top="0.35433070866141736" bottom="0.35433070866141736" header="0.31496062992125984" footer="0.19685039370078741"/>
  <pageSetup paperSize="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N38"/>
  <sheetViews>
    <sheetView showGridLines="0" zoomScaleNormal="100" workbookViewId="0">
      <selection activeCell="P24" sqref="P24"/>
    </sheetView>
  </sheetViews>
  <sheetFormatPr defaultRowHeight="12" x14ac:dyDescent="0.2"/>
  <cols>
    <col min="1" max="1" width="18.85546875" style="13" customWidth="1"/>
    <col min="2" max="13" width="9.5703125" style="13" customWidth="1"/>
    <col min="14" max="14" width="10.42578125" style="13" customWidth="1"/>
    <col min="15" max="16384" width="9.140625" style="13"/>
  </cols>
  <sheetData>
    <row r="1" spans="1:14" ht="18.75" x14ac:dyDescent="0.3">
      <c r="A1" s="21" t="s">
        <v>180</v>
      </c>
      <c r="N1" s="111" t="str">
        <f>Obsah!$A$1</f>
        <v>IV. čtvrtletí 2019</v>
      </c>
    </row>
    <row r="2" spans="1:14" ht="7.5" customHeight="1" x14ac:dyDescent="0.2"/>
    <row r="3" spans="1:14" x14ac:dyDescent="0.2">
      <c r="A3" s="467"/>
      <c r="B3" s="469" t="s">
        <v>48</v>
      </c>
      <c r="C3" s="469"/>
      <c r="D3" s="469"/>
      <c r="E3" s="469" t="s">
        <v>49</v>
      </c>
      <c r="F3" s="469"/>
      <c r="G3" s="469"/>
      <c r="H3" s="469" t="s">
        <v>50</v>
      </c>
      <c r="I3" s="469"/>
      <c r="J3" s="469"/>
      <c r="K3" s="469" t="s">
        <v>51</v>
      </c>
      <c r="L3" s="469"/>
      <c r="M3" s="478"/>
      <c r="N3" s="477" t="s">
        <v>7</v>
      </c>
    </row>
    <row r="4" spans="1:14" x14ac:dyDescent="0.2">
      <c r="A4" s="468"/>
      <c r="B4" s="188" t="s">
        <v>8</v>
      </c>
      <c r="C4" s="188" t="s">
        <v>9</v>
      </c>
      <c r="D4" s="188" t="s">
        <v>10</v>
      </c>
      <c r="E4" s="188" t="s">
        <v>11</v>
      </c>
      <c r="F4" s="188" t="s">
        <v>12</v>
      </c>
      <c r="G4" s="188" t="s">
        <v>13</v>
      </c>
      <c r="H4" s="188" t="s">
        <v>14</v>
      </c>
      <c r="I4" s="188" t="s">
        <v>15</v>
      </c>
      <c r="J4" s="188" t="s">
        <v>16</v>
      </c>
      <c r="K4" s="188" t="s">
        <v>17</v>
      </c>
      <c r="L4" s="188" t="s">
        <v>18</v>
      </c>
      <c r="M4" s="59" t="s">
        <v>19</v>
      </c>
      <c r="N4" s="478"/>
    </row>
    <row r="5" spans="1:14" x14ac:dyDescent="0.2">
      <c r="A5" s="482" t="s">
        <v>182</v>
      </c>
      <c r="B5" s="474">
        <f>SUM(B6:D6)</f>
        <v>34130.722068595802</v>
      </c>
      <c r="C5" s="475"/>
      <c r="D5" s="476"/>
      <c r="E5" s="475">
        <f t="shared" ref="E5" si="0">SUM(E6:G6)</f>
        <v>15588.709891275044</v>
      </c>
      <c r="F5" s="475"/>
      <c r="G5" s="475"/>
      <c r="H5" s="474">
        <f t="shared" ref="H5" si="1">SUM(H6:J6)</f>
        <v>9852.7661750351181</v>
      </c>
      <c r="I5" s="475"/>
      <c r="J5" s="476"/>
      <c r="K5" s="474">
        <f t="shared" ref="K5" si="2">SUM(K6:M6)</f>
        <v>27164.024037207488</v>
      </c>
      <c r="L5" s="475"/>
      <c r="M5" s="476"/>
      <c r="N5" s="471">
        <f>SUM(N7:N20)</f>
        <v>86736.222172113456</v>
      </c>
    </row>
    <row r="6" spans="1:14" x14ac:dyDescent="0.2">
      <c r="A6" s="483"/>
      <c r="B6" s="207">
        <f>SUM(B7:B20)</f>
        <v>13951.591345533165</v>
      </c>
      <c r="C6" s="63">
        <f t="shared" ref="C6:M6" si="3">SUM(C7:C20)</f>
        <v>10859.132982433039</v>
      </c>
      <c r="D6" s="208">
        <f t="shared" si="3"/>
        <v>9319.9977406295966</v>
      </c>
      <c r="E6" s="63">
        <f t="shared" si="3"/>
        <v>6592.7769350827848</v>
      </c>
      <c r="F6" s="63">
        <f t="shared" si="3"/>
        <v>5958.9783780946327</v>
      </c>
      <c r="G6" s="63">
        <f t="shared" si="3"/>
        <v>3036.9545780976255</v>
      </c>
      <c r="H6" s="207">
        <f t="shared" si="3"/>
        <v>2934.7981334559695</v>
      </c>
      <c r="I6" s="63">
        <f t="shared" si="3"/>
        <v>2936.766007727414</v>
      </c>
      <c r="J6" s="208">
        <f t="shared" si="3"/>
        <v>3981.2020338517332</v>
      </c>
      <c r="K6" s="207">
        <f t="shared" si="3"/>
        <v>6779.1629928110033</v>
      </c>
      <c r="L6" s="63">
        <f t="shared" si="3"/>
        <v>9075.2899374189819</v>
      </c>
      <c r="M6" s="208">
        <f t="shared" si="3"/>
        <v>11309.571106977502</v>
      </c>
      <c r="N6" s="459"/>
    </row>
    <row r="7" spans="1:14" x14ac:dyDescent="0.2">
      <c r="A7" s="28" t="s">
        <v>198</v>
      </c>
      <c r="B7" s="216">
        <f>+'[1]Podklady QZ'!B112</f>
        <v>709.20656799999995</v>
      </c>
      <c r="C7" s="14">
        <f>+'[1]Podklady QZ'!C112</f>
        <v>512.36409900000024</v>
      </c>
      <c r="D7" s="231">
        <f>+'[1]Podklady QZ'!D112</f>
        <v>448.91716400000001</v>
      </c>
      <c r="E7" s="14">
        <f>+'[1]Podklady QZ'!E112</f>
        <v>334.16130000000004</v>
      </c>
      <c r="F7" s="14">
        <f>+'[1]Podklady QZ'!F112</f>
        <v>259.70629799999995</v>
      </c>
      <c r="G7" s="14">
        <f>+'[1]Podklady QZ'!G112</f>
        <v>129.808468</v>
      </c>
      <c r="H7" s="216">
        <f>+'[1]Podklady QZ'!H112</f>
        <v>193.22322100000002</v>
      </c>
      <c r="I7" s="14">
        <f>+'[1]Podklady QZ'!I112</f>
        <v>134.083134</v>
      </c>
      <c r="J7" s="231">
        <f>+'[1]Podklady QZ'!J112</f>
        <v>149.66412500000004</v>
      </c>
      <c r="K7" s="216">
        <f>+'[1]Podklady QZ'!K112</f>
        <v>318.49074000000007</v>
      </c>
      <c r="L7" s="14">
        <f>+'[1]Podklady QZ'!L112</f>
        <v>443.24670100000009</v>
      </c>
      <c r="M7" s="231">
        <f>+'[1]Podklady QZ'!M112</f>
        <v>546.62308099999984</v>
      </c>
      <c r="N7" s="39">
        <f t="shared" ref="N7:N20" si="4">SUM(B7:M7)</f>
        <v>4179.4948990000012</v>
      </c>
    </row>
    <row r="8" spans="1:14" x14ac:dyDescent="0.2">
      <c r="A8" s="47" t="s">
        <v>110</v>
      </c>
      <c r="B8" s="230">
        <f>+'[1]Podklady QZ'!B113</f>
        <v>796.35935799999993</v>
      </c>
      <c r="C8" s="229">
        <f>+'[1]Podklady QZ'!C113</f>
        <v>625.98800099999994</v>
      </c>
      <c r="D8" s="232">
        <f>+'[1]Podklady QZ'!D113</f>
        <v>529.43983699999978</v>
      </c>
      <c r="E8" s="441">
        <f>+'[1]Podklady QZ'!E113</f>
        <v>371.50011199999983</v>
      </c>
      <c r="F8" s="229">
        <f>+'[1]Podklady QZ'!F113</f>
        <v>344.51901499999997</v>
      </c>
      <c r="G8" s="442">
        <f>+'[1]Podklady QZ'!G113</f>
        <v>169.76272</v>
      </c>
      <c r="H8" s="230">
        <f>+'[1]Podklady QZ'!H113</f>
        <v>169.71364800000001</v>
      </c>
      <c r="I8" s="229">
        <f>+'[1]Podklady QZ'!I113</f>
        <v>158.64780300000004</v>
      </c>
      <c r="J8" s="232">
        <f>+'[1]Podklady QZ'!J113</f>
        <v>225.35533799999999</v>
      </c>
      <c r="K8" s="230">
        <f>+'[1]Podklady QZ'!K113</f>
        <v>382.29888400000004</v>
      </c>
      <c r="L8" s="229">
        <f>+'[1]Podklady QZ'!L113</f>
        <v>539.99238100000014</v>
      </c>
      <c r="M8" s="232">
        <f>+'[1]Podklady QZ'!M113</f>
        <v>664.49473999999998</v>
      </c>
      <c r="N8" s="40">
        <f t="shared" si="4"/>
        <v>4978.0718369999995</v>
      </c>
    </row>
    <row r="9" spans="1:14" x14ac:dyDescent="0.2">
      <c r="A9" s="47" t="s">
        <v>111</v>
      </c>
      <c r="B9" s="201">
        <f>+'[1]Podklady QZ'!B114</f>
        <v>914.08422900000016</v>
      </c>
      <c r="C9" s="16">
        <f>+'[1]Podklady QZ'!C114</f>
        <v>684.20491300000015</v>
      </c>
      <c r="D9" s="211">
        <f>+'[1]Podklady QZ'!D114</f>
        <v>548.65799100000004</v>
      </c>
      <c r="E9" s="443">
        <f>+'[1]Podklady QZ'!E114</f>
        <v>380.72359399999999</v>
      </c>
      <c r="F9" s="16">
        <f>+'[1]Podklady QZ'!F114</f>
        <v>352.45881600000001</v>
      </c>
      <c r="G9" s="6">
        <f>+'[1]Podklady QZ'!G114</f>
        <v>183.66970599999996</v>
      </c>
      <c r="H9" s="201">
        <f>+'[1]Podklady QZ'!H114</f>
        <v>179.05809799999997</v>
      </c>
      <c r="I9" s="16">
        <f>+'[1]Podklady QZ'!I114</f>
        <v>175.07214899999994</v>
      </c>
      <c r="J9" s="211">
        <f>+'[1]Podklady QZ'!J114</f>
        <v>222.68785400000007</v>
      </c>
      <c r="K9" s="201">
        <f>+'[1]Podklady QZ'!K114</f>
        <v>392.57521099999991</v>
      </c>
      <c r="L9" s="16">
        <f>+'[1]Podklady QZ'!L114</f>
        <v>558.97363400000006</v>
      </c>
      <c r="M9" s="211">
        <f>+'[1]Podklady QZ'!M114</f>
        <v>755.14719499999978</v>
      </c>
      <c r="N9" s="40">
        <f t="shared" si="4"/>
        <v>5347.3133900000003</v>
      </c>
    </row>
    <row r="10" spans="1:14" x14ac:dyDescent="0.2">
      <c r="A10" s="47" t="s">
        <v>112</v>
      </c>
      <c r="B10" s="201">
        <f>+'[1]Podklady QZ'!B115</f>
        <v>524.26307399999996</v>
      </c>
      <c r="C10" s="16">
        <f>+'[1]Podklady QZ'!C115</f>
        <v>421.21176899999995</v>
      </c>
      <c r="D10" s="211">
        <f>+'[1]Podklady QZ'!D115</f>
        <v>373.71198600000002</v>
      </c>
      <c r="E10" s="443">
        <f>+'[1]Podklady QZ'!E115</f>
        <v>278.03411299999999</v>
      </c>
      <c r="F10" s="16">
        <f>+'[1]Podklady QZ'!F115</f>
        <v>252.88893300000001</v>
      </c>
      <c r="G10" s="6">
        <f>+'[1]Podklady QZ'!G115</f>
        <v>98.395345999999989</v>
      </c>
      <c r="H10" s="201">
        <f>+'[1]Podklady QZ'!H115</f>
        <v>92.958017000000012</v>
      </c>
      <c r="I10" s="16">
        <f>+'[1]Podklady QZ'!I115</f>
        <v>109.143923</v>
      </c>
      <c r="J10" s="211">
        <f>+'[1]Podklady QZ'!J115</f>
        <v>174.90245700000006</v>
      </c>
      <c r="K10" s="201">
        <f>+'[1]Podklady QZ'!K115</f>
        <v>268.93673500000011</v>
      </c>
      <c r="L10" s="16">
        <f>+'[1]Podklady QZ'!L115</f>
        <v>364.52666399999998</v>
      </c>
      <c r="M10" s="211">
        <f>+'[1]Podklady QZ'!M115</f>
        <v>436.68686099999991</v>
      </c>
      <c r="N10" s="40">
        <f t="shared" si="4"/>
        <v>3395.6598780000004</v>
      </c>
    </row>
    <row r="11" spans="1:14" x14ac:dyDescent="0.2">
      <c r="A11" s="47" t="s">
        <v>197</v>
      </c>
      <c r="B11" s="201">
        <f>+'[1]Podklady QZ'!B116</f>
        <v>248.02457159999997</v>
      </c>
      <c r="C11" s="16">
        <f>+'[1]Podklady QZ'!C116</f>
        <v>185.77571300000008</v>
      </c>
      <c r="D11" s="211">
        <f>+'[1]Podklady QZ'!D116</f>
        <v>157.39255800000004</v>
      </c>
      <c r="E11" s="443">
        <f>+'[1]Podklady QZ'!E116</f>
        <v>108.404268</v>
      </c>
      <c r="F11" s="16">
        <f>+'[1]Podklady QZ'!F116</f>
        <v>94.173617999999976</v>
      </c>
      <c r="G11" s="6">
        <f>+'[1]Podklady QZ'!G116</f>
        <v>36.043435000000009</v>
      </c>
      <c r="H11" s="201">
        <f>+'[1]Podklady QZ'!H116</f>
        <v>33.592285000000004</v>
      </c>
      <c r="I11" s="16">
        <f>+'[1]Podklady QZ'!I116</f>
        <v>33.860108999999994</v>
      </c>
      <c r="J11" s="211">
        <f>+'[1]Podklady QZ'!J116</f>
        <v>51.350709000000002</v>
      </c>
      <c r="K11" s="201">
        <f>+'[1]Podklady QZ'!K116</f>
        <v>107.668727</v>
      </c>
      <c r="L11" s="16">
        <f>+'[1]Podklady QZ'!L116</f>
        <v>160.664321</v>
      </c>
      <c r="M11" s="211">
        <f>+'[1]Podklady QZ'!M116</f>
        <v>200.42950000000002</v>
      </c>
      <c r="N11" s="40">
        <f t="shared" si="4"/>
        <v>1417.3798145999999</v>
      </c>
    </row>
    <row r="12" spans="1:14" x14ac:dyDescent="0.2">
      <c r="A12" s="47" t="s">
        <v>113</v>
      </c>
      <c r="B12" s="201">
        <f>+'[1]Podklady QZ'!B117</f>
        <v>459.47626892655842</v>
      </c>
      <c r="C12" s="16">
        <f>+'[1]Podklady QZ'!C117</f>
        <v>367.46108043861381</v>
      </c>
      <c r="D12" s="211">
        <f>+'[1]Podklady QZ'!D117</f>
        <v>331.99194750337711</v>
      </c>
      <c r="E12" s="443">
        <f>+'[1]Podklady QZ'!E117</f>
        <v>228.41590599999998</v>
      </c>
      <c r="F12" s="16">
        <f>+'[1]Podklady QZ'!F117</f>
        <v>208.03451200000003</v>
      </c>
      <c r="G12" s="6">
        <f>+'[1]Podklady QZ'!G117</f>
        <v>116.79235199999999</v>
      </c>
      <c r="H12" s="201">
        <f>+'[1]Podklady QZ'!H117</f>
        <v>93.977784000000014</v>
      </c>
      <c r="I12" s="16">
        <f>+'[1]Podklady QZ'!I117</f>
        <v>115.89509500000001</v>
      </c>
      <c r="J12" s="211">
        <f>+'[1]Podklady QZ'!J117</f>
        <v>157.76890900000001</v>
      </c>
      <c r="K12" s="201">
        <f>+'[1]Podklady QZ'!K117</f>
        <v>241.23011200000002</v>
      </c>
      <c r="L12" s="16">
        <f>+'[1]Podklady QZ'!L117</f>
        <v>293.81726299999997</v>
      </c>
      <c r="M12" s="211">
        <f>+'[1]Podklady QZ'!M117</f>
        <v>372.38205899999997</v>
      </c>
      <c r="N12" s="40">
        <f t="shared" si="4"/>
        <v>2987.2432888685494</v>
      </c>
    </row>
    <row r="13" spans="1:14" x14ac:dyDescent="0.2">
      <c r="A13" s="47" t="s">
        <v>114</v>
      </c>
      <c r="B13" s="201">
        <f>+'[1]Podklady QZ'!B118</f>
        <v>353.3586456680967</v>
      </c>
      <c r="C13" s="16">
        <f>+'[1]Podklady QZ'!C118</f>
        <v>272.78647714386437</v>
      </c>
      <c r="D13" s="211">
        <f>+'[1]Podklady QZ'!D118</f>
        <v>244.71333575991449</v>
      </c>
      <c r="E13" s="443">
        <f>+'[1]Podklady QZ'!E118</f>
        <v>171.1387581139231</v>
      </c>
      <c r="F13" s="16">
        <f>+'[1]Podklady QZ'!F118</f>
        <v>152.04698124752372</v>
      </c>
      <c r="G13" s="6">
        <f>+'[1]Podklady QZ'!G118</f>
        <v>63.583280420491704</v>
      </c>
      <c r="H13" s="201">
        <f>+'[1]Podklady QZ'!H118</f>
        <v>64.493475212105523</v>
      </c>
      <c r="I13" s="16">
        <f>+'[1]Podklady QZ'!I118</f>
        <v>63.029262705696617</v>
      </c>
      <c r="J13" s="211">
        <f>+'[1]Podklady QZ'!J118</f>
        <v>100.34910716473911</v>
      </c>
      <c r="K13" s="201">
        <f>+'[1]Podklady QZ'!K118</f>
        <v>158.68451687079158</v>
      </c>
      <c r="L13" s="16">
        <f>+'[1]Podklady QZ'!L118</f>
        <v>225.93017956131521</v>
      </c>
      <c r="M13" s="211">
        <f>+'[1]Podklady QZ'!M118</f>
        <v>277.64258823435858</v>
      </c>
      <c r="N13" s="40">
        <f t="shared" si="4"/>
        <v>2147.7566081028208</v>
      </c>
    </row>
    <row r="14" spans="1:14" x14ac:dyDescent="0.2">
      <c r="A14" s="47" t="s">
        <v>115</v>
      </c>
      <c r="B14" s="201">
        <f>+'[1]Podklady QZ'!B119</f>
        <v>2515.9116629999994</v>
      </c>
      <c r="C14" s="16">
        <f>+'[1]Podklady QZ'!C119</f>
        <v>1866.669395271414</v>
      </c>
      <c r="D14" s="211">
        <f>+'[1]Podklady QZ'!D119</f>
        <v>1626.7795525060294</v>
      </c>
      <c r="E14" s="443">
        <f>+'[1]Podklady QZ'!E119</f>
        <v>1130.2125640000002</v>
      </c>
      <c r="F14" s="16">
        <f>+'[1]Podklady QZ'!F119</f>
        <v>965.88467600000001</v>
      </c>
      <c r="G14" s="6">
        <f>+'[1]Podklady QZ'!G119</f>
        <v>451.62860200000017</v>
      </c>
      <c r="H14" s="201">
        <f>+'[1]Podklady QZ'!H119</f>
        <v>435.26972799999999</v>
      </c>
      <c r="I14" s="16">
        <f>+'[1]Podklady QZ'!I119</f>
        <v>430.79919600000005</v>
      </c>
      <c r="J14" s="211">
        <f>+'[1]Podklady QZ'!J119</f>
        <v>598.99674800000025</v>
      </c>
      <c r="K14" s="201">
        <f>+'[1]Podklady QZ'!K119</f>
        <v>1134.7592609999995</v>
      </c>
      <c r="L14" s="16">
        <f>+'[1]Podklady QZ'!L119</f>
        <v>1467.3682330000006</v>
      </c>
      <c r="M14" s="211">
        <f>+'[1]Podklady QZ'!M119</f>
        <v>1929.6177040000002</v>
      </c>
      <c r="N14" s="40">
        <f t="shared" si="4"/>
        <v>14553.897322777442</v>
      </c>
    </row>
    <row r="15" spans="1:14" x14ac:dyDescent="0.2">
      <c r="A15" s="47" t="s">
        <v>116</v>
      </c>
      <c r="B15" s="201">
        <f>+'[1]Podklady QZ'!B120</f>
        <v>559.23025200000018</v>
      </c>
      <c r="C15" s="16">
        <f>+'[1]Podklady QZ'!C120</f>
        <v>428.12044700000007</v>
      </c>
      <c r="D15" s="211">
        <f>+'[1]Podklady QZ'!D120</f>
        <v>347.56371399999995</v>
      </c>
      <c r="E15" s="443">
        <f>+'[1]Podklady QZ'!E120</f>
        <v>233.44950700000001</v>
      </c>
      <c r="F15" s="16">
        <f>+'[1]Podklady QZ'!F120</f>
        <v>204.85398699999996</v>
      </c>
      <c r="G15" s="6">
        <f>+'[1]Podklady QZ'!G120</f>
        <v>110.22871499999999</v>
      </c>
      <c r="H15" s="201">
        <f>+'[1]Podklady QZ'!H120</f>
        <v>106.396693</v>
      </c>
      <c r="I15" s="16">
        <f>+'[1]Podklady QZ'!I120</f>
        <v>101.68259399999998</v>
      </c>
      <c r="J15" s="211">
        <f>+'[1]Podklady QZ'!J120</f>
        <v>137.48246500000002</v>
      </c>
      <c r="K15" s="201">
        <f>+'[1]Podklady QZ'!K120</f>
        <v>258.20416</v>
      </c>
      <c r="L15" s="16">
        <f>+'[1]Podklady QZ'!L120</f>
        <v>322.85318099999995</v>
      </c>
      <c r="M15" s="211">
        <f>+'[1]Podklady QZ'!M120</f>
        <v>457.21341500000011</v>
      </c>
      <c r="N15" s="40">
        <f t="shared" si="4"/>
        <v>3267.2791300000004</v>
      </c>
    </row>
    <row r="16" spans="1:14" x14ac:dyDescent="0.2">
      <c r="A16" s="47" t="s">
        <v>117</v>
      </c>
      <c r="B16" s="201">
        <f>+'[1]Podklady QZ'!B121</f>
        <v>744.62392924133042</v>
      </c>
      <c r="C16" s="16">
        <f>+'[1]Podklady QZ'!C121</f>
        <v>569.69104948598044</v>
      </c>
      <c r="D16" s="211">
        <f>+'[1]Podklady QZ'!D121</f>
        <v>465.83189207560685</v>
      </c>
      <c r="E16" s="443">
        <f>+'[1]Podklady QZ'!E121</f>
        <v>283.214068</v>
      </c>
      <c r="F16" s="16">
        <f>+'[1]Podklady QZ'!F121</f>
        <v>233.83118099999999</v>
      </c>
      <c r="G16" s="6">
        <f>+'[1]Podklady QZ'!G121</f>
        <v>74.145597000000009</v>
      </c>
      <c r="H16" s="201">
        <f>+'[1]Podklady QZ'!H121</f>
        <v>73.457814000000013</v>
      </c>
      <c r="I16" s="16">
        <f>+'[1]Podklady QZ'!I121</f>
        <v>73.751005000000021</v>
      </c>
      <c r="J16" s="211">
        <f>+'[1]Podklady QZ'!J121</f>
        <v>132.84421900000001</v>
      </c>
      <c r="K16" s="201">
        <f>+'[1]Podklady QZ'!K121</f>
        <v>305.05426699999998</v>
      </c>
      <c r="L16" s="16">
        <f>+'[1]Podklady QZ'!L121</f>
        <v>441.71514400000001</v>
      </c>
      <c r="M16" s="211">
        <f>+'[1]Podklady QZ'!M121</f>
        <v>585.91145199999994</v>
      </c>
      <c r="N16" s="40">
        <f t="shared" si="4"/>
        <v>3984.0716178029184</v>
      </c>
    </row>
    <row r="17" spans="1:14" x14ac:dyDescent="0.2">
      <c r="A17" s="47" t="s">
        <v>118</v>
      </c>
      <c r="B17" s="201">
        <f>+'[1]Podklady QZ'!B122</f>
        <v>698.30699799999991</v>
      </c>
      <c r="C17" s="16">
        <f>+'[1]Podklady QZ'!C122</f>
        <v>554.48263199999997</v>
      </c>
      <c r="D17" s="211">
        <f>+'[1]Podklady QZ'!D122</f>
        <v>442.0935990000001</v>
      </c>
      <c r="E17" s="443">
        <f>+'[1]Podklady QZ'!E122</f>
        <v>333.52781899999997</v>
      </c>
      <c r="F17" s="16">
        <f>+'[1]Podklady QZ'!F122</f>
        <v>272.37700200000006</v>
      </c>
      <c r="G17" s="6">
        <f>+'[1]Podklady QZ'!G122</f>
        <v>113.20484800000003</v>
      </c>
      <c r="H17" s="201">
        <f>+'[1]Podklady QZ'!H122</f>
        <v>111.82384500000001</v>
      </c>
      <c r="I17" s="16">
        <f>+'[1]Podklady QZ'!I122</f>
        <v>96.050554000000005</v>
      </c>
      <c r="J17" s="211">
        <f>+'[1]Podklady QZ'!J122</f>
        <v>155.943569</v>
      </c>
      <c r="K17" s="201">
        <f>+'[1]Podklady QZ'!K122</f>
        <v>296.09888800000004</v>
      </c>
      <c r="L17" s="16">
        <f>+'[1]Podklady QZ'!L122</f>
        <v>439.38998100000003</v>
      </c>
      <c r="M17" s="211">
        <f>+'[1]Podklady QZ'!M122</f>
        <v>544.42168800000002</v>
      </c>
      <c r="N17" s="40">
        <f t="shared" si="4"/>
        <v>4057.7214229999995</v>
      </c>
    </row>
    <row r="18" spans="1:14" x14ac:dyDescent="0.2">
      <c r="A18" s="47" t="s">
        <v>119</v>
      </c>
      <c r="B18" s="201">
        <f>+'[1]Podklady QZ'!B123</f>
        <v>3033.5265769999992</v>
      </c>
      <c r="C18" s="16">
        <f>+'[1]Podklady QZ'!C123</f>
        <v>2411.5357329999997</v>
      </c>
      <c r="D18" s="211">
        <f>+'[1]Podklady QZ'!D123</f>
        <v>2079.1352099999999</v>
      </c>
      <c r="E18" s="443">
        <f>+'[1]Podklady QZ'!E123</f>
        <v>1468.3171890000001</v>
      </c>
      <c r="F18" s="16">
        <f>+'[1]Podklady QZ'!F123</f>
        <v>1445.6999090000002</v>
      </c>
      <c r="G18" s="6">
        <f>+'[1]Podklady QZ'!G123</f>
        <v>832.68319800000006</v>
      </c>
      <c r="H18" s="201">
        <f>+'[1]Podklady QZ'!H123</f>
        <v>711.98617599999989</v>
      </c>
      <c r="I18" s="16">
        <f>+'[1]Podklady QZ'!I123</f>
        <v>760.32815999999991</v>
      </c>
      <c r="J18" s="211">
        <f>+'[1]Podklady QZ'!J123</f>
        <v>1031.2684659999998</v>
      </c>
      <c r="K18" s="201">
        <f>+'[1]Podklady QZ'!K123</f>
        <v>1654.0321880000001</v>
      </c>
      <c r="L18" s="16">
        <f>+'[1]Podklady QZ'!L123</f>
        <v>2169.3118199999994</v>
      </c>
      <c r="M18" s="211">
        <f>+'[1]Podklady QZ'!M123</f>
        <v>2600.5199680000001</v>
      </c>
      <c r="N18" s="40">
        <f t="shared" si="4"/>
        <v>20198.344593999998</v>
      </c>
    </row>
    <row r="19" spans="1:14" x14ac:dyDescent="0.2">
      <c r="A19" s="47" t="s">
        <v>120</v>
      </c>
      <c r="B19" s="201">
        <f>+'[1]Podklady QZ'!B124</f>
        <v>1749.0095160000001</v>
      </c>
      <c r="C19" s="16">
        <f>+'[1]Podklady QZ'!C124</f>
        <v>1444.5689200000008</v>
      </c>
      <c r="D19" s="211">
        <f>+'[1]Podklady QZ'!D124</f>
        <v>1296.0870950000003</v>
      </c>
      <c r="E19" s="443">
        <f>+'[1]Podklady QZ'!E124</f>
        <v>959.86791699999981</v>
      </c>
      <c r="F19" s="16">
        <f>+'[1]Podklady QZ'!F124</f>
        <v>890.7070090000002</v>
      </c>
      <c r="G19" s="6">
        <f>+'[1]Podklady QZ'!G124</f>
        <v>493.83766699999995</v>
      </c>
      <c r="H19" s="201">
        <f>+'[1]Podklady QZ'!H124</f>
        <v>524.0061360000002</v>
      </c>
      <c r="I19" s="16">
        <f>+'[1]Podklady QZ'!I124</f>
        <v>536.27102700000023</v>
      </c>
      <c r="J19" s="211">
        <f>+'[1]Podklady QZ'!J124</f>
        <v>649.06851500000005</v>
      </c>
      <c r="K19" s="201">
        <f>+'[1]Podklady QZ'!K124</f>
        <v>953.29355599999985</v>
      </c>
      <c r="L19" s="16">
        <f>+'[1]Podklady QZ'!L124</f>
        <v>1264.362275</v>
      </c>
      <c r="M19" s="211">
        <f>+'[1]Podklady QZ'!M124</f>
        <v>1450.734737</v>
      </c>
      <c r="N19" s="40">
        <f t="shared" si="4"/>
        <v>12211.814370000002</v>
      </c>
    </row>
    <row r="20" spans="1:14" ht="12.75" thickBot="1" x14ac:dyDescent="0.25">
      <c r="A20" s="27" t="s">
        <v>121</v>
      </c>
      <c r="B20" s="212">
        <f>+'[1]Podklady QZ'!B125</f>
        <v>646.20969509718043</v>
      </c>
      <c r="C20" s="8">
        <f>+'[1]Podklady QZ'!C125</f>
        <v>514.27275309316406</v>
      </c>
      <c r="D20" s="213">
        <f>+'[1]Podklady QZ'!D125</f>
        <v>427.68185878466801</v>
      </c>
      <c r="E20" s="8">
        <f>+'[1]Podklady QZ'!E125</f>
        <v>311.80981996886197</v>
      </c>
      <c r="F20" s="8">
        <f>+'[1]Podklady QZ'!F125</f>
        <v>281.79644084710861</v>
      </c>
      <c r="G20" s="8">
        <f>+'[1]Podklady QZ'!G125</f>
        <v>163.17064367713394</v>
      </c>
      <c r="H20" s="212">
        <f>+'[1]Podklady QZ'!H125</f>
        <v>144.84121324386379</v>
      </c>
      <c r="I20" s="8">
        <f>+'[1]Podklady QZ'!I125</f>
        <v>148.15199602171722</v>
      </c>
      <c r="J20" s="213">
        <f>+'[1]Podklady QZ'!J125</f>
        <v>193.51955268699379</v>
      </c>
      <c r="K20" s="212">
        <f>+'[1]Podklady QZ'!K125</f>
        <v>307.8357469402128</v>
      </c>
      <c r="L20" s="8">
        <f>+'[1]Podklady QZ'!L125</f>
        <v>383.13815985766621</v>
      </c>
      <c r="M20" s="213">
        <f>+'[1]Podklady QZ'!M125</f>
        <v>487.74611874314121</v>
      </c>
      <c r="N20" s="41">
        <f t="shared" si="4"/>
        <v>4010.1739989617122</v>
      </c>
    </row>
    <row r="21" spans="1:14" x14ac:dyDescent="0.2">
      <c r="N21" s="4" t="s">
        <v>82</v>
      </c>
    </row>
    <row r="22" spans="1:14" x14ac:dyDescent="0.2">
      <c r="A22" s="17" t="s">
        <v>198</v>
      </c>
      <c r="B22" s="52">
        <f>SUM(INDEX(B7:M7,,MONTH('[1]Podklady QZ'!$O$1)):INDEX(B7:M7,,MONTH('[1]Podklady RZ'!$Q$1)))</f>
        <v>1308.3605219999999</v>
      </c>
    </row>
    <row r="23" spans="1:14" x14ac:dyDescent="0.2">
      <c r="A23" s="17" t="s">
        <v>110</v>
      </c>
      <c r="B23" s="52">
        <f>SUM(INDEX(B8:M8,,MONTH('[1]Podklady QZ'!$O$1)):INDEX(B8:M8,,MONTH('[1]Podklady RZ'!$Q$1)))</f>
        <v>1586.7860050000002</v>
      </c>
    </row>
    <row r="24" spans="1:14" x14ac:dyDescent="0.2">
      <c r="A24" s="17" t="s">
        <v>111</v>
      </c>
      <c r="B24" s="52">
        <f>SUM(INDEX(B9:M9,,MONTH('[1]Podklady QZ'!$O$1)):INDEX(B9:M9,,MONTH('[1]Podklady RZ'!$Q$1)))</f>
        <v>1706.6960399999998</v>
      </c>
    </row>
    <row r="25" spans="1:14" x14ac:dyDescent="0.2">
      <c r="A25" s="17" t="s">
        <v>112</v>
      </c>
      <c r="B25" s="52">
        <f>SUM(INDEX(B10:M10,,MONTH('[1]Podklady QZ'!$O$1)):INDEX(B10:M10,,MONTH('[1]Podklady RZ'!$Q$1)))</f>
        <v>1070.1502599999999</v>
      </c>
    </row>
    <row r="26" spans="1:14" x14ac:dyDescent="0.2">
      <c r="A26" s="17" t="s">
        <v>197</v>
      </c>
      <c r="B26" s="52">
        <f>SUM(INDEX(B11:M11,,MONTH('[1]Podklady QZ'!$O$1)):INDEX(B11:M11,,MONTH('[1]Podklady RZ'!$Q$1)))</f>
        <v>468.76254800000004</v>
      </c>
    </row>
    <row r="27" spans="1:14" x14ac:dyDescent="0.2">
      <c r="A27" s="17" t="s">
        <v>113</v>
      </c>
      <c r="B27" s="52">
        <f>SUM(INDEX(B12:M12,,MONTH('[1]Podklady QZ'!$O$1)):INDEX(B12:M12,,MONTH('[1]Podklady RZ'!$Q$1)))</f>
        <v>907.4294339999999</v>
      </c>
    </row>
    <row r="28" spans="1:14" x14ac:dyDescent="0.2">
      <c r="A28" s="17" t="s">
        <v>114</v>
      </c>
      <c r="B28" s="52">
        <f>SUM(INDEX(B13:M13,,MONTH('[1]Podklady QZ'!$O$1)):INDEX(B13:M13,,MONTH('[1]Podklady RZ'!$Q$1)))</f>
        <v>662.25728466646547</v>
      </c>
    </row>
    <row r="29" spans="1:14" x14ac:dyDescent="0.2">
      <c r="A29" s="17" t="s">
        <v>115</v>
      </c>
      <c r="B29" s="52">
        <f>SUM(INDEX(B14:M14,,MONTH('[1]Podklady QZ'!$O$1)):INDEX(B14:M14,,MONTH('[1]Podklady RZ'!$Q$1)))</f>
        <v>4531.7451980000005</v>
      </c>
    </row>
    <row r="30" spans="1:14" x14ac:dyDescent="0.2">
      <c r="A30" s="17" t="s">
        <v>116</v>
      </c>
      <c r="B30" s="52">
        <f>SUM(INDEX(B15:M15,,MONTH('[1]Podklady QZ'!$O$1)):INDEX(B15:M15,,MONTH('[1]Podklady RZ'!$Q$1)))</f>
        <v>1038.2707560000001</v>
      </c>
    </row>
    <row r="31" spans="1:14" x14ac:dyDescent="0.2">
      <c r="A31" s="17" t="s">
        <v>117</v>
      </c>
      <c r="B31" s="52">
        <f>SUM(INDEX(B16:M16,,MONTH('[1]Podklady QZ'!$O$1)):INDEX(B16:M16,,MONTH('[1]Podklady RZ'!$Q$1)))</f>
        <v>1332.680863</v>
      </c>
    </row>
    <row r="32" spans="1:14" x14ac:dyDescent="0.2">
      <c r="A32" s="17" t="s">
        <v>118</v>
      </c>
      <c r="B32" s="52">
        <f>SUM(INDEX(B17:M17,,MONTH('[1]Podklady QZ'!$O$1)):INDEX(B17:M17,,MONTH('[1]Podklady RZ'!$Q$1)))</f>
        <v>1279.9105570000002</v>
      </c>
    </row>
    <row r="33" spans="1:2" x14ac:dyDescent="0.2">
      <c r="A33" s="17" t="s">
        <v>119</v>
      </c>
      <c r="B33" s="52">
        <f>SUM(INDEX(B18:M18,,MONTH('[1]Podklady QZ'!$O$1)):INDEX(B18:M18,,MONTH('[1]Podklady RZ'!$Q$1)))</f>
        <v>6423.8639759999996</v>
      </c>
    </row>
    <row r="34" spans="1:2" x14ac:dyDescent="0.2">
      <c r="A34" s="17" t="s">
        <v>120</v>
      </c>
      <c r="B34" s="52">
        <f>SUM(INDEX(B19:M19,,MONTH('[1]Podklady QZ'!$O$1)):INDEX(B19:M19,,MONTH('[1]Podklady RZ'!$Q$1)))</f>
        <v>3668.3905679999998</v>
      </c>
    </row>
    <row r="35" spans="1:2" x14ac:dyDescent="0.2">
      <c r="A35" s="17" t="s">
        <v>121</v>
      </c>
      <c r="B35" s="52">
        <f>SUM(INDEX(B20:M20,,MONTH('[1]Podklady QZ'!$O$1)):INDEX(B20:M20,,MONTH('[1]Podklady RZ'!$Q$1)))</f>
        <v>1178.7200255410203</v>
      </c>
    </row>
    <row r="36" spans="1:2" x14ac:dyDescent="0.2">
      <c r="A36" s="279"/>
      <c r="B36" s="279"/>
    </row>
    <row r="37" spans="1:2" x14ac:dyDescent="0.2">
      <c r="A37" s="279"/>
      <c r="B37" s="279"/>
    </row>
    <row r="38" spans="1:2" x14ac:dyDescent="0.2">
      <c r="A38" s="279"/>
      <c r="B38" s="279"/>
    </row>
  </sheetData>
  <sortState ref="A7:N20">
    <sortCondition ref="A7"/>
  </sortState>
  <mergeCells count="12">
    <mergeCell ref="N5:N6"/>
    <mergeCell ref="A3:A4"/>
    <mergeCell ref="B3:D3"/>
    <mergeCell ref="E3:G3"/>
    <mergeCell ref="H3:J3"/>
    <mergeCell ref="K3:M3"/>
    <mergeCell ref="N3:N4"/>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S46"/>
  <sheetViews>
    <sheetView showGridLines="0" zoomScaleNormal="100" workbookViewId="0">
      <selection activeCell="S30" sqref="S30"/>
    </sheetView>
  </sheetViews>
  <sheetFormatPr defaultRowHeight="12.75" x14ac:dyDescent="0.2"/>
  <cols>
    <col min="1" max="1" width="30.85546875" style="3" customWidth="1"/>
    <col min="2" max="15" width="7.42578125" style="3" customWidth="1"/>
    <col min="16" max="16" width="9.140625" style="3" customWidth="1"/>
    <col min="17" max="16384" width="9.140625" style="3"/>
  </cols>
  <sheetData>
    <row r="1" spans="1:16" s="112" customFormat="1" ht="18.75" x14ac:dyDescent="0.3">
      <c r="A1" s="21" t="s">
        <v>181</v>
      </c>
      <c r="B1" s="45"/>
      <c r="C1" s="45"/>
      <c r="D1" s="45"/>
      <c r="E1" s="45"/>
      <c r="G1" s="45"/>
      <c r="H1" s="45"/>
      <c r="I1" s="45"/>
      <c r="J1" s="45"/>
      <c r="K1" s="45"/>
      <c r="L1" s="45"/>
      <c r="M1" s="45"/>
      <c r="N1" s="45"/>
      <c r="P1" s="111" t="str">
        <f>Obsah!$A$1</f>
        <v>IV. čtvrtletí 2019</v>
      </c>
    </row>
    <row r="2" spans="1:16" s="13" customFormat="1" ht="7.5" customHeight="1" x14ac:dyDescent="0.2">
      <c r="B2" s="195"/>
      <c r="C2" s="195"/>
      <c r="D2" s="195"/>
      <c r="E2" s="195"/>
      <c r="F2" s="195"/>
      <c r="G2" s="195"/>
      <c r="H2" s="195"/>
      <c r="I2" s="195"/>
      <c r="J2" s="195"/>
      <c r="K2" s="195"/>
      <c r="L2" s="195"/>
      <c r="M2" s="195"/>
      <c r="N2" s="195"/>
      <c r="O2" s="195"/>
    </row>
    <row r="3" spans="1:16" s="13" customFormat="1" ht="12" customHeight="1" x14ac:dyDescent="0.2">
      <c r="A3" s="191"/>
      <c r="B3" s="193" t="s">
        <v>95</v>
      </c>
      <c r="C3" s="193" t="s">
        <v>86</v>
      </c>
      <c r="D3" s="193" t="s">
        <v>87</v>
      </c>
      <c r="E3" s="193" t="s">
        <v>88</v>
      </c>
      <c r="F3" s="193" t="s">
        <v>98</v>
      </c>
      <c r="G3" s="193" t="s">
        <v>89</v>
      </c>
      <c r="H3" s="193" t="s">
        <v>90</v>
      </c>
      <c r="I3" s="193" t="s">
        <v>91</v>
      </c>
      <c r="J3" s="193" t="s">
        <v>92</v>
      </c>
      <c r="K3" s="193" t="s">
        <v>93</v>
      </c>
      <c r="L3" s="193" t="s">
        <v>94</v>
      </c>
      <c r="M3" s="193" t="s">
        <v>96</v>
      </c>
      <c r="N3" s="193" t="s">
        <v>97</v>
      </c>
      <c r="O3" s="193" t="s">
        <v>99</v>
      </c>
      <c r="P3" s="193" t="s">
        <v>7</v>
      </c>
    </row>
    <row r="4" spans="1:16" s="186" customFormat="1" ht="12" customHeight="1" x14ac:dyDescent="0.2">
      <c r="A4" s="194" t="s">
        <v>182</v>
      </c>
      <c r="B4" s="65">
        <f>SUM(B5:B20)</f>
        <v>1308.3605219999997</v>
      </c>
      <c r="C4" s="65">
        <f>SUM(C5:C20)</f>
        <v>1586.7860049999997</v>
      </c>
      <c r="D4" s="65">
        <f t="shared" ref="D4:P4" si="0">SUM(D5:D20)</f>
        <v>1706.6960399999991</v>
      </c>
      <c r="E4" s="65">
        <f t="shared" si="0"/>
        <v>1070.1502600000001</v>
      </c>
      <c r="F4" s="65">
        <f>SUM(F5:F20)</f>
        <v>468.76254800000004</v>
      </c>
      <c r="G4" s="65">
        <f t="shared" si="0"/>
        <v>907.4294339999999</v>
      </c>
      <c r="H4" s="65">
        <f t="shared" si="0"/>
        <v>662.25728466646569</v>
      </c>
      <c r="I4" s="65">
        <f t="shared" si="0"/>
        <v>4531.7451979999996</v>
      </c>
      <c r="J4" s="65">
        <f t="shared" si="0"/>
        <v>1038.2707559999999</v>
      </c>
      <c r="K4" s="65">
        <f t="shared" si="0"/>
        <v>1332.6808629999996</v>
      </c>
      <c r="L4" s="65">
        <f t="shared" si="0"/>
        <v>1279.9105570000002</v>
      </c>
      <c r="M4" s="65">
        <f t="shared" si="0"/>
        <v>6423.8639760000005</v>
      </c>
      <c r="N4" s="65">
        <f t="shared" si="0"/>
        <v>3668.3905679999998</v>
      </c>
      <c r="O4" s="208">
        <f t="shared" si="0"/>
        <v>1178.72002554102</v>
      </c>
      <c r="P4" s="250">
        <f t="shared" si="0"/>
        <v>27164.02403720748</v>
      </c>
    </row>
    <row r="5" spans="1:16" s="13" customFormat="1" ht="12" customHeight="1" x14ac:dyDescent="0.2">
      <c r="A5" s="36" t="s">
        <v>44</v>
      </c>
      <c r="B5" s="19">
        <f>'[1]Podklady QZ'!B131</f>
        <v>0</v>
      </c>
      <c r="C5" s="19">
        <f>'[1]Podklady QZ'!C131</f>
        <v>358.65684599999997</v>
      </c>
      <c r="D5" s="19">
        <f>'[1]Podklady QZ'!D131</f>
        <v>153.5213</v>
      </c>
      <c r="E5" s="19">
        <f>'[1]Podklady QZ'!E131</f>
        <v>116.07986699999999</v>
      </c>
      <c r="F5" s="19">
        <f>'[1]Podklady QZ'!F131</f>
        <v>182.93055000000001</v>
      </c>
      <c r="G5" s="19">
        <f>'[1]Podklady QZ'!G131</f>
        <v>175.70262</v>
      </c>
      <c r="H5" s="19">
        <f>'[1]Podklady QZ'!H131</f>
        <v>6.956137</v>
      </c>
      <c r="I5" s="19">
        <f>'[1]Podklady QZ'!I131</f>
        <v>254.17612299999999</v>
      </c>
      <c r="J5" s="19">
        <f>'[1]Podklady QZ'!J131</f>
        <v>34.816150999999998</v>
      </c>
      <c r="K5" s="19">
        <f>'[1]Podklady QZ'!K131</f>
        <v>12.790851999999999</v>
      </c>
      <c r="L5" s="19">
        <f>'[1]Podklady QZ'!L131</f>
        <v>209.63611799999998</v>
      </c>
      <c r="M5" s="19">
        <f>'[1]Podklady QZ'!M131</f>
        <v>249.86587700000001</v>
      </c>
      <c r="N5" s="19">
        <f>'[1]Podklady QZ'!N131</f>
        <v>296.29963099999992</v>
      </c>
      <c r="O5" s="211">
        <f>'[1]Podklady QZ'!O131</f>
        <v>86.043542000000002</v>
      </c>
      <c r="P5" s="39">
        <f>SUM(B5:O5)</f>
        <v>2137.475614</v>
      </c>
    </row>
    <row r="6" spans="1:16" s="13" customFormat="1" ht="12" customHeight="1" x14ac:dyDescent="0.2">
      <c r="A6" s="34" t="s">
        <v>43</v>
      </c>
      <c r="B6" s="16">
        <f>'[1]Podklady QZ'!B132</f>
        <v>11.926</v>
      </c>
      <c r="C6" s="16">
        <f>'[1]Podklady QZ'!C132</f>
        <v>20.786922000000001</v>
      </c>
      <c r="D6" s="16">
        <f>'[1]Podklady QZ'!D132</f>
        <v>15.360213000000002</v>
      </c>
      <c r="E6" s="16">
        <f>'[1]Podklady QZ'!E132</f>
        <v>1.9770000000000001</v>
      </c>
      <c r="F6" s="16">
        <f>'[1]Podklady QZ'!F132</f>
        <v>14.051957</v>
      </c>
      <c r="G6" s="16">
        <f>'[1]Podklady QZ'!G132</f>
        <v>17.469845999999997</v>
      </c>
      <c r="H6" s="16">
        <f>'[1]Podklady QZ'!H132</f>
        <v>2.8853800000000001</v>
      </c>
      <c r="I6" s="16">
        <f>'[1]Podklady QZ'!I132</f>
        <v>0.23512</v>
      </c>
      <c r="J6" s="16">
        <f>'[1]Podklady QZ'!J132</f>
        <v>9.9959559999999996</v>
      </c>
      <c r="K6" s="16">
        <f>'[1]Podklady QZ'!K132</f>
        <v>17.918410000000005</v>
      </c>
      <c r="L6" s="16">
        <f>'[1]Podklady QZ'!L132</f>
        <v>19.436179999999997</v>
      </c>
      <c r="M6" s="16">
        <f>'[1]Podklady QZ'!M132</f>
        <v>13.714533000000001</v>
      </c>
      <c r="N6" s="16">
        <f>'[1]Podklady QZ'!N132</f>
        <v>8.4752699999999983</v>
      </c>
      <c r="O6" s="211">
        <f>'[1]Podklady QZ'!O132</f>
        <v>4.0743799999999997</v>
      </c>
      <c r="P6" s="39">
        <f t="shared" ref="P6:P20" si="1">SUM(B6:O6)</f>
        <v>158.30716699999996</v>
      </c>
    </row>
    <row r="7" spans="1:16" s="13" customFormat="1" ht="12" customHeight="1" x14ac:dyDescent="0.2">
      <c r="A7" s="34" t="s">
        <v>42</v>
      </c>
      <c r="B7" s="16">
        <f>'[1]Podklady QZ'!B133</f>
        <v>0</v>
      </c>
      <c r="C7" s="16">
        <f>'[1]Podklady QZ'!C133</f>
        <v>0</v>
      </c>
      <c r="D7" s="16">
        <f>'[1]Podklady QZ'!D133</f>
        <v>0</v>
      </c>
      <c r="E7" s="16">
        <f>'[1]Podklady QZ'!E133</f>
        <v>0</v>
      </c>
      <c r="F7" s="16">
        <f>'[1]Podklady QZ'!F133</f>
        <v>0</v>
      </c>
      <c r="G7" s="16">
        <f>'[1]Podklady QZ'!G133</f>
        <v>47.655839999999998</v>
      </c>
      <c r="H7" s="16">
        <f>'[1]Podklady QZ'!H133</f>
        <v>0</v>
      </c>
      <c r="I7" s="16">
        <f>'[1]Podklady QZ'!I133</f>
        <v>2755.0159259999996</v>
      </c>
      <c r="J7" s="16">
        <f>'[1]Podklady QZ'!J133</f>
        <v>304.476854</v>
      </c>
      <c r="K7" s="16">
        <f>'[1]Podklady QZ'!K133</f>
        <v>9.8219999999999992</v>
      </c>
      <c r="L7" s="16">
        <f>'[1]Podklady QZ'!L133</f>
        <v>0</v>
      </c>
      <c r="M7" s="16">
        <f>'[1]Podklady QZ'!M133</f>
        <v>0.19463</v>
      </c>
      <c r="N7" s="16">
        <f>'[1]Podklady QZ'!N133</f>
        <v>0</v>
      </c>
      <c r="O7" s="211">
        <f>'[1]Podklady QZ'!O133</f>
        <v>64.629000000000005</v>
      </c>
      <c r="P7" s="39">
        <f t="shared" si="1"/>
        <v>3181.7942499999995</v>
      </c>
    </row>
    <row r="8" spans="1:16" s="13" customFormat="1" ht="12" customHeight="1" x14ac:dyDescent="0.2">
      <c r="A8" s="34" t="s">
        <v>67</v>
      </c>
      <c r="B8" s="113">
        <f>'[1]Podklady QZ'!B134</f>
        <v>0</v>
      </c>
      <c r="C8" s="113">
        <f>'[1]Podklady QZ'!C134</f>
        <v>8.4359000000000003E-2</v>
      </c>
      <c r="D8" s="113">
        <f>'[1]Podklady QZ'!D134</f>
        <v>2.6819999999999999</v>
      </c>
      <c r="E8" s="113">
        <f>'[1]Podklady QZ'!E134</f>
        <v>0</v>
      </c>
      <c r="F8" s="113">
        <f>'[1]Podklady QZ'!F134</f>
        <v>2E-3</v>
      </c>
      <c r="G8" s="113">
        <f>'[1]Podklady QZ'!G134</f>
        <v>0</v>
      </c>
      <c r="H8" s="113">
        <f>'[1]Podklady QZ'!H134</f>
        <v>0</v>
      </c>
      <c r="I8" s="113">
        <f>'[1]Podklady QZ'!I134</f>
        <v>0.47799999999999998</v>
      </c>
      <c r="J8" s="113">
        <f>'[1]Podklady QZ'!J134</f>
        <v>0</v>
      </c>
      <c r="K8" s="113">
        <f>'[1]Podklady QZ'!K134</f>
        <v>0</v>
      </c>
      <c r="L8" s="113">
        <f>'[1]Podklady QZ'!L134</f>
        <v>0.52682000000000007</v>
      </c>
      <c r="M8" s="113">
        <f>'[1]Podklady QZ'!M134</f>
        <v>0</v>
      </c>
      <c r="N8" s="113">
        <f>'[1]Podklady QZ'!N134</f>
        <v>0</v>
      </c>
      <c r="O8" s="211">
        <f>'[1]Podklady QZ'!O134</f>
        <v>1.7600000000000001E-2</v>
      </c>
      <c r="P8" s="39">
        <f t="shared" si="1"/>
        <v>3.7907789999999997</v>
      </c>
    </row>
    <row r="9" spans="1:16" s="13" customFormat="1" ht="12" customHeight="1" x14ac:dyDescent="0.2">
      <c r="A9" s="34" t="s">
        <v>68</v>
      </c>
      <c r="B9" s="113">
        <f>'[1]Podklady QZ'!B135</f>
        <v>0.94</v>
      </c>
      <c r="C9" s="113">
        <f>'[1]Podklady QZ'!C135</f>
        <v>2.7650000000000001E-2</v>
      </c>
      <c r="D9" s="113">
        <f>'[1]Podklady QZ'!D135</f>
        <v>0.19700000000000001</v>
      </c>
      <c r="E9" s="113">
        <f>'[1]Podklady QZ'!E135</f>
        <v>1.6331199999999999</v>
      </c>
      <c r="F9" s="113">
        <f>'[1]Podklady QZ'!F135</f>
        <v>0</v>
      </c>
      <c r="G9" s="113">
        <f>'[1]Podklady QZ'!G135</f>
        <v>0</v>
      </c>
      <c r="H9" s="113">
        <f>'[1]Podklady QZ'!H135</f>
        <v>0</v>
      </c>
      <c r="I9" s="113">
        <f>'[1]Podklady QZ'!I135</f>
        <v>0</v>
      </c>
      <c r="J9" s="113">
        <f>'[1]Podklady QZ'!J135</f>
        <v>0</v>
      </c>
      <c r="K9" s="113">
        <f>'[1]Podklady QZ'!K135</f>
        <v>0</v>
      </c>
      <c r="L9" s="113">
        <f>'[1]Podklady QZ'!L135</f>
        <v>0</v>
      </c>
      <c r="M9" s="113">
        <f>'[1]Podklady QZ'!M135</f>
        <v>0</v>
      </c>
      <c r="N9" s="113">
        <f>'[1]Podklady QZ'!N135</f>
        <v>0.373</v>
      </c>
      <c r="O9" s="211">
        <f>'[1]Podklady QZ'!O135</f>
        <v>0</v>
      </c>
      <c r="P9" s="39">
        <f t="shared" si="1"/>
        <v>3.1707700000000001</v>
      </c>
    </row>
    <row r="10" spans="1:16" s="13" customFormat="1" ht="12" customHeight="1" x14ac:dyDescent="0.2">
      <c r="A10" s="34" t="s">
        <v>69</v>
      </c>
      <c r="B10" s="113">
        <f>'[1]Podklady QZ'!B136</f>
        <v>0</v>
      </c>
      <c r="C10" s="113">
        <f>'[1]Podklady QZ'!C136</f>
        <v>0</v>
      </c>
      <c r="D10" s="113">
        <f>'[1]Podklady QZ'!D136</f>
        <v>1.0999999999999999E-2</v>
      </c>
      <c r="E10" s="113">
        <f>'[1]Podklady QZ'!E136</f>
        <v>1.6078000000000002E-2</v>
      </c>
      <c r="F10" s="113">
        <f>'[1]Podklady QZ'!F136</f>
        <v>1.6899999999999998E-2</v>
      </c>
      <c r="G10" s="113">
        <f>'[1]Podklady QZ'!G136</f>
        <v>0</v>
      </c>
      <c r="H10" s="113">
        <f>'[1]Podklady QZ'!H136</f>
        <v>0</v>
      </c>
      <c r="I10" s="113">
        <f>'[1]Podklady QZ'!I136</f>
        <v>0</v>
      </c>
      <c r="J10" s="113">
        <f>'[1]Podklady QZ'!J136</f>
        <v>0</v>
      </c>
      <c r="K10" s="113">
        <f>'[1]Podklady QZ'!K136</f>
        <v>0</v>
      </c>
      <c r="L10" s="113">
        <f>'[1]Podklady QZ'!L136</f>
        <v>0</v>
      </c>
      <c r="M10" s="113">
        <f>'[1]Podklady QZ'!M136</f>
        <v>0</v>
      </c>
      <c r="N10" s="113">
        <f>'[1]Podklady QZ'!N136</f>
        <v>6.0000000000000001E-3</v>
      </c>
      <c r="O10" s="211">
        <f>'[1]Podklady QZ'!O136</f>
        <v>0</v>
      </c>
      <c r="P10" s="39">
        <f t="shared" si="1"/>
        <v>4.9978000000000002E-2</v>
      </c>
    </row>
    <row r="11" spans="1:16" s="13" customFormat="1" ht="12" customHeight="1" x14ac:dyDescent="0.2">
      <c r="A11" s="34" t="s">
        <v>41</v>
      </c>
      <c r="B11" s="113">
        <f>'[1]Podklady QZ'!B137</f>
        <v>0</v>
      </c>
      <c r="C11" s="113">
        <f>'[1]Podklady QZ'!C137</f>
        <v>1007.7271979999999</v>
      </c>
      <c r="D11" s="113">
        <f>'[1]Podklady QZ'!D137</f>
        <v>11.838559999999999</v>
      </c>
      <c r="E11" s="113">
        <f>'[1]Podklady QZ'!E137</f>
        <v>626.33684400000004</v>
      </c>
      <c r="F11" s="113">
        <f>'[1]Podklady QZ'!F137</f>
        <v>95.155016999999987</v>
      </c>
      <c r="G11" s="113">
        <f>'[1]Podklady QZ'!G137</f>
        <v>336.75470000000001</v>
      </c>
      <c r="H11" s="113">
        <f>'[1]Podklady QZ'!H137</f>
        <v>26.420010999999999</v>
      </c>
      <c r="I11" s="113">
        <f>'[1]Podklady QZ'!I137</f>
        <v>164.53404299999997</v>
      </c>
      <c r="J11" s="113">
        <f>'[1]Podklady QZ'!J137</f>
        <v>429.00261499999999</v>
      </c>
      <c r="K11" s="113">
        <f>'[1]Podklady QZ'!K137</f>
        <v>1168.4557389999998</v>
      </c>
      <c r="L11" s="113">
        <f>'[1]Podklady QZ'!L137</f>
        <v>749.99123100000008</v>
      </c>
      <c r="M11" s="113">
        <f>'[1]Podklady QZ'!M137</f>
        <v>4443.0010370000009</v>
      </c>
      <c r="N11" s="113">
        <f>'[1]Podklady QZ'!N137</f>
        <v>2946.0798419999996</v>
      </c>
      <c r="O11" s="211">
        <f>'[1]Podklady QZ'!O137</f>
        <v>717.56601599999999</v>
      </c>
      <c r="P11" s="39">
        <f t="shared" si="1"/>
        <v>12722.862853000001</v>
      </c>
    </row>
    <row r="12" spans="1:16" s="13" customFormat="1" ht="12" customHeight="1" x14ac:dyDescent="0.2">
      <c r="A12" s="34" t="s">
        <v>80</v>
      </c>
      <c r="B12" s="113">
        <f>'[1]Podklady QZ'!B138</f>
        <v>0</v>
      </c>
      <c r="C12" s="113">
        <f>'[1]Podklady QZ'!C138</f>
        <v>62.512800000000006</v>
      </c>
      <c r="D12" s="113">
        <f>'[1]Podklady QZ'!D138</f>
        <v>0</v>
      </c>
      <c r="E12" s="113">
        <f>'[1]Podklady QZ'!E138</f>
        <v>0</v>
      </c>
      <c r="F12" s="113">
        <f>'[1]Podklady QZ'!F138</f>
        <v>14.289010000000003</v>
      </c>
      <c r="G12" s="113">
        <f>'[1]Podklady QZ'!G138</f>
        <v>0</v>
      </c>
      <c r="H12" s="113">
        <f>'[1]Podklady QZ'!H138</f>
        <v>0</v>
      </c>
      <c r="I12" s="113">
        <f>'[1]Podklady QZ'!I138</f>
        <v>0</v>
      </c>
      <c r="J12" s="113">
        <f>'[1]Podklady QZ'!J138</f>
        <v>0</v>
      </c>
      <c r="K12" s="113">
        <f>'[1]Podklady QZ'!K138</f>
        <v>0</v>
      </c>
      <c r="L12" s="113">
        <f>'[1]Podklady QZ'!L138</f>
        <v>0</v>
      </c>
      <c r="M12" s="113">
        <f>'[1]Podklady QZ'!M138</f>
        <v>0</v>
      </c>
      <c r="N12" s="113">
        <f>'[1]Podklady QZ'!N138</f>
        <v>0</v>
      </c>
      <c r="O12" s="211">
        <f>'[1]Podklady QZ'!O138</f>
        <v>0</v>
      </c>
      <c r="P12" s="39">
        <f t="shared" si="1"/>
        <v>76.801810000000003</v>
      </c>
    </row>
    <row r="13" spans="1:16" s="13" customFormat="1" ht="12" customHeight="1" x14ac:dyDescent="0.2">
      <c r="A13" s="34" t="s">
        <v>40</v>
      </c>
      <c r="B13" s="113">
        <f>'[1]Podklady QZ'!B139</f>
        <v>0</v>
      </c>
      <c r="C13" s="113">
        <f>'[1]Podklady QZ'!C139</f>
        <v>0</v>
      </c>
      <c r="D13" s="113">
        <f>'[1]Podklady QZ'!D139</f>
        <v>0</v>
      </c>
      <c r="E13" s="113">
        <f>'[1]Podklady QZ'!E139</f>
        <v>0</v>
      </c>
      <c r="F13" s="113">
        <f>'[1]Podklady QZ'!F139</f>
        <v>0</v>
      </c>
      <c r="G13" s="113">
        <f>'[1]Podklady QZ'!G139</f>
        <v>0</v>
      </c>
      <c r="H13" s="113">
        <f>'[1]Podklady QZ'!H139</f>
        <v>0</v>
      </c>
      <c r="I13" s="113">
        <f>'[1]Podklady QZ'!I139</f>
        <v>6.1539999999999997E-2</v>
      </c>
      <c r="J13" s="113">
        <f>'[1]Podklady QZ'!J139</f>
        <v>0</v>
      </c>
      <c r="K13" s="113">
        <f>'[1]Podklady QZ'!K139</f>
        <v>0</v>
      </c>
      <c r="L13" s="113">
        <f>'[1]Podklady QZ'!L139</f>
        <v>0</v>
      </c>
      <c r="M13" s="113">
        <f>'[1]Podklady QZ'!M139</f>
        <v>0</v>
      </c>
      <c r="N13" s="113">
        <f>'[1]Podklady QZ'!N139</f>
        <v>0</v>
      </c>
      <c r="O13" s="211">
        <f>'[1]Podklady QZ'!O139</f>
        <v>0</v>
      </c>
      <c r="P13" s="39">
        <f t="shared" si="1"/>
        <v>6.1539999999999997E-2</v>
      </c>
    </row>
    <row r="14" spans="1:16" s="13" customFormat="1" ht="12" customHeight="1" x14ac:dyDescent="0.2">
      <c r="A14" s="34" t="s">
        <v>39</v>
      </c>
      <c r="B14" s="113">
        <f>'[1]Podklady QZ'!B140</f>
        <v>0</v>
      </c>
      <c r="C14" s="113">
        <f>'[1]Podklady QZ'!C140</f>
        <v>0</v>
      </c>
      <c r="D14" s="113">
        <f>'[1]Podklady QZ'!D140</f>
        <v>21.148370000000003</v>
      </c>
      <c r="E14" s="113">
        <f>'[1]Podklady QZ'!E140</f>
        <v>0</v>
      </c>
      <c r="F14" s="113">
        <f>'[1]Podklady QZ'!F140</f>
        <v>5.7525279999999999</v>
      </c>
      <c r="G14" s="113">
        <f>'[1]Podklady QZ'!G140</f>
        <v>0</v>
      </c>
      <c r="H14" s="113">
        <f>'[1]Podklady QZ'!H140</f>
        <v>1.0524</v>
      </c>
      <c r="I14" s="113">
        <f>'[1]Podklady QZ'!I140</f>
        <v>33.042310000000001</v>
      </c>
      <c r="J14" s="113">
        <f>'[1]Podklady QZ'!J140</f>
        <v>0</v>
      </c>
      <c r="K14" s="113">
        <f>'[1]Podklady QZ'!K140</f>
        <v>8.09</v>
      </c>
      <c r="L14" s="113">
        <f>'[1]Podklady QZ'!L140</f>
        <v>0</v>
      </c>
      <c r="M14" s="113">
        <f>'[1]Podklady QZ'!M140</f>
        <v>27.577690000000004</v>
      </c>
      <c r="N14" s="113">
        <f>'[1]Podklady QZ'!N140</f>
        <v>2.2909999999999999</v>
      </c>
      <c r="O14" s="211">
        <f>'[1]Podklady QZ'!O140</f>
        <v>3.4359999999999999</v>
      </c>
      <c r="P14" s="39">
        <f t="shared" si="1"/>
        <v>102.390298</v>
      </c>
    </row>
    <row r="15" spans="1:16" s="13" customFormat="1" ht="12" customHeight="1" x14ac:dyDescent="0.2">
      <c r="A15" s="34" t="s">
        <v>38</v>
      </c>
      <c r="B15" s="113">
        <f>'[1]Podklady QZ'!B141</f>
        <v>0</v>
      </c>
      <c r="C15" s="113">
        <f>'[1]Podklady QZ'!C141</f>
        <v>0</v>
      </c>
      <c r="D15" s="113">
        <f>'[1]Podklady QZ'!D141</f>
        <v>0</v>
      </c>
      <c r="E15" s="113">
        <f>'[1]Podklady QZ'!E141</f>
        <v>0</v>
      </c>
      <c r="F15" s="113">
        <f>'[1]Podklady QZ'!F141</f>
        <v>0</v>
      </c>
      <c r="G15" s="113">
        <f>'[1]Podklady QZ'!G141</f>
        <v>0</v>
      </c>
      <c r="H15" s="113">
        <f>'[1]Podklady QZ'!H141</f>
        <v>0</v>
      </c>
      <c r="I15" s="113">
        <f>'[1]Podklady QZ'!I141</f>
        <v>0</v>
      </c>
      <c r="J15" s="113">
        <f>'[1]Podklady QZ'!J141</f>
        <v>0</v>
      </c>
      <c r="K15" s="113">
        <f>'[1]Podklady QZ'!K141</f>
        <v>0</v>
      </c>
      <c r="L15" s="113">
        <f>'[1]Podklady QZ'!L141</f>
        <v>0</v>
      </c>
      <c r="M15" s="113">
        <f>'[1]Podklady QZ'!M141</f>
        <v>4.3070470000000007</v>
      </c>
      <c r="N15" s="113">
        <f>'[1]Podklady QZ'!N141</f>
        <v>0</v>
      </c>
      <c r="O15" s="211">
        <f>'[1]Podklady QZ'!O141</f>
        <v>21.187999999999999</v>
      </c>
      <c r="P15" s="39">
        <f t="shared" si="1"/>
        <v>25.495047</v>
      </c>
    </row>
    <row r="16" spans="1:16" s="13" customFormat="1" ht="12" customHeight="1" x14ac:dyDescent="0.2">
      <c r="A16" s="34" t="s">
        <v>37</v>
      </c>
      <c r="B16" s="113">
        <f>'[1]Podklady QZ'!B142</f>
        <v>234.69499999999999</v>
      </c>
      <c r="C16" s="113">
        <f>'[1]Podklady QZ'!C142</f>
        <v>1.6659999999999999</v>
      </c>
      <c r="D16" s="113">
        <f>'[1]Podklady QZ'!D142</f>
        <v>214.17099999999999</v>
      </c>
      <c r="E16" s="113">
        <f>'[1]Podklady QZ'!E142</f>
        <v>0</v>
      </c>
      <c r="F16" s="113">
        <f>'[1]Podklady QZ'!F142</f>
        <v>2.532</v>
      </c>
      <c r="G16" s="113">
        <f>'[1]Podklady QZ'!G142</f>
        <v>0</v>
      </c>
      <c r="H16" s="113">
        <f>'[1]Podklady QZ'!H142</f>
        <v>166.214</v>
      </c>
      <c r="I16" s="113">
        <f>'[1]Podklady QZ'!I142</f>
        <v>3.6150000000000002</v>
      </c>
      <c r="J16" s="113">
        <f>'[1]Podklady QZ'!J142</f>
        <v>0</v>
      </c>
      <c r="K16" s="113">
        <f>'[1]Podklady QZ'!K142</f>
        <v>0</v>
      </c>
      <c r="L16" s="113">
        <f>'[1]Podklady QZ'!L142</f>
        <v>86.703570999999997</v>
      </c>
      <c r="M16" s="113">
        <f>'[1]Podklady QZ'!M142</f>
        <v>21.354779420086963</v>
      </c>
      <c r="N16" s="113">
        <f>'[1]Podklady QZ'!N142</f>
        <v>4.5352899999999998</v>
      </c>
      <c r="O16" s="211">
        <f>'[1]Podklady QZ'!O142</f>
        <v>6.8923999999999994</v>
      </c>
      <c r="P16" s="39">
        <f t="shared" si="1"/>
        <v>742.37904042008699</v>
      </c>
    </row>
    <row r="17" spans="1:19" s="13" customFormat="1" ht="12" customHeight="1" x14ac:dyDescent="0.2">
      <c r="A17" s="34" t="s">
        <v>36</v>
      </c>
      <c r="B17" s="113">
        <f>'[1]Podklady QZ'!B143</f>
        <v>0</v>
      </c>
      <c r="C17" s="113">
        <f>'[1]Podklady QZ'!C143</f>
        <v>0.39311599999999997</v>
      </c>
      <c r="D17" s="113">
        <f>'[1]Podklady QZ'!D143</f>
        <v>0</v>
      </c>
      <c r="E17" s="113">
        <f>'[1]Podklady QZ'!E143</f>
        <v>135.93059000000002</v>
      </c>
      <c r="F17" s="113">
        <f>'[1]Podklady QZ'!F143</f>
        <v>0</v>
      </c>
      <c r="G17" s="113">
        <f>'[1]Podklady QZ'!G143</f>
        <v>0</v>
      </c>
      <c r="H17" s="113">
        <f>'[1]Podklady QZ'!H143</f>
        <v>0</v>
      </c>
      <c r="I17" s="113">
        <f>'[1]Podklady QZ'!I143</f>
        <v>667.93245699999977</v>
      </c>
      <c r="J17" s="113">
        <f>'[1]Podklady QZ'!J143</f>
        <v>0</v>
      </c>
      <c r="K17" s="113">
        <f>'[1]Podklady QZ'!K143</f>
        <v>0</v>
      </c>
      <c r="L17" s="113">
        <f>'[1]Podklady QZ'!L143</f>
        <v>0.16900000000000001</v>
      </c>
      <c r="M17" s="113">
        <f>'[1]Podklady QZ'!M143</f>
        <v>209.84708200000003</v>
      </c>
      <c r="N17" s="113">
        <f>'[1]Podklady QZ'!N143</f>
        <v>7.8959999999999999</v>
      </c>
      <c r="O17" s="211">
        <f>'[1]Podklady QZ'!O143</f>
        <v>23.93</v>
      </c>
      <c r="P17" s="39">
        <f t="shared" si="1"/>
        <v>1046.0982449999997</v>
      </c>
    </row>
    <row r="18" spans="1:19" s="13" customFormat="1" ht="12" customHeight="1" x14ac:dyDescent="0.2">
      <c r="A18" s="34" t="s">
        <v>3</v>
      </c>
      <c r="B18" s="113">
        <f>'[1]Podklady QZ'!B144</f>
        <v>0</v>
      </c>
      <c r="C18" s="113">
        <f>'[1]Podklady QZ'!C144</f>
        <v>0</v>
      </c>
      <c r="D18" s="113">
        <f>'[1]Podklady QZ'!D144</f>
        <v>0</v>
      </c>
      <c r="E18" s="113">
        <f>'[1]Podklady QZ'!E144</f>
        <v>0</v>
      </c>
      <c r="F18" s="113">
        <f>'[1]Podklady QZ'!F144</f>
        <v>0</v>
      </c>
      <c r="G18" s="113">
        <f>'[1]Podklady QZ'!G144</f>
        <v>0</v>
      </c>
      <c r="H18" s="113">
        <f>'[1]Podklady QZ'!H144</f>
        <v>0</v>
      </c>
      <c r="I18" s="113">
        <f>'[1]Podklady QZ'!I144</f>
        <v>0</v>
      </c>
      <c r="J18" s="113">
        <f>'[1]Podklady QZ'!J144</f>
        <v>0</v>
      </c>
      <c r="K18" s="113">
        <f>'[1]Podklady QZ'!K144</f>
        <v>0</v>
      </c>
      <c r="L18" s="113">
        <f>'[1]Podklady QZ'!L144</f>
        <v>0</v>
      </c>
      <c r="M18" s="113">
        <f>'[1]Podklady QZ'!M144</f>
        <v>0</v>
      </c>
      <c r="N18" s="113">
        <f>'[1]Podklady QZ'!N144</f>
        <v>0</v>
      </c>
      <c r="O18" s="211">
        <f>'[1]Podklady QZ'!O144</f>
        <v>0</v>
      </c>
      <c r="P18" s="39">
        <f t="shared" si="1"/>
        <v>0</v>
      </c>
    </row>
    <row r="19" spans="1:19" s="13" customFormat="1" ht="12" customHeight="1" x14ac:dyDescent="0.2">
      <c r="A19" s="34" t="s">
        <v>35</v>
      </c>
      <c r="B19" s="113">
        <f>'[1]Podklady QZ'!B145</f>
        <v>9.715399999999999E-2</v>
      </c>
      <c r="C19" s="113">
        <f>'[1]Podklady QZ'!C145</f>
        <v>1.4884849999999996</v>
      </c>
      <c r="D19" s="113">
        <f>'[1]Podklady QZ'!D145</f>
        <v>0</v>
      </c>
      <c r="E19" s="113">
        <f>'[1]Podklady QZ'!E145</f>
        <v>0</v>
      </c>
      <c r="F19" s="113">
        <f>'[1]Podklady QZ'!F145</f>
        <v>5.7000000000000002E-2</v>
      </c>
      <c r="G19" s="113">
        <f>'[1]Podklady QZ'!G145</f>
        <v>0.06</v>
      </c>
      <c r="H19" s="113">
        <f>'[1]Podklady QZ'!H145</f>
        <v>1.5284699999999998</v>
      </c>
      <c r="I19" s="113">
        <f>'[1]Podklady QZ'!I145</f>
        <v>0.51832</v>
      </c>
      <c r="J19" s="113">
        <f>'[1]Podklady QZ'!J145</f>
        <v>15.634425999999999</v>
      </c>
      <c r="K19" s="113">
        <f>'[1]Podklady QZ'!K145</f>
        <v>0.216</v>
      </c>
      <c r="L19" s="113">
        <f>'[1]Podklady QZ'!L145</f>
        <v>0.23391200000000001</v>
      </c>
      <c r="M19" s="113">
        <f>'[1]Podklady QZ'!M145</f>
        <v>2.01654</v>
      </c>
      <c r="N19" s="113">
        <f>'[1]Podklady QZ'!N145</f>
        <v>0.81582299999999985</v>
      </c>
      <c r="O19" s="211">
        <f>'[1]Podklady QZ'!O145</f>
        <v>0.20474999999999999</v>
      </c>
      <c r="P19" s="39">
        <f t="shared" si="1"/>
        <v>22.870879999999996</v>
      </c>
    </row>
    <row r="20" spans="1:19" s="13" customFormat="1" ht="12" customHeight="1" thickBot="1" x14ac:dyDescent="0.25">
      <c r="A20" s="37" t="s">
        <v>34</v>
      </c>
      <c r="B20" s="114">
        <f>'[1]Podklady QZ'!B146</f>
        <v>1060.7023679999998</v>
      </c>
      <c r="C20" s="114">
        <f>'[1]Podklady QZ'!C146</f>
        <v>133.44262899999998</v>
      </c>
      <c r="D20" s="114">
        <f>'[1]Podklady QZ'!D146</f>
        <v>1287.7665969999991</v>
      </c>
      <c r="E20" s="114">
        <f>'[1]Podklady QZ'!E146</f>
        <v>188.176761</v>
      </c>
      <c r="F20" s="114">
        <f>'[1]Podklady QZ'!F146</f>
        <v>153.97558600000002</v>
      </c>
      <c r="G20" s="114">
        <f>'[1]Podklady QZ'!G146</f>
        <v>329.78642799999994</v>
      </c>
      <c r="H20" s="114">
        <f>'[1]Podklady QZ'!H146</f>
        <v>457.20088666646564</v>
      </c>
      <c r="I20" s="114">
        <f>'[1]Podklady QZ'!I146</f>
        <v>652.13635900000008</v>
      </c>
      <c r="J20" s="114">
        <f>'[1]Podklady QZ'!J146</f>
        <v>244.34475399999994</v>
      </c>
      <c r="K20" s="114">
        <f>'[1]Podklady QZ'!K146</f>
        <v>115.38786200000001</v>
      </c>
      <c r="L20" s="114">
        <f>'[1]Podklady QZ'!L146</f>
        <v>213.21372499999998</v>
      </c>
      <c r="M20" s="114">
        <f>'[1]Podklady QZ'!M146</f>
        <v>1451.9847605799125</v>
      </c>
      <c r="N20" s="114">
        <f>'[1]Podklady QZ'!N146</f>
        <v>401.61871200000007</v>
      </c>
      <c r="O20" s="213">
        <f>'[1]Podklady QZ'!O146</f>
        <v>250.73833754102014</v>
      </c>
      <c r="P20" s="41">
        <f t="shared" si="1"/>
        <v>6940.4757657873961</v>
      </c>
    </row>
    <row r="21" spans="1:19" s="5" customFormat="1" ht="11.25" x14ac:dyDescent="0.2">
      <c r="A21" s="53"/>
      <c r="P21" s="4" t="s">
        <v>82</v>
      </c>
    </row>
    <row r="22" spans="1:19" s="13" customFormat="1" x14ac:dyDescent="0.2">
      <c r="A22" s="115"/>
      <c r="B22" s="116"/>
      <c r="C22" s="116"/>
      <c r="D22" s="116"/>
      <c r="E22" s="116"/>
      <c r="F22" s="116"/>
      <c r="G22" s="116"/>
      <c r="H22" s="116"/>
      <c r="I22" s="116"/>
      <c r="J22" s="116"/>
      <c r="K22" s="116"/>
      <c r="L22" s="116"/>
      <c r="M22" s="116"/>
      <c r="N22" s="116"/>
      <c r="O22" s="116"/>
      <c r="P22" s="115"/>
    </row>
    <row r="23" spans="1:19" s="13" customFormat="1" x14ac:dyDescent="0.2">
      <c r="A23" s="115"/>
      <c r="B23" s="116"/>
      <c r="C23" s="116"/>
      <c r="D23" s="116"/>
      <c r="E23" s="116"/>
      <c r="F23" s="116"/>
      <c r="G23" s="116"/>
      <c r="H23" s="116"/>
      <c r="I23" s="116"/>
      <c r="J23" s="116"/>
      <c r="K23" s="116"/>
      <c r="L23" s="116"/>
      <c r="M23" s="116"/>
      <c r="N23" s="116"/>
      <c r="O23" s="116"/>
      <c r="P23" s="116"/>
    </row>
    <row r="24" spans="1:19" s="13" customFormat="1" x14ac:dyDescent="0.2">
      <c r="A24" s="115"/>
      <c r="B24" s="116"/>
      <c r="C24" s="116"/>
      <c r="D24" s="116"/>
      <c r="E24" s="116"/>
      <c r="F24" s="116"/>
      <c r="G24" s="116"/>
      <c r="H24" s="116"/>
      <c r="I24" s="116"/>
      <c r="J24" s="116"/>
      <c r="K24" s="116"/>
      <c r="L24" s="116"/>
      <c r="M24" s="116"/>
      <c r="N24" s="116"/>
      <c r="O24" s="116"/>
      <c r="P24" s="116"/>
      <c r="Q24" s="117"/>
    </row>
    <row r="25" spans="1:19" s="13" customFormat="1" x14ac:dyDescent="0.2">
      <c r="A25" s="115"/>
      <c r="B25" s="116"/>
      <c r="C25" s="116"/>
      <c r="D25" s="116"/>
      <c r="E25" s="116"/>
      <c r="F25" s="116"/>
      <c r="G25" s="116"/>
      <c r="H25" s="116"/>
      <c r="I25" s="116"/>
      <c r="J25" s="116"/>
      <c r="K25" s="116"/>
      <c r="L25" s="116"/>
      <c r="M25" s="116"/>
      <c r="N25" s="116"/>
      <c r="O25" s="116"/>
      <c r="P25" s="116"/>
      <c r="Q25" s="117"/>
    </row>
    <row r="26" spans="1:19" s="13" customFormat="1" x14ac:dyDescent="0.2">
      <c r="A26" s="115"/>
      <c r="B26" s="116"/>
      <c r="C26" s="116"/>
      <c r="D26" s="116"/>
      <c r="E26" s="116"/>
      <c r="F26" s="116"/>
      <c r="G26" s="116"/>
      <c r="H26" s="116"/>
      <c r="I26" s="116"/>
      <c r="J26" s="116"/>
      <c r="K26" s="116"/>
      <c r="L26" s="116"/>
      <c r="M26" s="116"/>
      <c r="N26" s="116"/>
      <c r="O26" s="116"/>
      <c r="P26" s="116"/>
      <c r="S26" s="14"/>
    </row>
    <row r="27" spans="1:19" s="13" customFormat="1" x14ac:dyDescent="0.2">
      <c r="A27" s="115"/>
      <c r="B27" s="116"/>
      <c r="C27" s="116"/>
      <c r="D27" s="116"/>
      <c r="E27" s="116"/>
      <c r="F27" s="116"/>
      <c r="G27" s="116"/>
      <c r="H27" s="116"/>
      <c r="I27" s="116"/>
      <c r="J27" s="116"/>
      <c r="K27" s="116"/>
      <c r="L27" s="116"/>
      <c r="M27" s="116"/>
      <c r="N27" s="116"/>
      <c r="O27" s="116"/>
      <c r="P27" s="116"/>
    </row>
    <row r="28" spans="1:19" s="13" customFormat="1" x14ac:dyDescent="0.2">
      <c r="A28" s="115"/>
      <c r="B28" s="116"/>
      <c r="C28" s="116"/>
      <c r="D28" s="116"/>
      <c r="E28" s="116"/>
      <c r="F28" s="116"/>
      <c r="G28" s="116"/>
      <c r="H28" s="116"/>
      <c r="I28" s="116"/>
      <c r="J28" s="116"/>
      <c r="K28" s="116"/>
      <c r="L28" s="116"/>
      <c r="M28" s="116"/>
      <c r="N28" s="116"/>
      <c r="O28" s="116"/>
      <c r="P28" s="116"/>
    </row>
    <row r="29" spans="1:19" s="13" customFormat="1" x14ac:dyDescent="0.2">
      <c r="A29" s="115"/>
      <c r="B29" s="116"/>
      <c r="C29" s="116"/>
      <c r="D29" s="116"/>
      <c r="E29" s="116"/>
      <c r="F29" s="116"/>
      <c r="G29" s="116"/>
      <c r="H29" s="116"/>
      <c r="I29" s="116"/>
      <c r="J29" s="116"/>
      <c r="K29" s="116"/>
      <c r="L29" s="116"/>
      <c r="M29" s="116"/>
      <c r="N29" s="116"/>
      <c r="O29" s="116"/>
      <c r="P29" s="116"/>
    </row>
    <row r="30" spans="1:19" s="13" customFormat="1" x14ac:dyDescent="0.2">
      <c r="A30" s="115"/>
      <c r="B30" s="116"/>
      <c r="C30" s="116"/>
      <c r="D30" s="116"/>
      <c r="E30" s="116"/>
      <c r="F30" s="116"/>
      <c r="G30" s="116"/>
      <c r="H30" s="116"/>
      <c r="I30" s="116"/>
      <c r="J30" s="116"/>
      <c r="K30" s="116"/>
      <c r="L30" s="116"/>
      <c r="M30" s="116"/>
      <c r="N30" s="116"/>
      <c r="O30" s="116"/>
      <c r="P30" s="116"/>
    </row>
    <row r="31" spans="1:19" s="13" customFormat="1" x14ac:dyDescent="0.2">
      <c r="A31" s="115"/>
      <c r="B31" s="116"/>
      <c r="C31" s="116"/>
      <c r="D31" s="116"/>
      <c r="E31" s="116"/>
      <c r="F31" s="116"/>
      <c r="G31" s="116"/>
      <c r="H31" s="116"/>
      <c r="I31" s="116"/>
      <c r="J31" s="116"/>
      <c r="K31" s="116"/>
      <c r="L31" s="116"/>
      <c r="M31" s="116"/>
      <c r="N31" s="116"/>
      <c r="O31" s="116"/>
      <c r="P31" s="116"/>
    </row>
    <row r="32" spans="1:19" s="13" customFormat="1" x14ac:dyDescent="0.2">
      <c r="A32" s="115"/>
      <c r="B32" s="116"/>
      <c r="C32" s="116"/>
      <c r="D32" s="116"/>
      <c r="E32" s="116"/>
      <c r="F32" s="116"/>
      <c r="G32" s="116"/>
      <c r="H32" s="116"/>
      <c r="I32" s="116"/>
      <c r="J32" s="116"/>
      <c r="K32" s="116"/>
      <c r="L32" s="116"/>
      <c r="M32" s="116"/>
      <c r="N32" s="116"/>
      <c r="O32" s="116"/>
      <c r="P32" s="116"/>
    </row>
    <row r="33" spans="1:16" s="13" customFormat="1" x14ac:dyDescent="0.2">
      <c r="A33" s="115"/>
      <c r="B33" s="116"/>
      <c r="C33" s="116"/>
      <c r="D33" s="116"/>
      <c r="E33" s="116"/>
      <c r="F33" s="116"/>
      <c r="G33" s="116"/>
      <c r="H33" s="116"/>
      <c r="I33" s="116"/>
      <c r="J33" s="116"/>
      <c r="K33" s="116"/>
      <c r="L33" s="116"/>
      <c r="M33" s="116"/>
      <c r="N33" s="116"/>
      <c r="O33" s="116"/>
      <c r="P33" s="116"/>
    </row>
    <row r="34" spans="1:16" s="13" customFormat="1" x14ac:dyDescent="0.2">
      <c r="A34" s="115"/>
      <c r="B34" s="116"/>
      <c r="C34" s="116"/>
      <c r="D34" s="116"/>
      <c r="E34" s="116"/>
      <c r="F34" s="116"/>
      <c r="G34" s="116"/>
      <c r="H34" s="116"/>
      <c r="I34" s="116"/>
      <c r="J34" s="116"/>
      <c r="K34" s="116"/>
      <c r="L34" s="116"/>
      <c r="M34" s="116"/>
      <c r="N34" s="116"/>
      <c r="O34" s="116"/>
      <c r="P34" s="116"/>
    </row>
    <row r="35" spans="1:16" s="13" customFormat="1" x14ac:dyDescent="0.2">
      <c r="A35" s="115"/>
      <c r="B35" s="116"/>
      <c r="C35" s="116"/>
      <c r="D35" s="116"/>
      <c r="E35" s="116"/>
      <c r="F35" s="116"/>
      <c r="G35" s="116"/>
      <c r="H35" s="116"/>
      <c r="I35" s="116"/>
      <c r="J35" s="116"/>
      <c r="K35" s="116"/>
      <c r="L35" s="116"/>
      <c r="M35" s="116"/>
      <c r="N35" s="116"/>
      <c r="O35" s="116"/>
      <c r="P35" s="116"/>
    </row>
    <row r="36" spans="1:16" s="13" customFormat="1" x14ac:dyDescent="0.2">
      <c r="A36" s="115"/>
      <c r="B36" s="116"/>
      <c r="C36" s="116"/>
      <c r="D36" s="116"/>
      <c r="E36" s="116"/>
      <c r="F36" s="116"/>
      <c r="G36" s="116"/>
      <c r="H36" s="116"/>
      <c r="I36" s="116"/>
      <c r="J36" s="116"/>
      <c r="K36" s="116"/>
      <c r="L36" s="116"/>
      <c r="M36" s="116"/>
      <c r="N36" s="116"/>
      <c r="O36" s="116"/>
      <c r="P36" s="116"/>
    </row>
    <row r="37" spans="1:16" s="13" customFormat="1" x14ac:dyDescent="0.2">
      <c r="A37" s="115"/>
      <c r="B37" s="116"/>
      <c r="C37" s="116"/>
      <c r="D37" s="116"/>
      <c r="E37" s="116"/>
      <c r="F37" s="116"/>
      <c r="G37" s="116"/>
      <c r="H37" s="116"/>
      <c r="I37" s="116"/>
      <c r="J37" s="116"/>
      <c r="K37" s="116"/>
      <c r="L37" s="116"/>
      <c r="M37" s="116"/>
      <c r="N37" s="116"/>
      <c r="O37" s="116"/>
      <c r="P37" s="116"/>
    </row>
    <row r="38" spans="1:16" s="13" customFormat="1" x14ac:dyDescent="0.2">
      <c r="A38" s="115"/>
      <c r="B38" s="116"/>
      <c r="C38" s="116"/>
      <c r="D38" s="116"/>
      <c r="E38" s="116"/>
      <c r="F38" s="116"/>
      <c r="G38" s="116"/>
      <c r="H38" s="116"/>
      <c r="I38" s="116"/>
      <c r="J38" s="116"/>
      <c r="K38" s="116"/>
      <c r="L38" s="116"/>
      <c r="M38" s="116"/>
      <c r="N38" s="116"/>
      <c r="O38" s="116"/>
      <c r="P38" s="116"/>
    </row>
    <row r="39" spans="1:16" s="13" customFormat="1" x14ac:dyDescent="0.2">
      <c r="A39" s="115"/>
      <c r="B39" s="116"/>
      <c r="C39" s="116"/>
      <c r="D39" s="116"/>
      <c r="E39" s="116"/>
      <c r="F39" s="116"/>
      <c r="G39" s="116"/>
      <c r="H39" s="116"/>
      <c r="I39" s="116"/>
      <c r="J39" s="116"/>
      <c r="K39" s="116"/>
      <c r="L39" s="116"/>
      <c r="M39" s="116"/>
      <c r="N39" s="116"/>
      <c r="O39" s="116"/>
      <c r="P39" s="116"/>
    </row>
    <row r="40" spans="1:16" s="13" customFormat="1" x14ac:dyDescent="0.2">
      <c r="A40" s="115"/>
      <c r="B40" s="116"/>
      <c r="C40" s="116"/>
      <c r="D40" s="116"/>
      <c r="E40" s="116"/>
      <c r="F40" s="116"/>
      <c r="G40" s="116"/>
      <c r="H40" s="116"/>
      <c r="I40" s="116"/>
      <c r="J40" s="116"/>
      <c r="K40" s="116"/>
      <c r="L40" s="116"/>
      <c r="M40" s="116"/>
      <c r="N40" s="116"/>
      <c r="O40" s="116"/>
      <c r="P40" s="116"/>
    </row>
    <row r="41" spans="1:16" s="13" customFormat="1" x14ac:dyDescent="0.2">
      <c r="A41" s="115"/>
      <c r="B41" s="116"/>
      <c r="C41" s="116"/>
      <c r="D41" s="116"/>
      <c r="E41" s="116"/>
      <c r="F41" s="116"/>
      <c r="G41" s="116"/>
      <c r="H41" s="116"/>
      <c r="I41" s="116"/>
      <c r="J41" s="116"/>
      <c r="K41" s="116"/>
      <c r="L41" s="116"/>
      <c r="M41" s="116"/>
      <c r="N41" s="116"/>
      <c r="O41" s="116"/>
      <c r="P41" s="116"/>
    </row>
    <row r="42" spans="1:16" s="13" customFormat="1" x14ac:dyDescent="0.2">
      <c r="A42" s="3"/>
      <c r="B42" s="3"/>
      <c r="C42" s="3"/>
      <c r="D42" s="3"/>
      <c r="E42" s="3"/>
      <c r="F42" s="3"/>
      <c r="G42" s="3"/>
      <c r="H42" s="3"/>
      <c r="I42" s="3"/>
      <c r="J42" s="3"/>
      <c r="K42" s="3"/>
      <c r="L42" s="3"/>
      <c r="M42" s="3"/>
      <c r="N42" s="3"/>
      <c r="O42" s="3"/>
      <c r="P42" s="3"/>
    </row>
    <row r="44" spans="1:16" x14ac:dyDescent="0.2">
      <c r="C44" s="118"/>
    </row>
    <row r="45" spans="1:16" x14ac:dyDescent="0.2">
      <c r="C45" s="118"/>
    </row>
    <row r="46" spans="1:16" x14ac:dyDescent="0.2">
      <c r="C46" s="118"/>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Normal="100" workbookViewId="0">
      <selection activeCell="B40" sqref="B40"/>
    </sheetView>
  </sheetViews>
  <sheetFormatPr defaultRowHeight="12" x14ac:dyDescent="0.2"/>
  <cols>
    <col min="1" max="1" width="31.42578125" style="13" customWidth="1"/>
    <col min="2" max="4" width="9.7109375" style="13" customWidth="1"/>
    <col min="5" max="13" width="8.5703125" style="13" customWidth="1"/>
    <col min="14" max="14" width="9.85546875" style="13" customWidth="1"/>
    <col min="15" max="16384" width="9.140625" style="13"/>
  </cols>
  <sheetData>
    <row r="1" spans="1:13" ht="18.75" x14ac:dyDescent="0.3">
      <c r="A1" s="21" t="s">
        <v>289</v>
      </c>
      <c r="B1" s="122"/>
      <c r="C1" s="122"/>
      <c r="D1" s="122"/>
      <c r="M1" s="111" t="str">
        <f>Obsah!$A$1</f>
        <v>IV. čtvrtletí 2019</v>
      </c>
    </row>
    <row r="2" spans="1:13" ht="7.5" customHeight="1" x14ac:dyDescent="0.2"/>
    <row r="3" spans="1:13" ht="12" customHeight="1" x14ac:dyDescent="0.2">
      <c r="A3" s="486"/>
      <c r="B3" s="469" t="str">
        <f>'[1]Podklady QZ'!$B$150:$D$150</f>
        <v xml:space="preserve">IV. čtvrtletí </v>
      </c>
      <c r="C3" s="469"/>
      <c r="D3" s="469"/>
    </row>
    <row r="4" spans="1:13" x14ac:dyDescent="0.2">
      <c r="A4" s="487"/>
      <c r="B4" s="188" t="str">
        <f>+'[1]Podklady QZ'!B152</f>
        <v>Říjen</v>
      </c>
      <c r="C4" s="188" t="str">
        <f>+'[1]Podklady QZ'!C152</f>
        <v>Listopad</v>
      </c>
      <c r="D4" s="188" t="str">
        <f>+'[1]Podklady QZ'!D152</f>
        <v>Prosinec</v>
      </c>
    </row>
    <row r="5" spans="1:13" s="279" customFormat="1" ht="12.75" customHeight="1" x14ac:dyDescent="0.2">
      <c r="A5" s="484" t="s">
        <v>83</v>
      </c>
      <c r="B5" s="474">
        <f>+B6+C6+D6</f>
        <v>15904657.103</v>
      </c>
      <c r="C5" s="475"/>
      <c r="D5" s="475"/>
    </row>
    <row r="6" spans="1:13" x14ac:dyDescent="0.2">
      <c r="A6" s="485"/>
      <c r="B6" s="207">
        <f>SUM(B7:B14)</f>
        <v>3884078.0640000002</v>
      </c>
      <c r="C6" s="63">
        <f t="shared" ref="C6:D6" si="0">SUM(C7:C14)</f>
        <v>5291667.5269999988</v>
      </c>
      <c r="D6" s="63">
        <f t="shared" si="0"/>
        <v>6728911.512000001</v>
      </c>
    </row>
    <row r="7" spans="1:13" x14ac:dyDescent="0.2">
      <c r="A7" s="32" t="s">
        <v>70</v>
      </c>
      <c r="B7" s="216">
        <f>'[1]Podklady QZ'!B155</f>
        <v>43720.369999999995</v>
      </c>
      <c r="C7" s="14">
        <f>'[1]Podklady QZ'!C155</f>
        <v>59974.45</v>
      </c>
      <c r="D7" s="14">
        <f>'[1]Podklady QZ'!D155</f>
        <v>66544.890000000014</v>
      </c>
      <c r="E7" s="18">
        <f>+SUM(B7:D7)/$B$5</f>
        <v>1.0703764871981348E-2</v>
      </c>
    </row>
    <row r="8" spans="1:13" x14ac:dyDescent="0.2">
      <c r="A8" s="46" t="s">
        <v>71</v>
      </c>
      <c r="B8" s="201">
        <f>'[1]Podklady QZ'!B156</f>
        <v>696243.46</v>
      </c>
      <c r="C8" s="16">
        <f>'[1]Podklady QZ'!C156</f>
        <v>925443.95100000012</v>
      </c>
      <c r="D8" s="6">
        <f>'[1]Podklady QZ'!D156</f>
        <v>1287840.4750000001</v>
      </c>
      <c r="E8" s="18">
        <f t="shared" ref="E8:E14" si="1">+SUM(B8:D8)/$B$5</f>
        <v>0.18293559346533747</v>
      </c>
    </row>
    <row r="9" spans="1:13" x14ac:dyDescent="0.2">
      <c r="A9" s="46" t="s">
        <v>72</v>
      </c>
      <c r="B9" s="201">
        <f>'[1]Podklady QZ'!B157</f>
        <v>11460.023999999999</v>
      </c>
      <c r="C9" s="16">
        <f>'[1]Podklady QZ'!C157</f>
        <v>38555.418000000005</v>
      </c>
      <c r="D9" s="6">
        <f>'[1]Podklady QZ'!D157</f>
        <v>52011.212</v>
      </c>
      <c r="E9" s="18">
        <f t="shared" si="1"/>
        <v>6.4148917728477986E-3</v>
      </c>
    </row>
    <row r="10" spans="1:13" x14ac:dyDescent="0.2">
      <c r="A10" s="46" t="s">
        <v>73</v>
      </c>
      <c r="B10" s="201">
        <f>'[1]Podklady QZ'!B158</f>
        <v>327442.783</v>
      </c>
      <c r="C10" s="16">
        <f>'[1]Podklady QZ'!C158</f>
        <v>380413.78700000001</v>
      </c>
      <c r="D10" s="6">
        <f>'[1]Podklady QZ'!D158</f>
        <v>523789.08799999999</v>
      </c>
      <c r="E10" s="18">
        <f t="shared" si="1"/>
        <v>7.7439309129631095E-2</v>
      </c>
      <c r="F10" s="123"/>
      <c r="G10" s="123"/>
      <c r="H10" s="123"/>
      <c r="I10" s="123"/>
      <c r="J10" s="123"/>
    </row>
    <row r="11" spans="1:13" x14ac:dyDescent="0.2">
      <c r="A11" s="47" t="s">
        <v>74</v>
      </c>
      <c r="B11" s="201">
        <f>'[1]Podklady QZ'!B159</f>
        <v>2805082.4270000001</v>
      </c>
      <c r="C11" s="16">
        <f>'[1]Podklady QZ'!C159</f>
        <v>3887162.3209999986</v>
      </c>
      <c r="D11" s="6">
        <f>'[1]Podklady QZ'!D159</f>
        <v>4798564.847000001</v>
      </c>
      <c r="E11" s="18">
        <f t="shared" si="1"/>
        <v>0.72248081304642253</v>
      </c>
      <c r="F11" s="123"/>
      <c r="G11" s="123"/>
      <c r="H11" s="123"/>
      <c r="I11" s="123"/>
      <c r="J11" s="123"/>
    </row>
    <row r="12" spans="1:13" x14ac:dyDescent="0.2">
      <c r="A12" s="47" t="s">
        <v>75</v>
      </c>
      <c r="B12" s="201">
        <f>'[1]Podklady QZ'!B160</f>
        <v>129</v>
      </c>
      <c r="C12" s="16">
        <f>'[1]Podklady QZ'!C160</f>
        <v>117.6</v>
      </c>
      <c r="D12" s="6">
        <f>'[1]Podklady QZ'!D160</f>
        <v>161</v>
      </c>
      <c r="E12" s="18">
        <f t="shared" si="1"/>
        <v>2.5627713779702729E-5</v>
      </c>
      <c r="F12" s="123"/>
      <c r="G12" s="123"/>
      <c r="H12" s="123"/>
      <c r="I12" s="123"/>
      <c r="J12" s="123"/>
    </row>
    <row r="13" spans="1:13" x14ac:dyDescent="0.2">
      <c r="A13" s="47" t="s">
        <v>76</v>
      </c>
      <c r="B13" s="201">
        <f>'[1]Podklady QZ'!B161</f>
        <v>0</v>
      </c>
      <c r="C13" s="16">
        <f>'[1]Podklady QZ'!C161</f>
        <v>0</v>
      </c>
      <c r="D13" s="6">
        <f>'[1]Podklady QZ'!D161</f>
        <v>0</v>
      </c>
      <c r="E13" s="18">
        <f t="shared" si="1"/>
        <v>0</v>
      </c>
      <c r="F13" s="123"/>
      <c r="G13" s="123"/>
      <c r="H13" s="123"/>
      <c r="I13" s="123"/>
      <c r="J13" s="123"/>
    </row>
    <row r="14" spans="1:13" x14ac:dyDescent="0.2">
      <c r="A14" s="247" t="s">
        <v>77</v>
      </c>
      <c r="B14" s="248">
        <f>'[1]Podklady QZ'!B162</f>
        <v>0</v>
      </c>
      <c r="C14" s="249">
        <f>'[1]Podklady QZ'!C162</f>
        <v>0</v>
      </c>
      <c r="D14" s="249">
        <f>'[1]Podklady QZ'!D162</f>
        <v>0</v>
      </c>
      <c r="E14" s="18">
        <f t="shared" si="1"/>
        <v>0</v>
      </c>
      <c r="F14" s="123"/>
      <c r="G14" s="123"/>
      <c r="H14" s="123"/>
      <c r="I14" s="123"/>
      <c r="J14" s="123"/>
    </row>
    <row r="15" spans="1:13" s="279" customFormat="1" x14ac:dyDescent="0.2">
      <c r="A15" s="437"/>
      <c r="B15" s="14"/>
      <c r="C15" s="14"/>
      <c r="D15" s="4" t="s">
        <v>82</v>
      </c>
      <c r="E15" s="18"/>
      <c r="F15" s="123"/>
      <c r="G15" s="123"/>
      <c r="H15" s="123"/>
      <c r="I15" s="123"/>
      <c r="J15" s="123"/>
    </row>
    <row r="16" spans="1:13" s="279" customFormat="1" x14ac:dyDescent="0.2">
      <c r="A16" s="28"/>
      <c r="B16" s="14"/>
      <c r="C16" s="14"/>
      <c r="D16" s="4"/>
      <c r="E16" s="18"/>
      <c r="F16" s="123"/>
      <c r="G16" s="123"/>
      <c r="H16" s="123"/>
      <c r="I16" s="123"/>
      <c r="J16" s="123"/>
    </row>
    <row r="17" spans="1:16" s="279" customFormat="1" x14ac:dyDescent="0.2">
      <c r="A17" s="28"/>
      <c r="B17" s="14"/>
      <c r="C17" s="14"/>
      <c r="D17" s="4"/>
      <c r="E17" s="18"/>
      <c r="F17" s="123"/>
      <c r="G17" s="123"/>
      <c r="H17" s="123"/>
      <c r="I17" s="123"/>
      <c r="J17" s="123"/>
    </row>
    <row r="18" spans="1:16" s="279" customFormat="1" x14ac:dyDescent="0.2">
      <c r="A18" s="28"/>
      <c r="B18" s="14"/>
      <c r="C18" s="14"/>
      <c r="D18" s="4"/>
      <c r="E18" s="18"/>
      <c r="F18" s="123"/>
      <c r="G18" s="123"/>
      <c r="H18" s="123"/>
      <c r="I18" s="123"/>
      <c r="J18" s="123"/>
    </row>
    <row r="19" spans="1:16" s="279" customFormat="1" x14ac:dyDescent="0.2">
      <c r="A19" s="28"/>
      <c r="B19" s="14"/>
      <c r="C19" s="14"/>
      <c r="D19" s="14"/>
      <c r="E19" s="18"/>
      <c r="F19" s="123"/>
      <c r="G19" s="123"/>
      <c r="H19" s="123"/>
      <c r="I19" s="123"/>
      <c r="J19" s="123"/>
    </row>
    <row r="20" spans="1:16" s="279" customFormat="1" x14ac:dyDescent="0.2">
      <c r="A20" s="486"/>
      <c r="B20" s="469" t="str">
        <f>'[1]Podklady QZ'!$B$150:$D$150</f>
        <v xml:space="preserve">IV. čtvrtletí </v>
      </c>
      <c r="C20" s="469"/>
      <c r="D20" s="469"/>
      <c r="E20" s="18"/>
      <c r="F20" s="123"/>
      <c r="G20" s="123"/>
      <c r="H20" s="123"/>
      <c r="I20" s="123"/>
      <c r="J20" s="123"/>
    </row>
    <row r="21" spans="1:16" s="279" customFormat="1" x14ac:dyDescent="0.2">
      <c r="A21" s="487"/>
      <c r="B21" s="188" t="str">
        <f>+B4</f>
        <v>Říjen</v>
      </c>
      <c r="C21" s="188" t="str">
        <f>+C4</f>
        <v>Listopad</v>
      </c>
      <c r="D21" s="188" t="str">
        <f>+D4</f>
        <v>Prosinec</v>
      </c>
      <c r="E21" s="18"/>
      <c r="F21" s="123"/>
      <c r="G21" s="123"/>
      <c r="H21" s="123"/>
      <c r="I21" s="123"/>
      <c r="J21" s="123"/>
    </row>
    <row r="22" spans="1:16" s="279" customFormat="1" ht="12.75" customHeight="1" x14ac:dyDescent="0.2">
      <c r="A22" s="484" t="s">
        <v>85</v>
      </c>
      <c r="B22" s="474">
        <f>+B23+C23+D23</f>
        <v>2137475.6140000001</v>
      </c>
      <c r="C22" s="475"/>
      <c r="D22" s="475"/>
      <c r="E22" s="18"/>
      <c r="F22" s="123"/>
      <c r="G22" s="123"/>
      <c r="H22" s="123"/>
      <c r="I22" s="123"/>
      <c r="J22" s="123"/>
    </row>
    <row r="23" spans="1:16" x14ac:dyDescent="0.2">
      <c r="A23" s="485"/>
      <c r="B23" s="207">
        <f t="shared" ref="B23:D23" si="2">SUM(B24:B30)</f>
        <v>558870.31099999987</v>
      </c>
      <c r="C23" s="63">
        <f t="shared" si="2"/>
        <v>720420.598</v>
      </c>
      <c r="D23" s="63">
        <f t="shared" si="2"/>
        <v>858184.70499999996</v>
      </c>
    </row>
    <row r="24" spans="1:16" x14ac:dyDescent="0.2">
      <c r="A24" s="32" t="s">
        <v>20</v>
      </c>
      <c r="B24" s="216">
        <f>+'[1]Podklady QZ'!B171</f>
        <v>59383.10802674327</v>
      </c>
      <c r="C24" s="14">
        <f>+'[1]Podklady QZ'!C171</f>
        <v>82408.462307761802</v>
      </c>
      <c r="D24" s="14">
        <f>+'[1]Podklady QZ'!D171</f>
        <v>88417.616500154967</v>
      </c>
      <c r="E24" s="18">
        <f>+SUM(B24:D24)/$B$22</f>
        <v>0.10770143309558244</v>
      </c>
      <c r="K24" s="123"/>
      <c r="L24" s="123"/>
      <c r="M24" s="123"/>
      <c r="N24" s="123"/>
      <c r="O24" s="123"/>
      <c r="P24" s="123"/>
    </row>
    <row r="25" spans="1:16" x14ac:dyDescent="0.2">
      <c r="A25" s="46" t="s">
        <v>47</v>
      </c>
      <c r="B25" s="201">
        <f>+'[1]Podklady QZ'!B172</f>
        <v>51412.94</v>
      </c>
      <c r="C25" s="6">
        <f>+'[1]Podklady QZ'!C172</f>
        <v>68812.210000000006</v>
      </c>
      <c r="D25" s="6">
        <f>+'[1]Podklady QZ'!D172</f>
        <v>81031.240000000005</v>
      </c>
      <c r="E25" s="18">
        <f t="shared" ref="E25:E30" si="3">+SUM(B25:D25)/$B$22</f>
        <v>9.4156110451887473E-2</v>
      </c>
      <c r="K25" s="123"/>
      <c r="L25" s="123"/>
      <c r="M25" s="123"/>
      <c r="N25" s="123"/>
      <c r="O25" s="123"/>
      <c r="P25" s="123"/>
    </row>
    <row r="26" spans="1:16" x14ac:dyDescent="0.2">
      <c r="A26" s="46" t="s">
        <v>21</v>
      </c>
      <c r="B26" s="201">
        <f>+'[1]Podklady QZ'!B173</f>
        <v>0</v>
      </c>
      <c r="C26" s="6">
        <f>+'[1]Podklady QZ'!C173</f>
        <v>0</v>
      </c>
      <c r="D26" s="6">
        <f>+'[1]Podklady QZ'!D173</f>
        <v>0</v>
      </c>
      <c r="E26" s="18">
        <f t="shared" si="3"/>
        <v>0</v>
      </c>
      <c r="K26" s="123"/>
      <c r="L26" s="123"/>
      <c r="M26" s="123"/>
      <c r="N26" s="123"/>
      <c r="O26" s="123"/>
      <c r="P26" s="123"/>
    </row>
    <row r="27" spans="1:16" x14ac:dyDescent="0.2">
      <c r="A27" s="46" t="s">
        <v>22</v>
      </c>
      <c r="B27" s="201">
        <f>+'[1]Podklady QZ'!B174</f>
        <v>0</v>
      </c>
      <c r="C27" s="6">
        <f>+'[1]Podklady QZ'!C174</f>
        <v>0</v>
      </c>
      <c r="D27" s="6">
        <f>+'[1]Podklady QZ'!D174</f>
        <v>0</v>
      </c>
      <c r="E27" s="18">
        <f t="shared" si="3"/>
        <v>0</v>
      </c>
      <c r="K27" s="123"/>
      <c r="L27" s="123"/>
      <c r="M27" s="123"/>
      <c r="N27" s="123"/>
      <c r="O27" s="123"/>
      <c r="P27" s="123"/>
    </row>
    <row r="28" spans="1:16" x14ac:dyDescent="0.2">
      <c r="A28" s="46" t="s">
        <v>23</v>
      </c>
      <c r="B28" s="201">
        <f>+'[1]Podklady QZ'!B175</f>
        <v>0</v>
      </c>
      <c r="C28" s="6">
        <f>+'[1]Podklady QZ'!C175</f>
        <v>0</v>
      </c>
      <c r="D28" s="6">
        <f>+'[1]Podklady QZ'!D175</f>
        <v>0</v>
      </c>
      <c r="E28" s="18">
        <f t="shared" si="3"/>
        <v>0</v>
      </c>
    </row>
    <row r="29" spans="1:16" x14ac:dyDescent="0.2">
      <c r="A29" s="46" t="s">
        <v>24</v>
      </c>
      <c r="B29" s="201">
        <f>+'[1]Podklady QZ'!B176</f>
        <v>419642.69697325659</v>
      </c>
      <c r="C29" s="6">
        <f>+'[1]Podklady QZ'!C176</f>
        <v>522257.68369223824</v>
      </c>
      <c r="D29" s="6">
        <f>+'[1]Podklady QZ'!D176</f>
        <v>641056.24249984499</v>
      </c>
      <c r="E29" s="18">
        <f t="shared" si="3"/>
        <v>0.74057295100693465</v>
      </c>
    </row>
    <row r="30" spans="1:16" x14ac:dyDescent="0.2">
      <c r="A30" s="247" t="s">
        <v>178</v>
      </c>
      <c r="B30" s="248">
        <f>+'[1]Podklady QZ'!B177</f>
        <v>28431.565999999999</v>
      </c>
      <c r="C30" s="249">
        <f>+'[1]Podklady QZ'!C177</f>
        <v>46942.242000000006</v>
      </c>
      <c r="D30" s="249">
        <f>+'[1]Podklady QZ'!D177</f>
        <v>47679.606</v>
      </c>
      <c r="E30" s="18">
        <f t="shared" si="3"/>
        <v>5.7569505445595227E-2</v>
      </c>
    </row>
    <row r="31" spans="1:16" s="279" customFormat="1" x14ac:dyDescent="0.2">
      <c r="A31" s="437"/>
      <c r="B31" s="14"/>
      <c r="C31" s="14"/>
      <c r="D31" s="4" t="s">
        <v>82</v>
      </c>
      <c r="E31" s="18"/>
    </row>
    <row r="32" spans="1:16" s="279" customFormat="1" x14ac:dyDescent="0.2">
      <c r="A32" s="28"/>
      <c r="B32" s="14"/>
      <c r="C32" s="14"/>
      <c r="D32" s="14"/>
      <c r="E32" s="18"/>
    </row>
    <row r="33" spans="1:20" s="279" customFormat="1" x14ac:dyDescent="0.2">
      <c r="A33" s="28"/>
      <c r="B33" s="14"/>
      <c r="C33" s="14"/>
      <c r="D33" s="14"/>
      <c r="E33" s="18"/>
    </row>
    <row r="34" spans="1:20" s="279" customFormat="1" x14ac:dyDescent="0.2">
      <c r="A34" s="28"/>
      <c r="B34" s="14"/>
      <c r="C34" s="14"/>
      <c r="D34" s="14"/>
      <c r="E34" s="18"/>
    </row>
    <row r="35" spans="1:20" s="279" customFormat="1" x14ac:dyDescent="0.2">
      <c r="A35" s="486"/>
      <c r="B35" s="469" t="str">
        <f>'[1]Podklady QZ'!$B$150:$D$150</f>
        <v xml:space="preserve">IV. čtvrtletí </v>
      </c>
      <c r="C35" s="469"/>
      <c r="D35" s="469"/>
      <c r="E35" s="18"/>
    </row>
    <row r="36" spans="1:20" s="279" customFormat="1" x14ac:dyDescent="0.2">
      <c r="A36" s="487"/>
      <c r="B36" s="188" t="str">
        <f>+B21</f>
        <v>Říjen</v>
      </c>
      <c r="C36" s="188" t="str">
        <f>+C21</f>
        <v>Listopad</v>
      </c>
      <c r="D36" s="188" t="str">
        <f>+D21</f>
        <v>Prosinec</v>
      </c>
      <c r="E36" s="18"/>
    </row>
    <row r="37" spans="1:20" s="279" customFormat="1" ht="12.75" customHeight="1" x14ac:dyDescent="0.2">
      <c r="A37" s="484" t="s">
        <v>84</v>
      </c>
      <c r="B37" s="474">
        <f>+B38+C38+D38</f>
        <v>158307.16700000002</v>
      </c>
      <c r="C37" s="475"/>
      <c r="D37" s="475"/>
      <c r="E37" s="18"/>
    </row>
    <row r="38" spans="1:20" x14ac:dyDescent="0.2">
      <c r="A38" s="485"/>
      <c r="B38" s="207">
        <f t="shared" ref="B38:D38" si="4">SUM(B39:B41)</f>
        <v>46310.410999999986</v>
      </c>
      <c r="C38" s="63">
        <f t="shared" si="4"/>
        <v>53115.823000000004</v>
      </c>
      <c r="D38" s="63">
        <f t="shared" si="4"/>
        <v>58880.933000000012</v>
      </c>
      <c r="E38" s="123"/>
      <c r="F38" s="123"/>
      <c r="G38" s="123"/>
      <c r="H38" s="123"/>
      <c r="I38" s="123"/>
      <c r="J38" s="123"/>
    </row>
    <row r="39" spans="1:20" x14ac:dyDescent="0.2">
      <c r="A39" s="28" t="s">
        <v>30</v>
      </c>
      <c r="B39" s="216">
        <f>'[1]Podklady QZ'!B186</f>
        <v>4634</v>
      </c>
      <c r="C39" s="14">
        <f>'[1]Podklady QZ'!C186</f>
        <v>3724</v>
      </c>
      <c r="D39" s="14">
        <f>'[1]Podklady QZ'!D186</f>
        <v>4089</v>
      </c>
      <c r="E39" s="192">
        <f>+SUM(B39:D39)/$B$37</f>
        <v>7.8625625332553628E-2</v>
      </c>
      <c r="F39" s="123"/>
      <c r="G39" s="123"/>
      <c r="H39" s="123"/>
      <c r="I39" s="123"/>
      <c r="J39" s="123"/>
    </row>
    <row r="40" spans="1:20" x14ac:dyDescent="0.2">
      <c r="A40" s="47" t="s">
        <v>31</v>
      </c>
      <c r="B40" s="201">
        <f>'[1]Podklady QZ'!B187</f>
        <v>1.111</v>
      </c>
      <c r="C40" s="16">
        <f>'[1]Podklady QZ'!C187</f>
        <v>162.137</v>
      </c>
      <c r="D40" s="6">
        <f>'[1]Podklady QZ'!D187</f>
        <v>388.67599999999999</v>
      </c>
      <c r="E40" s="192">
        <f t="shared" ref="E40:E41" si="5">+SUM(B40:D40)/$B$37</f>
        <v>3.4864119575837012E-3</v>
      </c>
      <c r="F40" s="123"/>
      <c r="G40" s="123"/>
      <c r="H40" s="123"/>
      <c r="I40" s="123"/>
      <c r="J40" s="123"/>
    </row>
    <row r="41" spans="1:20" ht="12.75" thickBot="1" x14ac:dyDescent="0.25">
      <c r="A41" s="37" t="s">
        <v>32</v>
      </c>
      <c r="B41" s="217">
        <f>'[1]Podklady QZ'!B188</f>
        <v>41675.299999999988</v>
      </c>
      <c r="C41" s="7">
        <f>'[1]Podklady QZ'!C188</f>
        <v>49229.686000000002</v>
      </c>
      <c r="D41" s="7">
        <f>'[1]Podklady QZ'!D188</f>
        <v>54403.257000000012</v>
      </c>
      <c r="E41" s="192">
        <f t="shared" si="5"/>
        <v>0.91788796270986261</v>
      </c>
      <c r="F41" s="123"/>
      <c r="G41" s="123"/>
      <c r="H41" s="123"/>
      <c r="I41" s="123"/>
      <c r="J41" s="123"/>
    </row>
    <row r="42" spans="1:20" x14ac:dyDescent="0.2">
      <c r="A42" s="53"/>
      <c r="B42" s="5"/>
      <c r="C42" s="5"/>
      <c r="D42" s="4" t="s">
        <v>82</v>
      </c>
      <c r="E42" s="5"/>
      <c r="F42" s="5"/>
      <c r="G42" s="5"/>
      <c r="H42" s="5"/>
      <c r="I42" s="5"/>
      <c r="J42" s="5"/>
      <c r="K42" s="5"/>
      <c r="L42" s="5"/>
      <c r="M42" s="5"/>
      <c r="O42" s="124"/>
      <c r="P42" s="124"/>
      <c r="Q42" s="124"/>
      <c r="R42" s="124"/>
      <c r="S42" s="124"/>
      <c r="T42" s="124"/>
    </row>
    <row r="43" spans="1:20" x14ac:dyDescent="0.2">
      <c r="A43" s="17"/>
      <c r="B43" s="17"/>
      <c r="C43" s="17"/>
      <c r="D43" s="17"/>
      <c r="E43" s="17"/>
      <c r="F43" s="17"/>
      <c r="G43" s="17"/>
      <c r="H43" s="17"/>
      <c r="I43" s="17"/>
      <c r="J43" s="17"/>
    </row>
    <row r="44" spans="1:20" x14ac:dyDescent="0.2">
      <c r="A44" s="17"/>
      <c r="B44" s="17"/>
      <c r="C44" s="17"/>
      <c r="D44" s="17"/>
      <c r="E44" s="17"/>
      <c r="F44" s="17"/>
      <c r="G44" s="17"/>
      <c r="H44" s="17"/>
      <c r="I44" s="17"/>
      <c r="J44" s="17"/>
    </row>
    <row r="45" spans="1:20" x14ac:dyDescent="0.2">
      <c r="A45" s="17"/>
      <c r="B45" s="17"/>
      <c r="C45" s="17"/>
      <c r="D45" s="17"/>
      <c r="E45" s="17"/>
      <c r="F45" s="17"/>
      <c r="G45" s="17"/>
      <c r="H45" s="17"/>
      <c r="I45" s="17"/>
      <c r="J45" s="17"/>
    </row>
    <row r="46" spans="1:20" x14ac:dyDescent="0.2">
      <c r="A46" s="17"/>
      <c r="B46" s="17"/>
      <c r="C46" s="17"/>
      <c r="D46" s="17"/>
      <c r="E46" s="17"/>
      <c r="F46" s="17"/>
      <c r="G46" s="17"/>
      <c r="H46" s="17"/>
      <c r="I46" s="17"/>
      <c r="J46" s="17"/>
    </row>
    <row r="47" spans="1:20" x14ac:dyDescent="0.2">
      <c r="A47" s="17"/>
      <c r="B47" s="17"/>
      <c r="C47" s="17"/>
      <c r="D47" s="17"/>
      <c r="E47" s="17"/>
      <c r="F47" s="17"/>
      <c r="G47" s="17"/>
      <c r="H47" s="17"/>
      <c r="I47" s="17"/>
      <c r="J47" s="17"/>
    </row>
    <row r="48" spans="1:20" x14ac:dyDescent="0.2">
      <c r="A48" s="17"/>
      <c r="B48" s="17"/>
      <c r="C48" s="17"/>
      <c r="D48" s="17"/>
      <c r="E48" s="17"/>
      <c r="F48" s="17"/>
      <c r="G48" s="17"/>
      <c r="H48" s="17"/>
      <c r="I48" s="17"/>
      <c r="J48" s="17"/>
    </row>
    <row r="49" spans="1:10" x14ac:dyDescent="0.2">
      <c r="A49" s="17"/>
      <c r="B49" s="17"/>
      <c r="C49" s="17"/>
      <c r="D49" s="17"/>
      <c r="E49" s="17"/>
      <c r="F49" s="17"/>
      <c r="G49" s="17"/>
      <c r="H49" s="17"/>
      <c r="I49" s="17"/>
      <c r="J49" s="17"/>
    </row>
    <row r="50" spans="1:10" x14ac:dyDescent="0.2">
      <c r="A50" s="17"/>
      <c r="B50" s="17"/>
      <c r="C50" s="17"/>
      <c r="D50" s="17"/>
      <c r="E50" s="17"/>
      <c r="F50" s="17"/>
      <c r="G50" s="17"/>
      <c r="H50" s="17"/>
      <c r="I50" s="17"/>
      <c r="J50" s="17"/>
    </row>
    <row r="51" spans="1:10" x14ac:dyDescent="0.2">
      <c r="A51" s="123"/>
      <c r="B51" s="123"/>
      <c r="C51" s="123"/>
      <c r="D51" s="123"/>
      <c r="E51" s="123"/>
      <c r="F51" s="123"/>
      <c r="G51" s="123"/>
      <c r="H51" s="123"/>
      <c r="I51" s="123"/>
      <c r="J51" s="123"/>
    </row>
  </sheetData>
  <mergeCells count="12">
    <mergeCell ref="A37:A38"/>
    <mergeCell ref="B37:D37"/>
    <mergeCell ref="A3:A4"/>
    <mergeCell ref="B3:D3"/>
    <mergeCell ref="A20:A21"/>
    <mergeCell ref="B20:D20"/>
    <mergeCell ref="A35:A36"/>
    <mergeCell ref="B35:D35"/>
    <mergeCell ref="A5:A6"/>
    <mergeCell ref="B5:D5"/>
    <mergeCell ref="A22:A23"/>
    <mergeCell ref="B22:D22"/>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M46"/>
  <sheetViews>
    <sheetView showGridLines="0" workbookViewId="0">
      <selection activeCell="R21" sqref="R21"/>
    </sheetView>
  </sheetViews>
  <sheetFormatPr defaultRowHeight="12" x14ac:dyDescent="0.2"/>
  <cols>
    <col min="1" max="1" width="24" style="13" customWidth="1"/>
    <col min="2" max="13" width="10" style="13" customWidth="1"/>
    <col min="14" max="14" width="9.140625" style="13" customWidth="1"/>
    <col min="15" max="16384" width="9.140625" style="13"/>
  </cols>
  <sheetData>
    <row r="1" spans="1:13" ht="20.25" x14ac:dyDescent="0.35">
      <c r="A1" s="21" t="s">
        <v>227</v>
      </c>
      <c r="M1" s="111" t="str">
        <f>Obsah!$A$1</f>
        <v>IV. čtvrtletí 2019</v>
      </c>
    </row>
    <row r="2" spans="1:13" ht="7.5" customHeight="1" x14ac:dyDescent="0.2"/>
    <row r="3" spans="1:13" x14ac:dyDescent="0.2">
      <c r="A3" s="467"/>
      <c r="B3" s="469" t="s">
        <v>48</v>
      </c>
      <c r="C3" s="469"/>
      <c r="D3" s="469"/>
      <c r="E3" s="469" t="s">
        <v>49</v>
      </c>
      <c r="F3" s="469"/>
      <c r="G3" s="469"/>
      <c r="H3" s="469" t="s">
        <v>50</v>
      </c>
      <c r="I3" s="469"/>
      <c r="J3" s="469"/>
      <c r="K3" s="469" t="s">
        <v>51</v>
      </c>
      <c r="L3" s="469"/>
      <c r="M3" s="478"/>
    </row>
    <row r="4" spans="1:13" x14ac:dyDescent="0.2">
      <c r="A4" s="468"/>
      <c r="B4" s="42" t="s">
        <v>8</v>
      </c>
      <c r="C4" s="42" t="s">
        <v>9</v>
      </c>
      <c r="D4" s="42" t="s">
        <v>10</v>
      </c>
      <c r="E4" s="42" t="s">
        <v>11</v>
      </c>
      <c r="F4" s="42" t="s">
        <v>12</v>
      </c>
      <c r="G4" s="42" t="s">
        <v>13</v>
      </c>
      <c r="H4" s="42" t="s">
        <v>14</v>
      </c>
      <c r="I4" s="42" t="s">
        <v>15</v>
      </c>
      <c r="J4" s="42" t="s">
        <v>16</v>
      </c>
      <c r="K4" s="42" t="s">
        <v>17</v>
      </c>
      <c r="L4" s="42" t="s">
        <v>18</v>
      </c>
      <c r="M4" s="48" t="s">
        <v>19</v>
      </c>
    </row>
    <row r="5" spans="1:13" x14ac:dyDescent="0.2">
      <c r="A5" s="484" t="s">
        <v>241</v>
      </c>
      <c r="B5" s="474">
        <f>D6</f>
        <v>41714.655499999993</v>
      </c>
      <c r="C5" s="475"/>
      <c r="D5" s="476"/>
      <c r="E5" s="475">
        <f>G6</f>
        <v>41662.607499999991</v>
      </c>
      <c r="F5" s="475"/>
      <c r="G5" s="475"/>
      <c r="H5" s="474">
        <f>J6</f>
        <v>41591.029499999997</v>
      </c>
      <c r="I5" s="475"/>
      <c r="J5" s="476"/>
      <c r="K5" s="475">
        <f>M6</f>
        <v>41154.683400000002</v>
      </c>
      <c r="L5" s="475"/>
      <c r="M5" s="475"/>
    </row>
    <row r="6" spans="1:13" x14ac:dyDescent="0.2">
      <c r="A6" s="485"/>
      <c r="B6" s="207">
        <f>SUM(B7:B20)</f>
        <v>41739.71149999999</v>
      </c>
      <c r="C6" s="63">
        <f t="shared" ref="C6:M6" si="0">SUM(C7:C20)</f>
        <v>41705.717499999992</v>
      </c>
      <c r="D6" s="208">
        <f t="shared" si="0"/>
        <v>41714.655499999993</v>
      </c>
      <c r="E6" s="63">
        <f t="shared" si="0"/>
        <v>41677.693499999987</v>
      </c>
      <c r="F6" s="63">
        <f t="shared" si="0"/>
        <v>41674.304499999991</v>
      </c>
      <c r="G6" s="63">
        <f t="shared" si="0"/>
        <v>41662.607499999991</v>
      </c>
      <c r="H6" s="207">
        <f t="shared" si="0"/>
        <v>41705.994499999993</v>
      </c>
      <c r="I6" s="63">
        <f t="shared" si="0"/>
        <v>41593.712499999994</v>
      </c>
      <c r="J6" s="208">
        <f t="shared" si="0"/>
        <v>41591.029499999997</v>
      </c>
      <c r="K6" s="63">
        <f t="shared" si="0"/>
        <v>41511.220499999989</v>
      </c>
      <c r="L6" s="63">
        <f t="shared" si="0"/>
        <v>41507.855399999986</v>
      </c>
      <c r="M6" s="63">
        <f t="shared" si="0"/>
        <v>41154.683400000002</v>
      </c>
    </row>
    <row r="7" spans="1:13" x14ac:dyDescent="0.2">
      <c r="A7" s="28" t="s">
        <v>195</v>
      </c>
      <c r="B7" s="216">
        <f>'[1]Podklady QZ'!B196</f>
        <v>2103.8989999999985</v>
      </c>
      <c r="C7" s="14">
        <f>'[1]Podklady QZ'!C196</f>
        <v>2103.8989999999985</v>
      </c>
      <c r="D7" s="231">
        <f>'[1]Podklady QZ'!D196</f>
        <v>2103.8989999999985</v>
      </c>
      <c r="E7" s="14">
        <f>'[1]Podklady QZ'!E196</f>
        <v>2104.7579999999984</v>
      </c>
      <c r="F7" s="14">
        <f>'[1]Podklady QZ'!F196</f>
        <v>2104.7409999999986</v>
      </c>
      <c r="G7" s="14">
        <f>'[1]Podklady QZ'!G196</f>
        <v>2101.5099999999984</v>
      </c>
      <c r="H7" s="216">
        <f>'[1]Podklady QZ'!H196</f>
        <v>2099.521999999999</v>
      </c>
      <c r="I7" s="14">
        <f>'[1]Podklady QZ'!I196</f>
        <v>2099.521999999999</v>
      </c>
      <c r="J7" s="231">
        <f>'[1]Podklady QZ'!J196</f>
        <v>2099.521999999999</v>
      </c>
      <c r="K7" s="14">
        <f>'[1]Podklady QZ'!K196</f>
        <v>2097.3939999999984</v>
      </c>
      <c r="L7" s="14">
        <f>'[1]Podklady QZ'!L196</f>
        <v>2098.3645999999985</v>
      </c>
      <c r="M7" s="14">
        <f>'[1]Podklady QZ'!M196</f>
        <v>2098.3645999999985</v>
      </c>
    </row>
    <row r="8" spans="1:13" x14ac:dyDescent="0.2">
      <c r="A8" s="47" t="s">
        <v>237</v>
      </c>
      <c r="B8" s="230">
        <f>'[1]Podklady QZ'!B197</f>
        <v>2280.4980000000005</v>
      </c>
      <c r="C8" s="229">
        <f>'[1]Podklady QZ'!C197</f>
        <v>2280.4990000000007</v>
      </c>
      <c r="D8" s="232">
        <f>'[1]Podklady QZ'!D197</f>
        <v>2281.5170000000007</v>
      </c>
      <c r="E8" s="441">
        <f>'[1]Podklady QZ'!E197</f>
        <v>2279.2500000000009</v>
      </c>
      <c r="F8" s="229">
        <f>'[1]Podklady QZ'!F197</f>
        <v>2272.2520000000009</v>
      </c>
      <c r="G8" s="442">
        <f>'[1]Podklady QZ'!G197</f>
        <v>2272.3120000000008</v>
      </c>
      <c r="H8" s="230">
        <f>'[1]Podklady QZ'!H197</f>
        <v>2272.1130000000007</v>
      </c>
      <c r="I8" s="229">
        <f>'[1]Podklady QZ'!I197</f>
        <v>2272.1130000000007</v>
      </c>
      <c r="J8" s="232">
        <f>'[1]Podklady QZ'!J197</f>
        <v>2272.1130000000007</v>
      </c>
      <c r="K8" s="441">
        <f>'[1]Podklady QZ'!K197</f>
        <v>2254.3040000000005</v>
      </c>
      <c r="L8" s="229">
        <f>'[1]Podklady QZ'!L197</f>
        <v>2254.3602000000005</v>
      </c>
      <c r="M8" s="442">
        <f>'[1]Podklady QZ'!M197</f>
        <v>2254.2762000000007</v>
      </c>
    </row>
    <row r="9" spans="1:13" x14ac:dyDescent="0.2">
      <c r="A9" s="47" t="s">
        <v>238</v>
      </c>
      <c r="B9" s="201">
        <f>'[1]Podklady QZ'!B198</f>
        <v>1908.5909999999994</v>
      </c>
      <c r="C9" s="16">
        <f>'[1]Podklady QZ'!C198</f>
        <v>1903.3579999999993</v>
      </c>
      <c r="D9" s="211">
        <f>'[1]Podklady QZ'!D198</f>
        <v>1903.3579999999993</v>
      </c>
      <c r="E9" s="443">
        <f>'[1]Podklady QZ'!E198</f>
        <v>1918.6629999999991</v>
      </c>
      <c r="F9" s="16">
        <f>'[1]Podklady QZ'!F198</f>
        <v>1919.119999999999</v>
      </c>
      <c r="G9" s="6">
        <f>'[1]Podklady QZ'!G198</f>
        <v>1919.1229999999989</v>
      </c>
      <c r="H9" s="201">
        <f>'[1]Podklady QZ'!H198</f>
        <v>1908.7859999999994</v>
      </c>
      <c r="I9" s="16">
        <f>'[1]Podklady QZ'!I198</f>
        <v>1908.7859999999994</v>
      </c>
      <c r="J9" s="211">
        <f>'[1]Podklady QZ'!J198</f>
        <v>1908.7859999999994</v>
      </c>
      <c r="K9" s="443">
        <f>'[1]Podklady QZ'!K198</f>
        <v>1913.3539999999994</v>
      </c>
      <c r="L9" s="16">
        <f>'[1]Podklady QZ'!L198</f>
        <v>1913.3539999999994</v>
      </c>
      <c r="M9" s="6">
        <f>'[1]Podklady QZ'!M198</f>
        <v>1914.9429999999993</v>
      </c>
    </row>
    <row r="10" spans="1:13" x14ac:dyDescent="0.2">
      <c r="A10" s="47" t="s">
        <v>239</v>
      </c>
      <c r="B10" s="201">
        <f>'[1]Podklady QZ'!B199</f>
        <v>2905.7379999999998</v>
      </c>
      <c r="C10" s="16">
        <f>'[1]Podklady QZ'!C199</f>
        <v>2905.7379999999998</v>
      </c>
      <c r="D10" s="211">
        <f>'[1]Podklady QZ'!D199</f>
        <v>2905.7379999999998</v>
      </c>
      <c r="E10" s="443">
        <f>'[1]Podklady QZ'!E199</f>
        <v>2904.8379999999997</v>
      </c>
      <c r="F10" s="16">
        <f>'[1]Podklady QZ'!F199</f>
        <v>2904.8379999999997</v>
      </c>
      <c r="G10" s="6">
        <f>'[1]Podklady QZ'!G199</f>
        <v>2904.5679999999998</v>
      </c>
      <c r="H10" s="201">
        <f>'[1]Podklady QZ'!H199</f>
        <v>2904.8379999999997</v>
      </c>
      <c r="I10" s="16">
        <f>'[1]Podklady QZ'!I199</f>
        <v>2905.3459999999995</v>
      </c>
      <c r="J10" s="211">
        <f>'[1]Podklady QZ'!J199</f>
        <v>2905.5949999999998</v>
      </c>
      <c r="K10" s="443">
        <f>'[1]Podklady QZ'!K199</f>
        <v>2906.1049999999996</v>
      </c>
      <c r="L10" s="16">
        <f>'[1]Podklady QZ'!L199</f>
        <v>2908.1049999999996</v>
      </c>
      <c r="M10" s="6">
        <f>'[1]Podklady QZ'!M199</f>
        <v>2906.1049999999996</v>
      </c>
    </row>
    <row r="11" spans="1:13" x14ac:dyDescent="0.2">
      <c r="A11" s="47" t="s">
        <v>196</v>
      </c>
      <c r="B11" s="201">
        <f>'[1]Podklady QZ'!B200</f>
        <v>603.94900000000052</v>
      </c>
      <c r="C11" s="16">
        <f>'[1]Podklady QZ'!C200</f>
        <v>604.13900000000058</v>
      </c>
      <c r="D11" s="211">
        <f>'[1]Podklady QZ'!D200</f>
        <v>604.85300000000063</v>
      </c>
      <c r="E11" s="443">
        <f>'[1]Podklady QZ'!E200</f>
        <v>604.99000000000058</v>
      </c>
      <c r="F11" s="16">
        <f>'[1]Podklady QZ'!F200</f>
        <v>605.03200000000061</v>
      </c>
      <c r="G11" s="6">
        <f>'[1]Podklady QZ'!G200</f>
        <v>604.96300000000065</v>
      </c>
      <c r="H11" s="201">
        <f>'[1]Podklady QZ'!H200</f>
        <v>603.14500000000055</v>
      </c>
      <c r="I11" s="16">
        <f>'[1]Podklady QZ'!I200</f>
        <v>605.64500000000055</v>
      </c>
      <c r="J11" s="211">
        <f>'[1]Podklady QZ'!J200</f>
        <v>605.69000000000051</v>
      </c>
      <c r="K11" s="443">
        <f>'[1]Podklady QZ'!K200</f>
        <v>612.61600000000055</v>
      </c>
      <c r="L11" s="16">
        <f>'[1]Podklady QZ'!L200</f>
        <v>612.60000000000048</v>
      </c>
      <c r="M11" s="6">
        <f>'[1]Podklady QZ'!M200</f>
        <v>611.8010000000005</v>
      </c>
    </row>
    <row r="12" spans="1:13" x14ac:dyDescent="0.2">
      <c r="A12" s="47" t="s">
        <v>228</v>
      </c>
      <c r="B12" s="201">
        <f>'[1]Podklady QZ'!B201</f>
        <v>1056.3614999999998</v>
      </c>
      <c r="C12" s="16">
        <f>'[1]Podklady QZ'!C201</f>
        <v>1056.4544999999996</v>
      </c>
      <c r="D12" s="211">
        <f>'[1]Podklady QZ'!D201</f>
        <v>1056.4524999999996</v>
      </c>
      <c r="E12" s="443">
        <f>'[1]Podklady QZ'!E201</f>
        <v>1056.2284999999997</v>
      </c>
      <c r="F12" s="16">
        <f>'[1]Podklady QZ'!F201</f>
        <v>1056.2284999999997</v>
      </c>
      <c r="G12" s="6">
        <f>'[1]Podklady QZ'!G201</f>
        <v>1056.2284999999997</v>
      </c>
      <c r="H12" s="201">
        <f>'[1]Podklady QZ'!H201</f>
        <v>1059.6244999999999</v>
      </c>
      <c r="I12" s="16">
        <f>'[1]Podklady QZ'!I201</f>
        <v>1059.6244999999999</v>
      </c>
      <c r="J12" s="211">
        <f>'[1]Podklady QZ'!J201</f>
        <v>1059.5004999999999</v>
      </c>
      <c r="K12" s="443">
        <f>'[1]Podklady QZ'!K201</f>
        <v>1056.9224999999997</v>
      </c>
      <c r="L12" s="16">
        <f>'[1]Podklady QZ'!L201</f>
        <v>1056.9224999999997</v>
      </c>
      <c r="M12" s="6">
        <f>'[1]Podklady QZ'!M201</f>
        <v>1056.3674999999996</v>
      </c>
    </row>
    <row r="13" spans="1:13" x14ac:dyDescent="0.2">
      <c r="A13" s="47" t="s">
        <v>229</v>
      </c>
      <c r="B13" s="201">
        <f>'[1]Podklady QZ'!B202</f>
        <v>599.90900000000056</v>
      </c>
      <c r="C13" s="16">
        <f>'[1]Podklady QZ'!C202</f>
        <v>599.90900000000056</v>
      </c>
      <c r="D13" s="211">
        <f>'[1]Podklady QZ'!D202</f>
        <v>599.90900000000056</v>
      </c>
      <c r="E13" s="443">
        <f>'[1]Podklady QZ'!E202</f>
        <v>597.15900000000056</v>
      </c>
      <c r="F13" s="16">
        <f>'[1]Podklady QZ'!F202</f>
        <v>594.24100000000055</v>
      </c>
      <c r="G13" s="6">
        <f>'[1]Podklady QZ'!G202</f>
        <v>594.24100000000055</v>
      </c>
      <c r="H13" s="201">
        <f>'[1]Podklady QZ'!H202</f>
        <v>594.27900000000068</v>
      </c>
      <c r="I13" s="16">
        <f>'[1]Podklady QZ'!I202</f>
        <v>594.27600000000064</v>
      </c>
      <c r="J13" s="211">
        <f>'[1]Podklady QZ'!J202</f>
        <v>594.27600000000064</v>
      </c>
      <c r="K13" s="443">
        <f>'[1]Podklady QZ'!K202</f>
        <v>580.85300000000052</v>
      </c>
      <c r="L13" s="16">
        <f>'[1]Podklady QZ'!L202</f>
        <v>580.85300000000052</v>
      </c>
      <c r="M13" s="6">
        <f>'[1]Podklady QZ'!M202</f>
        <v>585.00500000000056</v>
      </c>
    </row>
    <row r="14" spans="1:13" x14ac:dyDescent="0.2">
      <c r="A14" s="47" t="s">
        <v>230</v>
      </c>
      <c r="B14" s="201">
        <f>'[1]Podklady QZ'!B203</f>
        <v>7361.4079999999967</v>
      </c>
      <c r="C14" s="16">
        <f>'[1]Podklady QZ'!C203</f>
        <v>7327.3219999999974</v>
      </c>
      <c r="D14" s="211">
        <f>'[1]Podklady QZ'!D203</f>
        <v>7335.0719999999974</v>
      </c>
      <c r="E14" s="443">
        <f>'[1]Podklady QZ'!E203</f>
        <v>7284.721999999997</v>
      </c>
      <c r="F14" s="16">
        <f>'[1]Podklady QZ'!F203</f>
        <v>7284.8079999999964</v>
      </c>
      <c r="G14" s="6">
        <f>'[1]Podklady QZ'!G203</f>
        <v>7284.8079999999964</v>
      </c>
      <c r="H14" s="201">
        <f>'[1]Podklady QZ'!H203</f>
        <v>7288.9169999999967</v>
      </c>
      <c r="I14" s="16">
        <f>'[1]Podklady QZ'!I203</f>
        <v>7288.7769999999955</v>
      </c>
      <c r="J14" s="211">
        <f>'[1]Podklady QZ'!J203</f>
        <v>7288.0869999999968</v>
      </c>
      <c r="K14" s="443">
        <f>'[1]Podklady QZ'!K203</f>
        <v>7287.3419999999951</v>
      </c>
      <c r="L14" s="16">
        <f>'[1]Podklady QZ'!L203</f>
        <v>7279.9918999999963</v>
      </c>
      <c r="M14" s="6">
        <f>'[1]Podklady QZ'!M203</f>
        <v>7279.9918999999963</v>
      </c>
    </row>
    <row r="15" spans="1:13" x14ac:dyDescent="0.2">
      <c r="A15" s="47" t="s">
        <v>231</v>
      </c>
      <c r="B15" s="201">
        <f>'[1]Podklady QZ'!B204</f>
        <v>1290.374</v>
      </c>
      <c r="C15" s="16">
        <f>'[1]Podklady QZ'!C204</f>
        <v>1290.374</v>
      </c>
      <c r="D15" s="211">
        <f>'[1]Podklady QZ'!D204</f>
        <v>1290.374</v>
      </c>
      <c r="E15" s="443">
        <f>'[1]Podklady QZ'!E204</f>
        <v>1290.374</v>
      </c>
      <c r="F15" s="16">
        <f>'[1]Podklady QZ'!F204</f>
        <v>1290.3630000000001</v>
      </c>
      <c r="G15" s="6">
        <f>'[1]Podklady QZ'!G204</f>
        <v>1290.3630000000001</v>
      </c>
      <c r="H15" s="201">
        <f>'[1]Podklady QZ'!H204</f>
        <v>1290.3830000000003</v>
      </c>
      <c r="I15" s="16">
        <f>'[1]Podklady QZ'!I204</f>
        <v>1288.9910000000002</v>
      </c>
      <c r="J15" s="211">
        <f>'[1]Podklady QZ'!J204</f>
        <v>1288.9140000000002</v>
      </c>
      <c r="K15" s="443">
        <f>'[1]Podklady QZ'!K204</f>
        <v>1299.8150000000003</v>
      </c>
      <c r="L15" s="16">
        <f>'[1]Podklady QZ'!L204</f>
        <v>1296.8152000000002</v>
      </c>
      <c r="M15" s="6">
        <f>'[1]Podklady QZ'!M204</f>
        <v>1293.1392000000001</v>
      </c>
    </row>
    <row r="16" spans="1:13" x14ac:dyDescent="0.2">
      <c r="A16" s="47" t="s">
        <v>232</v>
      </c>
      <c r="B16" s="201">
        <f>'[1]Podklady QZ'!B205</f>
        <v>3698.1499999999983</v>
      </c>
      <c r="C16" s="16">
        <f>'[1]Podklady QZ'!C205</f>
        <v>3698.6909999999984</v>
      </c>
      <c r="D16" s="211">
        <f>'[1]Podklady QZ'!D205</f>
        <v>3698.8729999999987</v>
      </c>
      <c r="E16" s="443">
        <f>'[1]Podklady QZ'!E205</f>
        <v>3698.6629999999986</v>
      </c>
      <c r="F16" s="16">
        <f>'[1]Podklady QZ'!F205</f>
        <v>3698.6629999999986</v>
      </c>
      <c r="G16" s="6">
        <f>'[1]Podklady QZ'!G205</f>
        <v>3698.6629999999986</v>
      </c>
      <c r="H16" s="201">
        <f>'[1]Podklady QZ'!H205</f>
        <v>3699.1979999999985</v>
      </c>
      <c r="I16" s="16">
        <f>'[1]Podklady QZ'!I205</f>
        <v>3699.2609999999986</v>
      </c>
      <c r="J16" s="211">
        <f>'[1]Podklady QZ'!J205</f>
        <v>3699.4629999999988</v>
      </c>
      <c r="K16" s="443">
        <f>'[1]Podklady QZ'!K205</f>
        <v>3697.9699999999989</v>
      </c>
      <c r="L16" s="16">
        <f>'[1]Podklady QZ'!L205</f>
        <v>3697.7979999999989</v>
      </c>
      <c r="M16" s="6">
        <f>'[1]Podklady QZ'!M205</f>
        <v>3698.0379999999986</v>
      </c>
    </row>
    <row r="17" spans="1:13" x14ac:dyDescent="0.2">
      <c r="A17" s="47" t="s">
        <v>233</v>
      </c>
      <c r="B17" s="201">
        <f>'[1]Podklady QZ'!B206</f>
        <v>1176.5079999999996</v>
      </c>
      <c r="C17" s="16">
        <f>'[1]Podklady QZ'!C206</f>
        <v>1176.5079999999996</v>
      </c>
      <c r="D17" s="211">
        <f>'[1]Podklady QZ'!D206</f>
        <v>1175.7839999999992</v>
      </c>
      <c r="E17" s="443">
        <f>'[1]Podklady QZ'!E206</f>
        <v>1176.8979999999992</v>
      </c>
      <c r="F17" s="16">
        <f>'[1]Podklady QZ'!F206</f>
        <v>1176.8979999999992</v>
      </c>
      <c r="G17" s="6">
        <f>'[1]Podklady QZ'!G206</f>
        <v>1172.9679999999992</v>
      </c>
      <c r="H17" s="201">
        <f>'[1]Podklady QZ'!H206</f>
        <v>1172.8899999999992</v>
      </c>
      <c r="I17" s="16">
        <f>'[1]Podklady QZ'!I206</f>
        <v>1172.8719999999992</v>
      </c>
      <c r="J17" s="211">
        <f>'[1]Podklady QZ'!J206</f>
        <v>1170.5839999999992</v>
      </c>
      <c r="K17" s="443">
        <f>'[1]Podklady QZ'!K206</f>
        <v>1148.3969999999995</v>
      </c>
      <c r="L17" s="16">
        <f>'[1]Podklady QZ'!L206</f>
        <v>1148.3349999999996</v>
      </c>
      <c r="M17" s="6">
        <f>'[1]Podklady QZ'!M206</f>
        <v>1148.4849999999994</v>
      </c>
    </row>
    <row r="18" spans="1:13" x14ac:dyDescent="0.2">
      <c r="A18" s="47" t="s">
        <v>234</v>
      </c>
      <c r="B18" s="201">
        <f>'[1]Podklady QZ'!B207</f>
        <v>4560.1860000000015</v>
      </c>
      <c r="C18" s="16">
        <f>'[1]Podklady QZ'!C207</f>
        <v>4564.6860000000015</v>
      </c>
      <c r="D18" s="211">
        <f>'[1]Podklady QZ'!D207</f>
        <v>4564.6860000000015</v>
      </c>
      <c r="E18" s="443">
        <f>'[1]Podklady QZ'!E207</f>
        <v>4571.1380000000008</v>
      </c>
      <c r="F18" s="16">
        <f>'[1]Podklady QZ'!F207</f>
        <v>4575.6380000000008</v>
      </c>
      <c r="G18" s="6">
        <f>'[1]Podklady QZ'!G207</f>
        <v>4573.4890000000014</v>
      </c>
      <c r="H18" s="201">
        <f>'[1]Podklady QZ'!H207</f>
        <v>4520.8540000000012</v>
      </c>
      <c r="I18" s="16">
        <f>'[1]Podklady QZ'!I207</f>
        <v>4407.3540000000012</v>
      </c>
      <c r="J18" s="211">
        <f>'[1]Podklady QZ'!J207</f>
        <v>4407.3540000000012</v>
      </c>
      <c r="K18" s="443">
        <f>'[1]Podklady QZ'!K207</f>
        <v>4424.5280000000012</v>
      </c>
      <c r="L18" s="16">
        <f>'[1]Podklady QZ'!L207</f>
        <v>4429.0280000000012</v>
      </c>
      <c r="M18" s="6">
        <f>'[1]Podklady QZ'!M207</f>
        <v>4429.1160000000009</v>
      </c>
    </row>
    <row r="19" spans="1:13" x14ac:dyDescent="0.2">
      <c r="A19" s="47" t="s">
        <v>235</v>
      </c>
      <c r="B19" s="201">
        <f>'[1]Podklady QZ'!B208</f>
        <v>10762.107999999998</v>
      </c>
      <c r="C19" s="16">
        <f>'[1]Podklady QZ'!C208</f>
        <v>10762.107999999998</v>
      </c>
      <c r="D19" s="211">
        <f>'[1]Podklady QZ'!D208</f>
        <v>10762.107999999998</v>
      </c>
      <c r="E19" s="443">
        <f>'[1]Podklady QZ'!E208</f>
        <v>10757.851999999999</v>
      </c>
      <c r="F19" s="16">
        <f>'[1]Podklady QZ'!F208</f>
        <v>10757.851999999999</v>
      </c>
      <c r="G19" s="6">
        <f>'[1]Podklady QZ'!G208</f>
        <v>10755.740999999998</v>
      </c>
      <c r="H19" s="201">
        <f>'[1]Podklady QZ'!H208</f>
        <v>10857.957999999997</v>
      </c>
      <c r="I19" s="16">
        <f>'[1]Podklady QZ'!I208</f>
        <v>10857.657999999998</v>
      </c>
      <c r="J19" s="211">
        <f>'[1]Podklady QZ'!J208</f>
        <v>10857.657999999998</v>
      </c>
      <c r="K19" s="443">
        <f>'[1]Podklady QZ'!K208</f>
        <v>10802.143999999997</v>
      </c>
      <c r="L19" s="16">
        <f>'[1]Podklady QZ'!L208</f>
        <v>10802.396999999997</v>
      </c>
      <c r="M19" s="6">
        <f>'[1]Podklady QZ'!M208</f>
        <v>10451.396999999995</v>
      </c>
    </row>
    <row r="20" spans="1:13" ht="12.75" thickBot="1" x14ac:dyDescent="0.25">
      <c r="A20" s="27" t="s">
        <v>236</v>
      </c>
      <c r="B20" s="212">
        <f>'[1]Podklady QZ'!B209</f>
        <v>1432.0319999999997</v>
      </c>
      <c r="C20" s="8">
        <f>'[1]Podklady QZ'!C209</f>
        <v>1432.0319999999997</v>
      </c>
      <c r="D20" s="213">
        <f>'[1]Podklady QZ'!D209</f>
        <v>1432.0319999999997</v>
      </c>
      <c r="E20" s="8">
        <f>'[1]Podklady QZ'!E209</f>
        <v>1432.1599999999996</v>
      </c>
      <c r="F20" s="8">
        <f>'[1]Podklady QZ'!F209</f>
        <v>1433.6299999999997</v>
      </c>
      <c r="G20" s="8">
        <f>'[1]Podklady QZ'!G209</f>
        <v>1433.6299999999997</v>
      </c>
      <c r="H20" s="212">
        <f>'[1]Podklady QZ'!H209</f>
        <v>1433.4869999999994</v>
      </c>
      <c r="I20" s="8">
        <f>'[1]Podklady QZ'!I209</f>
        <v>1433.4869999999994</v>
      </c>
      <c r="J20" s="213">
        <f>'[1]Podklady QZ'!J209</f>
        <v>1433.4869999999994</v>
      </c>
      <c r="K20" s="8">
        <f>'[1]Podklady QZ'!K209</f>
        <v>1429.4759999999994</v>
      </c>
      <c r="L20" s="8">
        <f>'[1]Podklady QZ'!L209</f>
        <v>1428.9309999999996</v>
      </c>
      <c r="M20" s="8">
        <f>'[1]Podklady QZ'!M209</f>
        <v>1427.6539999999998</v>
      </c>
    </row>
    <row r="21" spans="1:13" x14ac:dyDescent="0.2">
      <c r="A21" s="279"/>
      <c r="B21" s="279"/>
      <c r="C21" s="279"/>
      <c r="D21" s="279"/>
      <c r="E21" s="279"/>
      <c r="F21" s="279"/>
      <c r="G21" s="279"/>
      <c r="H21" s="279"/>
      <c r="M21" s="4" t="s">
        <v>82</v>
      </c>
    </row>
    <row r="22" spans="1:13" x14ac:dyDescent="0.2">
      <c r="A22" s="279"/>
      <c r="B22" s="279"/>
      <c r="C22" s="279"/>
      <c r="D22" s="279"/>
      <c r="E22" s="279"/>
      <c r="F22" s="279"/>
      <c r="G22" s="279"/>
      <c r="H22" s="279"/>
    </row>
    <row r="23" spans="1:13" x14ac:dyDescent="0.2">
      <c r="A23" s="17" t="s">
        <v>95</v>
      </c>
      <c r="B23" s="17">
        <f>INDEX(B7:M7,,MONTH('[1]Podklady QZ'!$Q$1))</f>
        <v>2098.3645999999985</v>
      </c>
      <c r="C23" s="279"/>
      <c r="D23" s="279"/>
      <c r="E23" s="279"/>
      <c r="F23" s="279"/>
      <c r="G23" s="279"/>
      <c r="H23" s="279"/>
    </row>
    <row r="24" spans="1:13" x14ac:dyDescent="0.2">
      <c r="A24" s="17" t="s">
        <v>86</v>
      </c>
      <c r="B24" s="17">
        <f>INDEX(B8:M8,,MONTH('[1]Podklady QZ'!$Q$1))</f>
        <v>2254.2762000000007</v>
      </c>
      <c r="C24" s="279"/>
      <c r="D24" s="279"/>
      <c r="E24" s="279"/>
      <c r="F24" s="279"/>
      <c r="G24" s="279"/>
      <c r="H24" s="279"/>
    </row>
    <row r="25" spans="1:13" x14ac:dyDescent="0.2">
      <c r="A25" s="17" t="s">
        <v>87</v>
      </c>
      <c r="B25" s="17">
        <f>INDEX(B9:M9,,MONTH('[1]Podklady QZ'!$Q$1))</f>
        <v>1914.9429999999993</v>
      </c>
      <c r="C25" s="279"/>
      <c r="D25" s="279"/>
      <c r="E25" s="279"/>
      <c r="F25" s="279"/>
      <c r="G25" s="279"/>
      <c r="H25" s="279"/>
    </row>
    <row r="26" spans="1:13" x14ac:dyDescent="0.2">
      <c r="A26" s="17" t="s">
        <v>88</v>
      </c>
      <c r="B26" s="17">
        <f>INDEX(B10:M10,,MONTH('[1]Podklady QZ'!$Q$1))</f>
        <v>2906.1049999999996</v>
      </c>
      <c r="C26" s="279"/>
      <c r="D26" s="279"/>
      <c r="E26" s="279"/>
      <c r="F26" s="279"/>
      <c r="G26" s="279"/>
      <c r="H26" s="279"/>
    </row>
    <row r="27" spans="1:13" x14ac:dyDescent="0.2">
      <c r="A27" s="17" t="s">
        <v>98</v>
      </c>
      <c r="B27" s="17">
        <f>INDEX(B11:M11,,MONTH('[1]Podklady QZ'!$Q$1))</f>
        <v>611.8010000000005</v>
      </c>
      <c r="C27" s="279"/>
      <c r="D27" s="279"/>
      <c r="E27" s="279"/>
      <c r="F27" s="279"/>
      <c r="G27" s="279"/>
      <c r="H27" s="279"/>
    </row>
    <row r="28" spans="1:13" x14ac:dyDescent="0.2">
      <c r="A28" s="17" t="s">
        <v>89</v>
      </c>
      <c r="B28" s="17">
        <f>INDEX(B12:M12,,MONTH('[1]Podklady QZ'!$Q$1))</f>
        <v>1056.3674999999996</v>
      </c>
      <c r="C28" s="279"/>
      <c r="D28" s="279"/>
      <c r="E28" s="279"/>
      <c r="F28" s="279"/>
      <c r="G28" s="279"/>
      <c r="H28" s="279"/>
    </row>
    <row r="29" spans="1:13" x14ac:dyDescent="0.2">
      <c r="A29" s="17" t="s">
        <v>90</v>
      </c>
      <c r="B29" s="17">
        <f>INDEX(B13:M13,,MONTH('[1]Podklady QZ'!$Q$1))</f>
        <v>585.00500000000056</v>
      </c>
      <c r="C29" s="279"/>
      <c r="D29" s="279"/>
      <c r="E29" s="279"/>
      <c r="F29" s="279"/>
      <c r="G29" s="279"/>
      <c r="H29" s="279"/>
    </row>
    <row r="30" spans="1:13" x14ac:dyDescent="0.2">
      <c r="A30" s="17" t="s">
        <v>91</v>
      </c>
      <c r="B30" s="17">
        <f>INDEX(B14:M14,,MONTH('[1]Podklady QZ'!$Q$1))</f>
        <v>7279.9918999999963</v>
      </c>
      <c r="C30" s="279"/>
      <c r="D30" s="279"/>
      <c r="E30" s="279"/>
      <c r="F30" s="279"/>
      <c r="G30" s="279"/>
      <c r="H30" s="279"/>
    </row>
    <row r="31" spans="1:13" x14ac:dyDescent="0.2">
      <c r="A31" s="17" t="s">
        <v>92</v>
      </c>
      <c r="B31" s="17">
        <f>INDEX(B15:M15,,MONTH('[1]Podklady QZ'!$Q$1))</f>
        <v>1293.1392000000001</v>
      </c>
      <c r="C31" s="279"/>
      <c r="D31" s="279"/>
      <c r="E31" s="279"/>
      <c r="F31" s="279"/>
      <c r="G31" s="279"/>
      <c r="H31" s="279"/>
    </row>
    <row r="32" spans="1:13" x14ac:dyDescent="0.2">
      <c r="A32" s="17" t="s">
        <v>93</v>
      </c>
      <c r="B32" s="17">
        <f>INDEX(B16:M16,,MONTH('[1]Podklady QZ'!$Q$1))</f>
        <v>3698.0379999999986</v>
      </c>
      <c r="C32" s="279"/>
      <c r="D32" s="279"/>
      <c r="E32" s="279"/>
      <c r="F32" s="279"/>
      <c r="G32" s="279"/>
      <c r="H32" s="279"/>
    </row>
    <row r="33" spans="1:8" x14ac:dyDescent="0.2">
      <c r="A33" s="17" t="s">
        <v>94</v>
      </c>
      <c r="B33" s="17">
        <f>INDEX(B17:M17,,MONTH('[1]Podklady QZ'!$Q$1))</f>
        <v>1148.4849999999994</v>
      </c>
      <c r="C33" s="279"/>
      <c r="D33" s="279"/>
      <c r="E33" s="279"/>
      <c r="F33" s="279"/>
      <c r="G33" s="279"/>
      <c r="H33" s="279"/>
    </row>
    <row r="34" spans="1:8" x14ac:dyDescent="0.2">
      <c r="A34" s="17" t="s">
        <v>96</v>
      </c>
      <c r="B34" s="17">
        <f>INDEX(B18:M18,,MONTH('[1]Podklady QZ'!$Q$1))</f>
        <v>4429.1160000000009</v>
      </c>
      <c r="C34" s="279"/>
      <c r="D34" s="279"/>
      <c r="E34" s="279"/>
      <c r="F34" s="279"/>
      <c r="G34" s="279"/>
      <c r="H34" s="279"/>
    </row>
    <row r="35" spans="1:8" x14ac:dyDescent="0.2">
      <c r="A35" s="17" t="s">
        <v>97</v>
      </c>
      <c r="B35" s="17">
        <f>INDEX(B19:M19,,MONTH('[1]Podklady QZ'!$Q$1))</f>
        <v>10451.396999999995</v>
      </c>
      <c r="C35" s="279"/>
      <c r="D35" s="279"/>
      <c r="E35" s="279"/>
      <c r="F35" s="279"/>
      <c r="G35" s="279"/>
      <c r="H35" s="279"/>
    </row>
    <row r="36" spans="1:8" x14ac:dyDescent="0.2">
      <c r="A36" s="17" t="s">
        <v>99</v>
      </c>
      <c r="B36" s="17">
        <f>INDEX(B20:M20,,MONTH('[1]Podklady QZ'!$Q$1))</f>
        <v>1427.6539999999998</v>
      </c>
      <c r="C36" s="279"/>
      <c r="D36" s="279"/>
      <c r="E36" s="279"/>
      <c r="F36" s="279"/>
      <c r="G36" s="279"/>
      <c r="H36" s="279"/>
    </row>
    <row r="37" spans="1:8" x14ac:dyDescent="0.2">
      <c r="A37" s="279"/>
      <c r="B37" s="279"/>
      <c r="C37" s="279"/>
      <c r="D37" s="279"/>
      <c r="E37" s="279"/>
      <c r="F37" s="279"/>
      <c r="G37" s="279"/>
      <c r="H37" s="279"/>
    </row>
    <row r="38" spans="1:8" x14ac:dyDescent="0.2">
      <c r="A38" s="279"/>
      <c r="B38" s="279"/>
      <c r="C38" s="279"/>
      <c r="D38" s="279"/>
      <c r="E38" s="279"/>
      <c r="F38" s="279"/>
      <c r="G38" s="279"/>
      <c r="H38" s="279"/>
    </row>
    <row r="39" spans="1:8" x14ac:dyDescent="0.2">
      <c r="A39" s="279"/>
      <c r="B39" s="279"/>
      <c r="C39" s="279"/>
      <c r="D39" s="279"/>
      <c r="E39" s="279"/>
      <c r="F39" s="279"/>
      <c r="G39" s="279"/>
      <c r="H39" s="279"/>
    </row>
    <row r="40" spans="1:8" x14ac:dyDescent="0.2">
      <c r="A40" s="279"/>
      <c r="B40" s="279"/>
      <c r="C40" s="279"/>
      <c r="D40" s="279"/>
      <c r="E40" s="279"/>
      <c r="F40" s="279"/>
      <c r="G40" s="279"/>
      <c r="H40" s="279"/>
    </row>
    <row r="41" spans="1:8" x14ac:dyDescent="0.2">
      <c r="A41" s="279"/>
      <c r="B41" s="279"/>
      <c r="C41" s="279"/>
      <c r="D41" s="279"/>
      <c r="E41" s="279"/>
      <c r="F41" s="279"/>
      <c r="G41" s="279"/>
      <c r="H41" s="279"/>
    </row>
    <row r="42" spans="1:8" x14ac:dyDescent="0.2">
      <c r="A42" s="279"/>
      <c r="B42" s="279"/>
      <c r="C42" s="279"/>
      <c r="D42" s="279"/>
      <c r="E42" s="279"/>
      <c r="F42" s="279"/>
      <c r="G42" s="279"/>
      <c r="H42" s="279"/>
    </row>
    <row r="43" spans="1:8" x14ac:dyDescent="0.2">
      <c r="A43" s="279"/>
      <c r="B43" s="279"/>
      <c r="C43" s="279"/>
      <c r="D43" s="279"/>
      <c r="E43" s="279"/>
      <c r="F43" s="279"/>
      <c r="G43" s="279"/>
      <c r="H43" s="279"/>
    </row>
    <row r="44" spans="1:8" x14ac:dyDescent="0.2">
      <c r="A44" s="279"/>
      <c r="B44" s="279"/>
      <c r="C44" s="279"/>
      <c r="D44" s="279"/>
      <c r="E44" s="279"/>
      <c r="F44" s="279"/>
      <c r="G44" s="279"/>
      <c r="H44" s="279"/>
    </row>
    <row r="45" spans="1:8" x14ac:dyDescent="0.2">
      <c r="A45" s="279"/>
      <c r="B45" s="279"/>
      <c r="C45" s="279"/>
      <c r="D45" s="279"/>
      <c r="E45" s="279"/>
      <c r="F45" s="279"/>
      <c r="G45" s="279"/>
      <c r="H45" s="279"/>
    </row>
    <row r="46" spans="1:8" x14ac:dyDescent="0.2">
      <c r="A46" s="279"/>
      <c r="B46" s="279"/>
      <c r="C46" s="279"/>
      <c r="D46" s="279"/>
      <c r="E46" s="279"/>
      <c r="F46" s="279"/>
      <c r="G46" s="279"/>
      <c r="H46" s="279"/>
    </row>
  </sheetData>
  <sortState ref="A7:M20">
    <sortCondition ref="A7"/>
  </sortState>
  <mergeCells count="10">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Q29"/>
  <sheetViews>
    <sheetView showGridLines="0" zoomScaleNormal="100" workbookViewId="0">
      <selection activeCell="S15" sqref="S15"/>
    </sheetView>
  </sheetViews>
  <sheetFormatPr defaultRowHeight="12" x14ac:dyDescent="0.2"/>
  <cols>
    <col min="1" max="1" width="31.5703125" style="13" customWidth="1"/>
    <col min="2" max="13" width="8.5703125" style="13" customWidth="1"/>
    <col min="14" max="14" width="9.7109375" style="13" customWidth="1"/>
    <col min="15" max="16384" width="9.140625" style="13"/>
  </cols>
  <sheetData>
    <row r="1" spans="1:17" ht="18.75" x14ac:dyDescent="0.3">
      <c r="A1" s="21" t="s">
        <v>183</v>
      </c>
      <c r="N1" s="111" t="str">
        <f>Obsah!$A$1</f>
        <v>IV. čtvrtletí 2019</v>
      </c>
    </row>
    <row r="2" spans="1:17" ht="7.5" customHeight="1" x14ac:dyDescent="0.2"/>
    <row r="3" spans="1:17" x14ac:dyDescent="0.2">
      <c r="A3" s="467"/>
      <c r="B3" s="469" t="s">
        <v>48</v>
      </c>
      <c r="C3" s="469"/>
      <c r="D3" s="469"/>
      <c r="E3" s="469" t="s">
        <v>49</v>
      </c>
      <c r="F3" s="469"/>
      <c r="G3" s="469"/>
      <c r="H3" s="469" t="s">
        <v>50</v>
      </c>
      <c r="I3" s="469"/>
      <c r="J3" s="469"/>
      <c r="K3" s="469" t="s">
        <v>51</v>
      </c>
      <c r="L3" s="469"/>
      <c r="M3" s="478"/>
      <c r="N3" s="477" t="s">
        <v>7</v>
      </c>
    </row>
    <row r="4" spans="1:17" x14ac:dyDescent="0.2">
      <c r="A4" s="468"/>
      <c r="B4" s="188" t="s">
        <v>8</v>
      </c>
      <c r="C4" s="188" t="s">
        <v>9</v>
      </c>
      <c r="D4" s="188" t="s">
        <v>10</v>
      </c>
      <c r="E4" s="188" t="s">
        <v>11</v>
      </c>
      <c r="F4" s="188" t="s">
        <v>12</v>
      </c>
      <c r="G4" s="188" t="s">
        <v>13</v>
      </c>
      <c r="H4" s="188" t="s">
        <v>14</v>
      </c>
      <c r="I4" s="188" t="s">
        <v>15</v>
      </c>
      <c r="J4" s="188" t="s">
        <v>16</v>
      </c>
      <c r="K4" s="188" t="s">
        <v>17</v>
      </c>
      <c r="L4" s="188" t="s">
        <v>18</v>
      </c>
      <c r="M4" s="59" t="s">
        <v>19</v>
      </c>
      <c r="N4" s="478"/>
    </row>
    <row r="5" spans="1:17" x14ac:dyDescent="0.2">
      <c r="A5" s="472" t="s">
        <v>240</v>
      </c>
      <c r="B5" s="474">
        <f>SUM(B6:D6)</f>
        <v>31233.258071646</v>
      </c>
      <c r="C5" s="475"/>
      <c r="D5" s="476"/>
      <c r="E5" s="475">
        <f t="shared" ref="E5" si="0">SUM(E6:G6)</f>
        <v>13765.725606000002</v>
      </c>
      <c r="F5" s="475"/>
      <c r="G5" s="475"/>
      <c r="H5" s="474">
        <f t="shared" ref="H5" si="1">SUM(H6:J6)</f>
        <v>8556.7965569999978</v>
      </c>
      <c r="I5" s="475"/>
      <c r="J5" s="476"/>
      <c r="K5" s="474">
        <f t="shared" ref="K5" si="2">SUM(K6:M6)</f>
        <v>24685.771466999991</v>
      </c>
      <c r="L5" s="475"/>
      <c r="M5" s="476"/>
      <c r="N5" s="471">
        <f>SUM(B6:M6)</f>
        <v>78241.551701645993</v>
      </c>
    </row>
    <row r="6" spans="1:17" x14ac:dyDescent="0.2">
      <c r="A6" s="473"/>
      <c r="B6" s="207">
        <f t="shared" ref="B6:M6" si="3">SUM(B7:B14)</f>
        <v>12856.502385926564</v>
      </c>
      <c r="C6" s="63">
        <f t="shared" si="3"/>
        <v>9968.0914607100258</v>
      </c>
      <c r="D6" s="208">
        <f t="shared" si="3"/>
        <v>8408.6642250094083</v>
      </c>
      <c r="E6" s="63">
        <f t="shared" si="3"/>
        <v>5915.9918120000011</v>
      </c>
      <c r="F6" s="63">
        <f t="shared" si="3"/>
        <v>5274.2649950000005</v>
      </c>
      <c r="G6" s="63">
        <f t="shared" si="3"/>
        <v>2575.4687990000002</v>
      </c>
      <c r="H6" s="207">
        <f t="shared" si="3"/>
        <v>2535.5016489999998</v>
      </c>
      <c r="I6" s="63">
        <f t="shared" si="3"/>
        <v>2529.4033069999991</v>
      </c>
      <c r="J6" s="208">
        <f t="shared" si="3"/>
        <v>3491.8916009999998</v>
      </c>
      <c r="K6" s="207">
        <f t="shared" si="3"/>
        <v>6048.5817749999969</v>
      </c>
      <c r="L6" s="63">
        <f t="shared" si="3"/>
        <v>8238.8468969999994</v>
      </c>
      <c r="M6" s="208">
        <f t="shared" si="3"/>
        <v>10398.342794999995</v>
      </c>
      <c r="N6" s="459"/>
    </row>
    <row r="7" spans="1:17" x14ac:dyDescent="0.2">
      <c r="A7" s="28" t="s">
        <v>29</v>
      </c>
      <c r="B7" s="209">
        <f>'[1]Podklady QZ'!B217</f>
        <v>2954.4647399265577</v>
      </c>
      <c r="C7" s="35">
        <f>'[1]Podklady QZ'!C217</f>
        <v>2406.9390184386139</v>
      </c>
      <c r="D7" s="210">
        <f>'[1]Podklady QZ'!D217</f>
        <v>2160.7212075033776</v>
      </c>
      <c r="E7" s="35">
        <f>'[1]Podklady QZ'!E217</f>
        <v>1689.7199520000004</v>
      </c>
      <c r="F7" s="35">
        <f>'[1]Podklady QZ'!F217</f>
        <v>1687.6091809999998</v>
      </c>
      <c r="G7" s="35">
        <f>'[1]Podklady QZ'!G217</f>
        <v>1202.6151509999997</v>
      </c>
      <c r="H7" s="209">
        <f>'[1]Podklady QZ'!H217</f>
        <v>1220.1774399999997</v>
      </c>
      <c r="I7" s="35">
        <f>'[1]Podklady QZ'!I217</f>
        <v>1201.6087479999997</v>
      </c>
      <c r="J7" s="210">
        <f>'[1]Podklady QZ'!J217</f>
        <v>1329.3718389999995</v>
      </c>
      <c r="K7" s="209">
        <f>'[1]Podklady QZ'!K217</f>
        <v>1700.2515719999985</v>
      </c>
      <c r="L7" s="35">
        <f>'[1]Podklady QZ'!L217</f>
        <v>2020.8141070000004</v>
      </c>
      <c r="M7" s="210">
        <f>'[1]Podklady QZ'!M217</f>
        <v>2282.3801799999992</v>
      </c>
      <c r="N7" s="39">
        <f t="shared" ref="N7:N12" si="4">SUM(B7:M7)</f>
        <v>21856.673135868547</v>
      </c>
      <c r="P7" s="236"/>
      <c r="Q7" s="236"/>
    </row>
    <row r="8" spans="1:17" x14ac:dyDescent="0.2">
      <c r="A8" s="47" t="s">
        <v>0</v>
      </c>
      <c r="B8" s="201">
        <f>'[1]Podklady QZ'!B218</f>
        <v>249.03847800000005</v>
      </c>
      <c r="C8" s="16">
        <f>'[1]Podklady QZ'!C218</f>
        <v>192.87106199999997</v>
      </c>
      <c r="D8" s="211">
        <f>'[1]Podklady QZ'!D218</f>
        <v>171.26123899999993</v>
      </c>
      <c r="E8" s="443">
        <f>'[1]Podklady QZ'!E218</f>
        <v>128.23261200000002</v>
      </c>
      <c r="F8" s="16">
        <f>'[1]Podklady QZ'!F218</f>
        <v>99.643970999999993</v>
      </c>
      <c r="G8" s="6">
        <f>'[1]Podklady QZ'!G218</f>
        <v>57.324324999999988</v>
      </c>
      <c r="H8" s="201">
        <f>'[1]Podklady QZ'!H218</f>
        <v>54.544727999999985</v>
      </c>
      <c r="I8" s="16">
        <f>'[1]Podklady QZ'!I218</f>
        <v>72.372330999999988</v>
      </c>
      <c r="J8" s="211">
        <f>'[1]Podklady QZ'!J218</f>
        <v>85.699515000000005</v>
      </c>
      <c r="K8" s="201">
        <f>'[1]Podklady QZ'!K218</f>
        <v>154.34860400000002</v>
      </c>
      <c r="L8" s="16">
        <f>'[1]Podklady QZ'!L218</f>
        <v>217.33980499999998</v>
      </c>
      <c r="M8" s="211">
        <f>'[1]Podklady QZ'!M218</f>
        <v>259.92242700000003</v>
      </c>
      <c r="N8" s="40">
        <f t="shared" si="4"/>
        <v>1742.5990969999998</v>
      </c>
      <c r="P8" s="236"/>
      <c r="Q8" s="236"/>
    </row>
    <row r="9" spans="1:17" x14ac:dyDescent="0.2">
      <c r="A9" s="47" t="s">
        <v>1</v>
      </c>
      <c r="B9" s="201">
        <f>'[1]Podklady QZ'!B219</f>
        <v>129.944526</v>
      </c>
      <c r="C9" s="16">
        <f>'[1]Podklady QZ'!C219</f>
        <v>99.983983999999978</v>
      </c>
      <c r="D9" s="211">
        <f>'[1]Podklady QZ'!D219</f>
        <v>80.364863999999983</v>
      </c>
      <c r="E9" s="443">
        <f>'[1]Podklady QZ'!E219</f>
        <v>48.900811000000019</v>
      </c>
      <c r="F9" s="16">
        <f>'[1]Podklady QZ'!F219</f>
        <v>34.690085000000003</v>
      </c>
      <c r="G9" s="6">
        <f>'[1]Podklady QZ'!G219</f>
        <v>6.6403269999999992</v>
      </c>
      <c r="H9" s="201">
        <f>'[1]Podklady QZ'!H219</f>
        <v>5.7053270000000023</v>
      </c>
      <c r="I9" s="16">
        <f>'[1]Podklady QZ'!I219</f>
        <v>5.9683400000000004</v>
      </c>
      <c r="J9" s="211">
        <f>'[1]Podklady QZ'!J219</f>
        <v>11.297019999999998</v>
      </c>
      <c r="K9" s="201">
        <f>'[1]Podklady QZ'!K219</f>
        <v>48.128855999999999</v>
      </c>
      <c r="L9" s="16">
        <f>'[1]Podklady QZ'!L219</f>
        <v>75.599638000000027</v>
      </c>
      <c r="M9" s="211">
        <f>'[1]Podklady QZ'!M219</f>
        <v>106.90501900000002</v>
      </c>
      <c r="N9" s="40">
        <f t="shared" si="4"/>
        <v>654.12879700000008</v>
      </c>
      <c r="P9" s="236"/>
      <c r="Q9" s="236"/>
    </row>
    <row r="10" spans="1:17" x14ac:dyDescent="0.2">
      <c r="A10" s="47" t="s">
        <v>2</v>
      </c>
      <c r="B10" s="201">
        <f>'[1]Podklady QZ'!B220</f>
        <v>64.085399000000024</v>
      </c>
      <c r="C10" s="16">
        <f>'[1]Podklady QZ'!C220</f>
        <v>45.260406000000003</v>
      </c>
      <c r="D10" s="211">
        <f>'[1]Podklady QZ'!D220</f>
        <v>34.153209999999994</v>
      </c>
      <c r="E10" s="443">
        <f>'[1]Podklady QZ'!E220</f>
        <v>31.584772000000008</v>
      </c>
      <c r="F10" s="16">
        <f>'[1]Podklady QZ'!F220</f>
        <v>29.268980000000003</v>
      </c>
      <c r="G10" s="6">
        <f>'[1]Podklady QZ'!G220</f>
        <v>10.143165000000002</v>
      </c>
      <c r="H10" s="201">
        <f>'[1]Podklady QZ'!H220</f>
        <v>15.340069</v>
      </c>
      <c r="I10" s="16">
        <f>'[1]Podklady QZ'!I220</f>
        <v>19.027313999999993</v>
      </c>
      <c r="J10" s="211">
        <f>'[1]Podklady QZ'!J220</f>
        <v>18.524794000000007</v>
      </c>
      <c r="K10" s="201">
        <f>'[1]Podklady QZ'!K220</f>
        <v>26.750493999999996</v>
      </c>
      <c r="L10" s="16">
        <f>'[1]Podklady QZ'!L220</f>
        <v>46.633400000000009</v>
      </c>
      <c r="M10" s="211">
        <f>'[1]Podklady QZ'!M220</f>
        <v>59.659424999999992</v>
      </c>
      <c r="N10" s="40">
        <f t="shared" si="4"/>
        <v>400.43142800000004</v>
      </c>
      <c r="P10" s="236"/>
      <c r="Q10" s="236"/>
    </row>
    <row r="11" spans="1:17" x14ac:dyDescent="0.2">
      <c r="A11" s="47" t="s">
        <v>6</v>
      </c>
      <c r="B11" s="201">
        <f>'[1]Podklady QZ'!B221</f>
        <v>39.39667</v>
      </c>
      <c r="C11" s="16">
        <f>'[1]Podklady QZ'!C221</f>
        <v>36.807198000000007</v>
      </c>
      <c r="D11" s="211">
        <f>'[1]Podklady QZ'!D221</f>
        <v>37.741084000000008</v>
      </c>
      <c r="E11" s="443">
        <f>'[1]Podklady QZ'!E221</f>
        <v>27.656100000000006</v>
      </c>
      <c r="F11" s="16">
        <f>'[1]Podklady QZ'!F221</f>
        <v>20.081982999999997</v>
      </c>
      <c r="G11" s="6">
        <f>'[1]Podklady QZ'!G221</f>
        <v>8.9835759999999993</v>
      </c>
      <c r="H11" s="201">
        <f>'[1]Podklady QZ'!H221</f>
        <v>9.698302</v>
      </c>
      <c r="I11" s="16">
        <f>'[1]Podklady QZ'!I221</f>
        <v>9.3196109999999983</v>
      </c>
      <c r="J11" s="211">
        <f>'[1]Podklady QZ'!J221</f>
        <v>15.384548999999996</v>
      </c>
      <c r="K11" s="201">
        <f>'[1]Podklady QZ'!K221</f>
        <v>24.490411999999999</v>
      </c>
      <c r="L11" s="16">
        <f>'[1]Podklady QZ'!L221</f>
        <v>35.457165999999987</v>
      </c>
      <c r="M11" s="211">
        <f>'[1]Podklady QZ'!M221</f>
        <v>36.836131000000002</v>
      </c>
      <c r="N11" s="40">
        <f t="shared" si="4"/>
        <v>301.85278200000005</v>
      </c>
      <c r="P11" s="236"/>
      <c r="Q11" s="236"/>
    </row>
    <row r="12" spans="1:17" x14ac:dyDescent="0.2">
      <c r="A12" s="47" t="s">
        <v>28</v>
      </c>
      <c r="B12" s="201">
        <f>'[1]Podklady QZ'!B222</f>
        <v>5819.5813010000047</v>
      </c>
      <c r="C12" s="16">
        <f>'[1]Podklady QZ'!C222</f>
        <v>4418.9266409999991</v>
      </c>
      <c r="D12" s="211">
        <f>'[1]Podklady QZ'!D222</f>
        <v>3679.7278020000012</v>
      </c>
      <c r="E12" s="443">
        <f>'[1]Podklady QZ'!E222</f>
        <v>2505.398884000002</v>
      </c>
      <c r="F12" s="16">
        <f>'[1]Podklady QZ'!F222</f>
        <v>2187.6382080000008</v>
      </c>
      <c r="G12" s="6">
        <f>'[1]Podklady QZ'!G222</f>
        <v>871.24387199999978</v>
      </c>
      <c r="H12" s="201">
        <f>'[1]Podklady QZ'!H222</f>
        <v>839.82091000000003</v>
      </c>
      <c r="I12" s="16">
        <f>'[1]Podklady QZ'!I222</f>
        <v>836.59443599999997</v>
      </c>
      <c r="J12" s="211">
        <f>'[1]Podklady QZ'!J222</f>
        <v>1366.5093020000004</v>
      </c>
      <c r="K12" s="201">
        <f>'[1]Podklady QZ'!K222</f>
        <v>2578.6930029999985</v>
      </c>
      <c r="L12" s="16">
        <f>'[1]Podklady QZ'!L222</f>
        <v>3608.6716379999993</v>
      </c>
      <c r="M12" s="211">
        <f>'[1]Podklady QZ'!M222</f>
        <v>4647.574529999998</v>
      </c>
      <c r="N12" s="40">
        <f t="shared" si="4"/>
        <v>33360.380527000001</v>
      </c>
      <c r="P12" s="236"/>
      <c r="Q12" s="236"/>
    </row>
    <row r="13" spans="1:17" x14ac:dyDescent="0.2">
      <c r="A13" s="47" t="s">
        <v>5</v>
      </c>
      <c r="B13" s="201">
        <f>'[1]Podklady QZ'!B223</f>
        <v>3263.6152410000009</v>
      </c>
      <c r="C13" s="16">
        <f>'[1]Podklady QZ'!C223</f>
        <v>2510.6598062714133</v>
      </c>
      <c r="D13" s="211">
        <f>'[1]Podklady QZ'!D223</f>
        <v>2040.5187215060298</v>
      </c>
      <c r="E13" s="443">
        <f>'[1]Podklady QZ'!E223</f>
        <v>1356.0016879999998</v>
      </c>
      <c r="F13" s="16">
        <f>'[1]Podklady QZ'!F223</f>
        <v>1108.4972669999995</v>
      </c>
      <c r="G13" s="6">
        <f>'[1]Podklady QZ'!G223</f>
        <v>388.1248090000002</v>
      </c>
      <c r="H13" s="201">
        <f>'[1]Podklady QZ'!H223</f>
        <v>360.57502499999998</v>
      </c>
      <c r="I13" s="16">
        <f>'[1]Podklady QZ'!I223</f>
        <v>354.0282449999998</v>
      </c>
      <c r="J13" s="211">
        <f>'[1]Podklady QZ'!J223</f>
        <v>608.32229899999993</v>
      </c>
      <c r="K13" s="201">
        <f>'[1]Podklady QZ'!K223</f>
        <v>1376.4933629999991</v>
      </c>
      <c r="L13" s="16">
        <f>'[1]Podklady QZ'!L223</f>
        <v>2030.8164199999999</v>
      </c>
      <c r="M13" s="211">
        <f>'[1]Podklady QZ'!M223</f>
        <v>2719.9249019999966</v>
      </c>
      <c r="N13" s="40">
        <f t="shared" ref="N13:N14" si="5">SUM(B13:M13)</f>
        <v>18117.577786777438</v>
      </c>
      <c r="P13" s="236"/>
      <c r="Q13" s="236"/>
    </row>
    <row r="14" spans="1:17" ht="12.75" thickBot="1" x14ac:dyDescent="0.25">
      <c r="A14" s="37" t="s">
        <v>3</v>
      </c>
      <c r="B14" s="217">
        <f>'[1]Podklady QZ'!B224</f>
        <v>336.37603099999995</v>
      </c>
      <c r="C14" s="7">
        <f>'[1]Podklady QZ'!C224</f>
        <v>256.64334500000001</v>
      </c>
      <c r="D14" s="228">
        <f>'[1]Podklady QZ'!D224</f>
        <v>204.17609699999994</v>
      </c>
      <c r="E14" s="7">
        <f>'[1]Podklady QZ'!E224</f>
        <v>128.496993</v>
      </c>
      <c r="F14" s="7">
        <f>'[1]Podklady QZ'!F224</f>
        <v>106.83532000000001</v>
      </c>
      <c r="G14" s="7">
        <f>'[1]Podklady QZ'!G224</f>
        <v>30.393574000000001</v>
      </c>
      <c r="H14" s="217">
        <f>'[1]Podklady QZ'!H224</f>
        <v>29.639848000000001</v>
      </c>
      <c r="I14" s="7">
        <f>'[1]Podklady QZ'!I224</f>
        <v>30.484281999999993</v>
      </c>
      <c r="J14" s="228">
        <f>'[1]Podklady QZ'!J224</f>
        <v>56.782283</v>
      </c>
      <c r="K14" s="217">
        <f>'[1]Podklady QZ'!K224</f>
        <v>139.42547100000002</v>
      </c>
      <c r="L14" s="7">
        <f>'[1]Podklady QZ'!L224</f>
        <v>203.51472300000009</v>
      </c>
      <c r="M14" s="228">
        <f>'[1]Podklady QZ'!M224</f>
        <v>285.14018099999998</v>
      </c>
      <c r="N14" s="41">
        <f t="shared" si="5"/>
        <v>1807.9081479999998</v>
      </c>
      <c r="P14" s="236"/>
      <c r="Q14" s="236"/>
    </row>
    <row r="15" spans="1:17" x14ac:dyDescent="0.2">
      <c r="A15" s="233" t="s">
        <v>256</v>
      </c>
      <c r="N15" s="4" t="s">
        <v>82</v>
      </c>
    </row>
    <row r="16" spans="1:17" x14ac:dyDescent="0.2">
      <c r="B16" s="14"/>
    </row>
    <row r="17" spans="2:2" x14ac:dyDescent="0.2">
      <c r="B17" s="14"/>
    </row>
    <row r="18" spans="2:2" x14ac:dyDescent="0.2">
      <c r="B18" s="14"/>
    </row>
    <row r="19" spans="2:2" x14ac:dyDescent="0.2">
      <c r="B19" s="14"/>
    </row>
    <row r="20" spans="2:2" x14ac:dyDescent="0.2">
      <c r="B20" s="14"/>
    </row>
    <row r="21" spans="2:2" x14ac:dyDescent="0.2">
      <c r="B21" s="14"/>
    </row>
    <row r="22" spans="2:2" x14ac:dyDescent="0.2">
      <c r="B22" s="14"/>
    </row>
    <row r="23" spans="2:2" x14ac:dyDescent="0.2">
      <c r="B23" s="14"/>
    </row>
    <row r="24" spans="2:2" x14ac:dyDescent="0.2">
      <c r="B24" s="14"/>
    </row>
    <row r="25" spans="2:2" x14ac:dyDescent="0.2">
      <c r="B25" s="14"/>
    </row>
    <row r="26" spans="2:2" x14ac:dyDescent="0.2">
      <c r="B26" s="14"/>
    </row>
    <row r="27" spans="2:2" x14ac:dyDescent="0.2">
      <c r="B27" s="14"/>
    </row>
    <row r="28" spans="2:2" x14ac:dyDescent="0.2">
      <c r="B28" s="14"/>
    </row>
    <row r="29" spans="2:2" x14ac:dyDescent="0.2">
      <c r="B29" s="14"/>
    </row>
  </sheetData>
  <mergeCells count="12">
    <mergeCell ref="N5:N6"/>
    <mergeCell ref="A3:A4"/>
    <mergeCell ref="B3:D3"/>
    <mergeCell ref="E3:G3"/>
    <mergeCell ref="H3:J3"/>
    <mergeCell ref="K3:M3"/>
    <mergeCell ref="N3:N4"/>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J19"/>
  <sheetViews>
    <sheetView showGridLines="0" workbookViewId="0">
      <selection activeCell="K35" sqref="K35"/>
    </sheetView>
  </sheetViews>
  <sheetFormatPr defaultRowHeight="12" x14ac:dyDescent="0.2"/>
  <cols>
    <col min="1" max="1" width="28.28515625" style="13" customWidth="1"/>
    <col min="2" max="7" width="12" style="13" customWidth="1"/>
    <col min="8" max="8" width="16.5703125" style="13" customWidth="1"/>
    <col min="9" max="9" width="12" style="13" customWidth="1"/>
    <col min="10" max="10" width="15.28515625" style="13" customWidth="1"/>
    <col min="11" max="11" width="9.140625" style="13" bestFit="1" customWidth="1"/>
    <col min="12" max="13" width="9.140625" style="13" customWidth="1"/>
    <col min="14" max="14" width="10.5703125" style="13" customWidth="1"/>
    <col min="15" max="15" width="12.7109375" style="13" customWidth="1"/>
    <col min="16" max="16384" width="9.140625" style="13"/>
  </cols>
  <sheetData>
    <row r="1" spans="1:10" ht="18.75" x14ac:dyDescent="0.3">
      <c r="A1" s="21" t="s">
        <v>185</v>
      </c>
      <c r="B1" s="9"/>
      <c r="J1" s="111" t="str">
        <f>Obsah!$A$1</f>
        <v>IV. čtvrtletí 2019</v>
      </c>
    </row>
    <row r="2" spans="1:10" ht="7.5" customHeight="1" x14ac:dyDescent="0.2">
      <c r="A2" s="9"/>
      <c r="B2" s="488"/>
      <c r="C2" s="488"/>
      <c r="D2" s="488"/>
      <c r="E2" s="488"/>
      <c r="F2" s="488"/>
      <c r="G2" s="488"/>
      <c r="H2" s="488"/>
      <c r="I2" s="488"/>
      <c r="J2" s="488"/>
    </row>
    <row r="3" spans="1:10" ht="24" x14ac:dyDescent="0.2">
      <c r="A3" s="234"/>
      <c r="B3" s="23" t="s">
        <v>29</v>
      </c>
      <c r="C3" s="23" t="s">
        <v>0</v>
      </c>
      <c r="D3" s="23" t="s">
        <v>1</v>
      </c>
      <c r="E3" s="23" t="s">
        <v>2</v>
      </c>
      <c r="F3" s="23" t="s">
        <v>6</v>
      </c>
      <c r="G3" s="23" t="s">
        <v>28</v>
      </c>
      <c r="H3" s="23" t="s">
        <v>5</v>
      </c>
      <c r="I3" s="23" t="s">
        <v>3</v>
      </c>
      <c r="J3" s="23" t="s">
        <v>4</v>
      </c>
    </row>
    <row r="4" spans="1:10" ht="12" customHeight="1" x14ac:dyDescent="0.2">
      <c r="A4" s="76" t="s">
        <v>242</v>
      </c>
      <c r="B4" s="66">
        <f>SUM(B5:B18)</f>
        <v>6003.4458589999995</v>
      </c>
      <c r="C4" s="66">
        <f t="shared" ref="C4:I4" si="0">SUM(C5:C18)</f>
        <v>631.61083599999995</v>
      </c>
      <c r="D4" s="66">
        <f t="shared" si="0"/>
        <v>230.63351299999997</v>
      </c>
      <c r="E4" s="66">
        <f t="shared" si="0"/>
        <v>133.043319</v>
      </c>
      <c r="F4" s="66">
        <f t="shared" si="0"/>
        <v>96.783709000000002</v>
      </c>
      <c r="G4" s="66">
        <f t="shared" si="0"/>
        <v>10834.939171000002</v>
      </c>
      <c r="H4" s="66">
        <f t="shared" si="0"/>
        <v>6127.2346850000013</v>
      </c>
      <c r="I4" s="66">
        <f t="shared" si="0"/>
        <v>628.080375</v>
      </c>
      <c r="J4" s="66">
        <f t="shared" ref="J4" si="1">SUM(B4:I4)</f>
        <v>24685.771467000002</v>
      </c>
    </row>
    <row r="5" spans="1:10" x14ac:dyDescent="0.2">
      <c r="A5" s="28" t="s">
        <v>198</v>
      </c>
      <c r="B5" s="10">
        <f>'[1]Podklady QZ'!B231</f>
        <v>106.949944</v>
      </c>
      <c r="C5" s="10">
        <f>'[1]Podklady QZ'!C231</f>
        <v>7.8756430000000002</v>
      </c>
      <c r="D5" s="10">
        <f>'[1]Podklady QZ'!D231</f>
        <v>96.576696999999996</v>
      </c>
      <c r="E5" s="10">
        <f>'[1]Podklady QZ'!E231</f>
        <v>12.987356999999999</v>
      </c>
      <c r="F5" s="10">
        <f>'[1]Podklady QZ'!F231</f>
        <v>1.1588339999999999</v>
      </c>
      <c r="G5" s="10">
        <f>'[1]Podklady QZ'!G231</f>
        <v>2104.9187989999996</v>
      </c>
      <c r="H5" s="10">
        <f>'[1]Podklady QZ'!H231</f>
        <v>1373.4382540000011</v>
      </c>
      <c r="I5" s="10">
        <f>'[1]Podklady QZ'!I231</f>
        <v>64.863654999999994</v>
      </c>
      <c r="J5" s="14">
        <f t="shared" ref="J5:J18" si="2">SUM(B5:I5)</f>
        <v>3768.7691830000008</v>
      </c>
    </row>
    <row r="6" spans="1:10" x14ac:dyDescent="0.2">
      <c r="A6" s="29" t="s">
        <v>110</v>
      </c>
      <c r="B6" s="11">
        <f>'[1]Podklady QZ'!B232</f>
        <v>275.80438499999997</v>
      </c>
      <c r="C6" s="11">
        <f>'[1]Podklady QZ'!C232</f>
        <v>93.902659999999997</v>
      </c>
      <c r="D6" s="11">
        <f>'[1]Podklady QZ'!D232</f>
        <v>18.419029000000002</v>
      </c>
      <c r="E6" s="11">
        <f>'[1]Podklady QZ'!E232</f>
        <v>2.1558980000000001</v>
      </c>
      <c r="F6" s="11">
        <f>'[1]Podklady QZ'!F232</f>
        <v>8.4395609999999994</v>
      </c>
      <c r="G6" s="11">
        <f>'[1]Podklady QZ'!G232</f>
        <v>711.37745999999993</v>
      </c>
      <c r="H6" s="11">
        <f>'[1]Podklady QZ'!H232</f>
        <v>445.05614600000007</v>
      </c>
      <c r="I6" s="11">
        <f>'[1]Podklady QZ'!I232</f>
        <v>43.544470000000004</v>
      </c>
      <c r="J6" s="6">
        <f t="shared" si="2"/>
        <v>1598.6996090000002</v>
      </c>
    </row>
    <row r="7" spans="1:10" x14ac:dyDescent="0.2">
      <c r="A7" s="29" t="s">
        <v>111</v>
      </c>
      <c r="B7" s="11">
        <f>'[1]Podklady QZ'!B233</f>
        <v>112.05441100000003</v>
      </c>
      <c r="C7" s="11">
        <f>'[1]Podklady QZ'!C233</f>
        <v>1.3950700000000003</v>
      </c>
      <c r="D7" s="11">
        <f>'[1]Podklady QZ'!D233</f>
        <v>0.185</v>
      </c>
      <c r="E7" s="11">
        <f>'[1]Podklady QZ'!E233</f>
        <v>0.19700000000000001</v>
      </c>
      <c r="F7" s="11">
        <f>'[1]Podklady QZ'!F233</f>
        <v>7.9200159999999995</v>
      </c>
      <c r="G7" s="11">
        <f>'[1]Podklady QZ'!G233</f>
        <v>922.00453700000037</v>
      </c>
      <c r="H7" s="11">
        <f>'[1]Podklady QZ'!H233</f>
        <v>257.2022</v>
      </c>
      <c r="I7" s="11">
        <f>'[1]Podklady QZ'!I233</f>
        <v>220.01734300000001</v>
      </c>
      <c r="J7" s="6">
        <f t="shared" si="2"/>
        <v>1520.9755770000004</v>
      </c>
    </row>
    <row r="8" spans="1:10" x14ac:dyDescent="0.2">
      <c r="A8" s="29" t="s">
        <v>112</v>
      </c>
      <c r="B8" s="11">
        <f>'[1]Podklady QZ'!B234</f>
        <v>57.202825999999995</v>
      </c>
      <c r="C8" s="11">
        <f>'[1]Podklady QZ'!C234</f>
        <v>97.665489999999991</v>
      </c>
      <c r="D8" s="11">
        <f>'[1]Podklady QZ'!D234</f>
        <v>4.6821599999999997</v>
      </c>
      <c r="E8" s="11">
        <f>'[1]Podklady QZ'!E234</f>
        <v>5.7531399999999993</v>
      </c>
      <c r="F8" s="11">
        <f>'[1]Podklady QZ'!F234</f>
        <v>2.02597</v>
      </c>
      <c r="G8" s="11">
        <f>'[1]Podklady QZ'!G234</f>
        <v>539.20480600000008</v>
      </c>
      <c r="H8" s="11">
        <f>'[1]Podklady QZ'!H234</f>
        <v>251.42408399999997</v>
      </c>
      <c r="I8" s="11">
        <f>'[1]Podklady QZ'!I234</f>
        <v>57.543520000000001</v>
      </c>
      <c r="J8" s="6">
        <f t="shared" si="2"/>
        <v>1015.501996</v>
      </c>
    </row>
    <row r="9" spans="1:10" x14ac:dyDescent="0.2">
      <c r="A9" s="29" t="s">
        <v>197</v>
      </c>
      <c r="B9" s="11">
        <f>'[1]Podklady QZ'!B235</f>
        <v>28.998659000000007</v>
      </c>
      <c r="C9" s="11">
        <f>'[1]Podklady QZ'!C235</f>
        <v>14.289010000000003</v>
      </c>
      <c r="D9" s="11">
        <f>'[1]Podklady QZ'!D235</f>
        <v>1.12795</v>
      </c>
      <c r="E9" s="11">
        <f>'[1]Podklady QZ'!E235</f>
        <v>1.1842300000000001</v>
      </c>
      <c r="F9" s="11">
        <f>'[1]Podklady QZ'!F235</f>
        <v>4.5025969999999997</v>
      </c>
      <c r="G9" s="11">
        <f>'[1]Podklady QZ'!G235</f>
        <v>285.84120200000007</v>
      </c>
      <c r="H9" s="11">
        <f>'[1]Podklady QZ'!H235</f>
        <v>100.85354400000001</v>
      </c>
      <c r="I9" s="11">
        <f>'[1]Podklady QZ'!I235</f>
        <v>0.15089999999999998</v>
      </c>
      <c r="J9" s="6">
        <f t="shared" si="2"/>
        <v>436.94809200000003</v>
      </c>
    </row>
    <row r="10" spans="1:10" x14ac:dyDescent="0.2">
      <c r="A10" s="29" t="s">
        <v>113</v>
      </c>
      <c r="B10" s="11">
        <f>'[1]Podklady QZ'!B236</f>
        <v>217.54051300000003</v>
      </c>
      <c r="C10" s="11">
        <f>'[1]Podklady QZ'!C236</f>
        <v>2.1093699999999997</v>
      </c>
      <c r="D10" s="11">
        <f>'[1]Podklady QZ'!D236</f>
        <v>10.266</v>
      </c>
      <c r="E10" s="11">
        <f>'[1]Podklady QZ'!E236</f>
        <v>2.6949999999999998</v>
      </c>
      <c r="F10" s="11">
        <f>'[1]Podklady QZ'!F236</f>
        <v>0.59799999999999998</v>
      </c>
      <c r="G10" s="11">
        <f>'[1]Podklady QZ'!G236</f>
        <v>500.29221500000006</v>
      </c>
      <c r="H10" s="11">
        <f>'[1]Podklady QZ'!H236</f>
        <v>303.400732</v>
      </c>
      <c r="I10" s="11">
        <f>'[1]Podklady QZ'!I236</f>
        <v>16.265394000000001</v>
      </c>
      <c r="J10" s="6">
        <f t="shared" si="2"/>
        <v>1053.167224</v>
      </c>
    </row>
    <row r="11" spans="1:10" x14ac:dyDescent="0.2">
      <c r="A11" s="29" t="s">
        <v>114</v>
      </c>
      <c r="B11" s="11">
        <f>'[1]Podklady QZ'!B237</f>
        <v>50.413077999999992</v>
      </c>
      <c r="C11" s="11">
        <f>'[1]Podklady QZ'!C237</f>
        <v>2.0099999999999998</v>
      </c>
      <c r="D11" s="11">
        <f>'[1]Podklady QZ'!D237</f>
        <v>2.105</v>
      </c>
      <c r="E11" s="11">
        <f>'[1]Podklady QZ'!E237</f>
        <v>0.62539999999999996</v>
      </c>
      <c r="F11" s="11">
        <f>'[1]Podklady QZ'!F237</f>
        <v>2.8853800000000001</v>
      </c>
      <c r="G11" s="11">
        <f>'[1]Podklady QZ'!G237</f>
        <v>337.252882</v>
      </c>
      <c r="H11" s="11">
        <f>'[1]Podklady QZ'!H237</f>
        <v>172.53719799999996</v>
      </c>
      <c r="I11" s="11">
        <f>'[1]Podklady QZ'!I237</f>
        <v>5.1863260000000002</v>
      </c>
      <c r="J11" s="6">
        <f t="shared" si="2"/>
        <v>573.015264</v>
      </c>
    </row>
    <row r="12" spans="1:10" x14ac:dyDescent="0.2">
      <c r="A12" s="29" t="s">
        <v>115</v>
      </c>
      <c r="B12" s="11">
        <f>'[1]Podklady QZ'!B238</f>
        <v>1528.185203</v>
      </c>
      <c r="C12" s="11">
        <f>'[1]Podklady QZ'!C238</f>
        <v>227.69844100000003</v>
      </c>
      <c r="D12" s="11">
        <f>'[1]Podklady QZ'!D238</f>
        <v>12.883987000000001</v>
      </c>
      <c r="E12" s="11">
        <f>'[1]Podklady QZ'!E238</f>
        <v>23.684396</v>
      </c>
      <c r="F12" s="11">
        <f>'[1]Podklady QZ'!F238</f>
        <v>0.23512</v>
      </c>
      <c r="G12" s="11">
        <f>'[1]Podklady QZ'!G238</f>
        <v>1501.4639329999998</v>
      </c>
      <c r="H12" s="11">
        <f>'[1]Podklady QZ'!H238</f>
        <v>1170.9455499999997</v>
      </c>
      <c r="I12" s="11">
        <f>'[1]Podklady QZ'!I238</f>
        <v>23.588802999999995</v>
      </c>
      <c r="J12" s="6">
        <f t="shared" si="2"/>
        <v>4488.6854329999987</v>
      </c>
    </row>
    <row r="13" spans="1:10" x14ac:dyDescent="0.2">
      <c r="A13" s="29" t="s">
        <v>116</v>
      </c>
      <c r="B13" s="11">
        <f>'[1]Podklady QZ'!B239</f>
        <v>143.21495999999996</v>
      </c>
      <c r="C13" s="11">
        <f>'[1]Podklady QZ'!C239</f>
        <v>8.5609999999999999</v>
      </c>
      <c r="D13" s="11">
        <f>'[1]Podklady QZ'!D239</f>
        <v>0.45729999999999998</v>
      </c>
      <c r="E13" s="11">
        <f>'[1]Podklady QZ'!E239</f>
        <v>7.1547849999999995</v>
      </c>
      <c r="F13" s="11">
        <f>'[1]Podklady QZ'!F239</f>
        <v>0.410991</v>
      </c>
      <c r="G13" s="11">
        <f>'[1]Podklady QZ'!G239</f>
        <v>483.85889199999986</v>
      </c>
      <c r="H13" s="11">
        <f>'[1]Podklady QZ'!H239</f>
        <v>282.47266000000002</v>
      </c>
      <c r="I13" s="11">
        <f>'[1]Podklady QZ'!I239</f>
        <v>5.781464999999999</v>
      </c>
      <c r="J13" s="6">
        <f t="shared" si="2"/>
        <v>931.9120529999999</v>
      </c>
    </row>
    <row r="14" spans="1:10" x14ac:dyDescent="0.2">
      <c r="A14" s="29" t="s">
        <v>117</v>
      </c>
      <c r="B14" s="11">
        <f>'[1]Podklady QZ'!B240</f>
        <v>143.84732</v>
      </c>
      <c r="C14" s="11">
        <f>'[1]Podklady QZ'!C240</f>
        <v>2.0992299999999999</v>
      </c>
      <c r="D14" s="11">
        <f>'[1]Podklady QZ'!D240</f>
        <v>20.109970000000001</v>
      </c>
      <c r="E14" s="11">
        <f>'[1]Podklady QZ'!E240</f>
        <v>8.2967100000000009</v>
      </c>
      <c r="F14" s="11">
        <f>'[1]Podklady QZ'!F240</f>
        <v>14.71341</v>
      </c>
      <c r="G14" s="11">
        <f>'[1]Podklady QZ'!G240</f>
        <v>377.14522200000005</v>
      </c>
      <c r="H14" s="11">
        <f>'[1]Podklady QZ'!H240</f>
        <v>267.62378599999994</v>
      </c>
      <c r="I14" s="11">
        <f>'[1]Podklady QZ'!I240</f>
        <v>89.219284999999999</v>
      </c>
      <c r="J14" s="6">
        <f t="shared" si="2"/>
        <v>923.05493300000001</v>
      </c>
    </row>
    <row r="15" spans="1:10" x14ac:dyDescent="0.2">
      <c r="A15" s="29" t="s">
        <v>118</v>
      </c>
      <c r="B15" s="11">
        <f>'[1]Podklady QZ'!B241</f>
        <v>124.46533000000001</v>
      </c>
      <c r="C15" s="11">
        <f>'[1]Podklady QZ'!C241</f>
        <v>3.7829999999999999</v>
      </c>
      <c r="D15" s="11">
        <f>'[1]Podklady QZ'!D241</f>
        <v>2.0205199999999999</v>
      </c>
      <c r="E15" s="11">
        <f>'[1]Podklady QZ'!E241</f>
        <v>1.14676</v>
      </c>
      <c r="F15" s="11">
        <f>'[1]Podklady QZ'!F241</f>
        <v>10.114270000000003</v>
      </c>
      <c r="G15" s="11">
        <f>'[1]Podklady QZ'!G241</f>
        <v>617.46922700000016</v>
      </c>
      <c r="H15" s="11">
        <f>'[1]Podklady QZ'!H241</f>
        <v>353.68526600000007</v>
      </c>
      <c r="I15" s="11">
        <f>'[1]Podklady QZ'!I241</f>
        <v>18.906008</v>
      </c>
      <c r="J15" s="6">
        <f t="shared" si="2"/>
        <v>1131.5903810000002</v>
      </c>
    </row>
    <row r="16" spans="1:10" x14ac:dyDescent="0.2">
      <c r="A16" s="29" t="s">
        <v>119</v>
      </c>
      <c r="B16" s="11">
        <f>'[1]Podklady QZ'!B242</f>
        <v>1665.1610420000002</v>
      </c>
      <c r="C16" s="11">
        <f>'[1]Podklady QZ'!C242</f>
        <v>39.200969999999998</v>
      </c>
      <c r="D16" s="11">
        <f>'[1]Podklady QZ'!D242</f>
        <v>7.7782000000000009</v>
      </c>
      <c r="E16" s="11">
        <f>'[1]Podklady QZ'!E242</f>
        <v>58.963061000000003</v>
      </c>
      <c r="F16" s="11">
        <f>'[1]Podklady QZ'!F242</f>
        <v>3.43662</v>
      </c>
      <c r="G16" s="11">
        <f>'[1]Podklady QZ'!G242</f>
        <v>838.60799999999972</v>
      </c>
      <c r="H16" s="11">
        <f>'[1]Podklady QZ'!H242</f>
        <v>367.94891299999995</v>
      </c>
      <c r="I16" s="11">
        <f>'[1]Podklady QZ'!I242</f>
        <v>18.688603000000001</v>
      </c>
      <c r="J16" s="6">
        <f t="shared" si="2"/>
        <v>2999.7854089999996</v>
      </c>
    </row>
    <row r="17" spans="1:10" x14ac:dyDescent="0.2">
      <c r="A17" s="29" t="s">
        <v>120</v>
      </c>
      <c r="B17" s="11">
        <f>'[1]Podklady QZ'!B243</f>
        <v>1035.7458870000003</v>
      </c>
      <c r="C17" s="11">
        <f>'[1]Podklady QZ'!C243</f>
        <v>124.41095000000001</v>
      </c>
      <c r="D17" s="11">
        <f>'[1]Podklady QZ'!D243</f>
        <v>48.771819999999998</v>
      </c>
      <c r="E17" s="11">
        <f>'[1]Podklady QZ'!E243</f>
        <v>2.7024320000000004</v>
      </c>
      <c r="F17" s="11">
        <f>'[1]Podklady QZ'!F243</f>
        <v>36.00226</v>
      </c>
      <c r="G17" s="11">
        <f>'[1]Podklady QZ'!G243</f>
        <v>1213.362089</v>
      </c>
      <c r="H17" s="11">
        <f>'[1]Podklady QZ'!H243</f>
        <v>586.21990499999993</v>
      </c>
      <c r="I17" s="11">
        <f>'[1]Podklady QZ'!I243</f>
        <v>61.728776000000003</v>
      </c>
      <c r="J17" s="6">
        <f t="shared" si="2"/>
        <v>3108.9441189999998</v>
      </c>
    </row>
    <row r="18" spans="1:10" ht="12.75" thickBot="1" x14ac:dyDescent="0.25">
      <c r="A18" s="37" t="s">
        <v>121</v>
      </c>
      <c r="B18" s="12">
        <f>'[1]Podklady QZ'!B244</f>
        <v>513.862301</v>
      </c>
      <c r="C18" s="12">
        <f>'[1]Podklady QZ'!C244</f>
        <v>6.6100019999999997</v>
      </c>
      <c r="D18" s="12">
        <f>'[1]Podklady QZ'!D244</f>
        <v>5.2498800000000001</v>
      </c>
      <c r="E18" s="12">
        <f>'[1]Podklady QZ'!E244</f>
        <v>5.4971499999999995</v>
      </c>
      <c r="F18" s="12">
        <f>'[1]Podklady QZ'!F244</f>
        <v>4.3406799999999999</v>
      </c>
      <c r="G18" s="12">
        <f>'[1]Podklady QZ'!G244</f>
        <v>402.13990699999994</v>
      </c>
      <c r="H18" s="12">
        <f>'[1]Podklady QZ'!H244</f>
        <v>194.426447</v>
      </c>
      <c r="I18" s="12">
        <f>'[1]Podklady QZ'!I244</f>
        <v>2.5958270000000003</v>
      </c>
      <c r="J18" s="7">
        <f t="shared" si="2"/>
        <v>1134.7221940000002</v>
      </c>
    </row>
    <row r="19" spans="1:10" x14ac:dyDescent="0.2">
      <c r="A19" s="233" t="s">
        <v>256</v>
      </c>
      <c r="J19" s="4" t="s">
        <v>82</v>
      </c>
    </row>
  </sheetData>
  <sortState ref="A5:J18">
    <sortCondition ref="A5"/>
  </sortState>
  <mergeCells count="1">
    <mergeCell ref="B2:J2"/>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showGridLines="0" view="pageBreakPreview" zoomScaleNormal="100" zoomScaleSheetLayoutView="100" workbookViewId="0">
      <selection activeCell="K39" sqref="K39"/>
    </sheetView>
  </sheetViews>
  <sheetFormatPr defaultRowHeight="12" x14ac:dyDescent="0.2"/>
  <cols>
    <col min="1" max="1" width="42.7109375" style="123" customWidth="1"/>
    <col min="2" max="9" width="11.42578125" style="123" customWidth="1"/>
    <col min="10" max="12" width="8" style="123" customWidth="1"/>
    <col min="13" max="13" width="8.42578125" style="123" customWidth="1"/>
    <col min="14" max="14" width="7.85546875" style="123" customWidth="1"/>
    <col min="15" max="15" width="18.140625" style="123" bestFit="1" customWidth="1"/>
    <col min="16" max="20" width="9.140625" style="123" customWidth="1"/>
    <col min="21" max="16384" width="9.140625" style="123"/>
  </cols>
  <sheetData>
    <row r="1" spans="1:15" ht="18.75" x14ac:dyDescent="0.3">
      <c r="A1" s="164" t="s">
        <v>217</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13"/>
      <c r="B4" s="245"/>
      <c r="C4" s="245"/>
      <c r="D4" s="245"/>
      <c r="E4" s="245"/>
      <c r="F4" s="184"/>
      <c r="J4" s="184"/>
      <c r="K4" s="238"/>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298" t="s">
        <v>277</v>
      </c>
      <c r="C6" s="298" t="s">
        <v>52</v>
      </c>
      <c r="D6" s="298" t="s">
        <v>277</v>
      </c>
      <c r="E6" s="298" t="s">
        <v>52</v>
      </c>
      <c r="F6" s="298" t="s">
        <v>277</v>
      </c>
      <c r="G6" s="299" t="s">
        <v>52</v>
      </c>
      <c r="H6" s="298" t="s">
        <v>277</v>
      </c>
      <c r="I6" s="299" t="s">
        <v>52</v>
      </c>
      <c r="J6" s="184"/>
      <c r="O6" s="184"/>
    </row>
    <row r="7" spans="1:15" x14ac:dyDescent="0.2">
      <c r="A7" s="243" t="s">
        <v>245</v>
      </c>
      <c r="B7" s="307">
        <f>'[1]Podklady QZ'!B252</f>
        <v>2097.3939999999984</v>
      </c>
      <c r="C7" s="304">
        <f>'[1]Podklady QZ'!C252</f>
        <v>5.0525953579225624E-2</v>
      </c>
      <c r="D7" s="305">
        <f>'[1]Podklady QZ'!D252</f>
        <v>2098.3645999999985</v>
      </c>
      <c r="E7" s="304">
        <f>'[1]Podklady QZ'!E252</f>
        <v>5.0553433314697326E-2</v>
      </c>
      <c r="F7" s="305">
        <f>'[1]Podklady QZ'!F252</f>
        <v>2098.3645999999985</v>
      </c>
      <c r="G7" s="304">
        <f>'[1]Podklady QZ'!G252</f>
        <v>5.0987261391494475E-2</v>
      </c>
      <c r="H7" s="305">
        <f>'[1]Podklady QZ'!H252</f>
        <v>2098.3645999999985</v>
      </c>
      <c r="I7" s="304">
        <f>'[1]Podklady QZ'!I252</f>
        <v>5.0987261391494475E-2</v>
      </c>
      <c r="J7" s="187"/>
      <c r="O7" s="92"/>
    </row>
    <row r="8" spans="1:15" x14ac:dyDescent="0.2">
      <c r="A8" s="240" t="s">
        <v>278</v>
      </c>
      <c r="B8" s="307">
        <f>'[1]Podklady QZ'!B253</f>
        <v>436613.41800000012</v>
      </c>
      <c r="C8" s="304">
        <f>'[1]Podklady QZ'!C253</f>
        <v>3.3233469232158731E-2</v>
      </c>
      <c r="D8" s="305">
        <f>'[1]Podklady QZ'!D253</f>
        <v>592691.94300000009</v>
      </c>
      <c r="E8" s="304">
        <f>'[1]Podklady QZ'!E253</f>
        <v>3.7018730126391335E-2</v>
      </c>
      <c r="F8" s="305">
        <f>'[1]Podklady QZ'!F253</f>
        <v>715435.6590000001</v>
      </c>
      <c r="G8" s="304">
        <f>'[1]Podklady QZ'!G253</f>
        <v>3.8053212891264759E-2</v>
      </c>
      <c r="H8" s="305">
        <f>'[1]Podklady QZ'!H253</f>
        <v>1744741.0200000005</v>
      </c>
      <c r="I8" s="304">
        <f>'[1]Podklady QZ'!I253</f>
        <v>3.6387216574847704E-2</v>
      </c>
      <c r="J8" s="187"/>
      <c r="O8" s="92"/>
    </row>
    <row r="9" spans="1:15" x14ac:dyDescent="0.2">
      <c r="A9" s="241" t="s">
        <v>279</v>
      </c>
      <c r="B9" s="306">
        <f>'[1]Podklady QZ'!B254</f>
        <v>318490.74</v>
      </c>
      <c r="C9" s="303">
        <f>'[1]Podklady QZ'!C254</f>
        <v>4.6980835294526055E-2</v>
      </c>
      <c r="D9" s="300">
        <f>'[1]Podklady QZ'!D254</f>
        <v>443246.70100000006</v>
      </c>
      <c r="E9" s="303">
        <f>'[1]Podklady QZ'!E254</f>
        <v>4.8841051256381114E-2</v>
      </c>
      <c r="F9" s="300">
        <f>'[1]Podklady QZ'!F254</f>
        <v>546623.08100000001</v>
      </c>
      <c r="G9" s="303">
        <f>'[1]Podklady QZ'!G254</f>
        <v>4.833278608264447E-2</v>
      </c>
      <c r="H9" s="300">
        <f>'[1]Podklady QZ'!H254</f>
        <v>1308360.5220000001</v>
      </c>
      <c r="I9" s="303">
        <f>'[1]Podklady QZ'!I254</f>
        <v>4.8165195267383602E-2</v>
      </c>
      <c r="J9" s="176"/>
      <c r="K9" s="178"/>
      <c r="L9" s="178" t="str">
        <f>+B5</f>
        <v>Říjen</v>
      </c>
      <c r="M9" s="178" t="str">
        <f>+D5</f>
        <v>Listopad</v>
      </c>
      <c r="N9" s="178" t="str">
        <f>+F5</f>
        <v>Prosinec</v>
      </c>
      <c r="O9" s="179"/>
    </row>
    <row r="10" spans="1:15" x14ac:dyDescent="0.2">
      <c r="A10" s="57" t="s">
        <v>44</v>
      </c>
      <c r="B10" s="308">
        <f>'[1]Podklady QZ'!B255</f>
        <v>0</v>
      </c>
      <c r="C10" s="73">
        <f>'[1]Podklady QZ'!C255</f>
        <v>0</v>
      </c>
      <c r="D10" s="296">
        <f>'[1]Podklady QZ'!D255</f>
        <v>0</v>
      </c>
      <c r="E10" s="301">
        <f>'[1]Podklady QZ'!E255</f>
        <v>0</v>
      </c>
      <c r="F10" s="296">
        <f>'[1]Podklady QZ'!F255</f>
        <v>0</v>
      </c>
      <c r="G10" s="301">
        <f>'[1]Podklady QZ'!G255</f>
        <v>0</v>
      </c>
      <c r="H10" s="296">
        <f>'[1]Podklady QZ'!H255</f>
        <v>0</v>
      </c>
      <c r="I10" s="301">
        <f>'[1]Podklady QZ'!I255</f>
        <v>0</v>
      </c>
      <c r="J10" s="176"/>
      <c r="K10" s="178" t="str">
        <f>+A10</f>
        <v>Biomasa</v>
      </c>
      <c r="L10" s="168">
        <f>+B10</f>
        <v>0</v>
      </c>
      <c r="M10" s="168">
        <f>+D10</f>
        <v>0</v>
      </c>
      <c r="N10" s="168">
        <f>+F10</f>
        <v>0</v>
      </c>
      <c r="O10" s="246"/>
    </row>
    <row r="11" spans="1:15" x14ac:dyDescent="0.2">
      <c r="A11" s="57" t="s">
        <v>43</v>
      </c>
      <c r="B11" s="308">
        <f>'[1]Podklady QZ'!B256</f>
        <v>4356</v>
      </c>
      <c r="C11" s="421">
        <f>'[1]Podklady QZ'!C256</f>
        <v>9.406092293156286E-2</v>
      </c>
      <c r="D11" s="314">
        <f>'[1]Podklady QZ'!D256</f>
        <v>3724</v>
      </c>
      <c r="E11" s="313">
        <f>'[1]Podklady QZ'!E256</f>
        <v>7.0110934739729056E-2</v>
      </c>
      <c r="F11" s="314">
        <f>'[1]Podklady QZ'!F256</f>
        <v>3846</v>
      </c>
      <c r="G11" s="301">
        <f>'[1]Podklady QZ'!G256</f>
        <v>6.5318258458981954E-2</v>
      </c>
      <c r="H11" s="314">
        <f>'[1]Podklady QZ'!H256</f>
        <v>11926</v>
      </c>
      <c r="I11" s="301">
        <f>'[1]Podklady QZ'!I256</f>
        <v>7.5334555131038386E-2</v>
      </c>
      <c r="J11" s="176"/>
      <c r="K11" s="178" t="str">
        <f t="shared" ref="K11:L26" si="0">+A11</f>
        <v>Bioplyn</v>
      </c>
      <c r="L11" s="168">
        <f t="shared" si="0"/>
        <v>4356</v>
      </c>
      <c r="M11" s="168">
        <f t="shared" ref="M11:M25" si="1">+D11</f>
        <v>3724</v>
      </c>
      <c r="N11" s="168">
        <f t="shared" ref="N11:N25" si="2">+F11</f>
        <v>3846</v>
      </c>
      <c r="O11" s="246"/>
    </row>
    <row r="12" spans="1:15" x14ac:dyDescent="0.2">
      <c r="A12" s="57" t="s">
        <v>42</v>
      </c>
      <c r="B12" s="308">
        <f>'[1]Podklady QZ'!B257</f>
        <v>0</v>
      </c>
      <c r="C12" s="421">
        <f>'[1]Podklady QZ'!C257</f>
        <v>0</v>
      </c>
      <c r="D12" s="314">
        <f>'[1]Podklady QZ'!D257</f>
        <v>0</v>
      </c>
      <c r="E12" s="313">
        <f>'[1]Podklady QZ'!E257</f>
        <v>0</v>
      </c>
      <c r="F12" s="314">
        <f>'[1]Podklady QZ'!F257</f>
        <v>0</v>
      </c>
      <c r="G12" s="301">
        <f>'[1]Podklady QZ'!G257</f>
        <v>0</v>
      </c>
      <c r="H12" s="314">
        <f>'[1]Podklady QZ'!H257</f>
        <v>0</v>
      </c>
      <c r="I12" s="301">
        <f>'[1]Podklady QZ'!I257</f>
        <v>0</v>
      </c>
      <c r="J12" s="176"/>
      <c r="K12" s="178" t="str">
        <f t="shared" si="0"/>
        <v>Černé uhlí</v>
      </c>
      <c r="L12" s="168">
        <f t="shared" si="0"/>
        <v>0</v>
      </c>
      <c r="M12" s="168">
        <f t="shared" si="1"/>
        <v>0</v>
      </c>
      <c r="N12" s="168">
        <f t="shared" si="2"/>
        <v>0</v>
      </c>
      <c r="O12" s="246"/>
    </row>
    <row r="13" spans="1:15" x14ac:dyDescent="0.2">
      <c r="A13" s="57" t="s">
        <v>67</v>
      </c>
      <c r="B13" s="308">
        <f>'[1]Podklady QZ'!B258</f>
        <v>0</v>
      </c>
      <c r="C13" s="421">
        <f>'[1]Podklady QZ'!C258</f>
        <v>0</v>
      </c>
      <c r="D13" s="314">
        <f>'[1]Podklady QZ'!D258</f>
        <v>0</v>
      </c>
      <c r="E13" s="313">
        <f>'[1]Podklady QZ'!E258</f>
        <v>0</v>
      </c>
      <c r="F13" s="314">
        <f>'[1]Podklady QZ'!F258</f>
        <v>0</v>
      </c>
      <c r="G13" s="301">
        <f>'[1]Podklady QZ'!G258</f>
        <v>0</v>
      </c>
      <c r="H13" s="314">
        <f>'[1]Podklady QZ'!H258</f>
        <v>0</v>
      </c>
      <c r="I13" s="301">
        <f>'[1]Podklady QZ'!I258</f>
        <v>0</v>
      </c>
      <c r="J13" s="176"/>
      <c r="K13" s="178" t="str">
        <f t="shared" si="0"/>
        <v>Elektrická energie</v>
      </c>
      <c r="L13" s="168">
        <f t="shared" si="0"/>
        <v>0</v>
      </c>
      <c r="M13" s="168">
        <f t="shared" si="1"/>
        <v>0</v>
      </c>
      <c r="N13" s="168">
        <f t="shared" si="2"/>
        <v>0</v>
      </c>
      <c r="O13" s="246"/>
    </row>
    <row r="14" spans="1:15" x14ac:dyDescent="0.2">
      <c r="A14" s="57" t="s">
        <v>68</v>
      </c>
      <c r="B14" s="308">
        <f>'[1]Podklady QZ'!B259</f>
        <v>521</v>
      </c>
      <c r="C14" s="421">
        <f>'[1]Podklady QZ'!C259</f>
        <v>0.40970070616359722</v>
      </c>
      <c r="D14" s="314">
        <f>'[1]Podklady QZ'!D259</f>
        <v>306</v>
      </c>
      <c r="E14" s="313">
        <f>'[1]Podklady QZ'!E259</f>
        <v>0.30407218236381339</v>
      </c>
      <c r="F14" s="314">
        <f>'[1]Podklady QZ'!F259</f>
        <v>113</v>
      </c>
      <c r="G14" s="301">
        <f>'[1]Podklady QZ'!G259</f>
        <v>0.12657235346169787</v>
      </c>
      <c r="H14" s="314">
        <f>'[1]Podklady QZ'!H259</f>
        <v>940</v>
      </c>
      <c r="I14" s="301">
        <f>'[1]Podklady QZ'!I259</f>
        <v>0.29645795816158221</v>
      </c>
      <c r="J14" s="176"/>
      <c r="K14" s="178" t="str">
        <f t="shared" si="0"/>
        <v>Energie prostředí (tepelné čerpadlo)</v>
      </c>
      <c r="L14" s="168">
        <f t="shared" si="0"/>
        <v>521</v>
      </c>
      <c r="M14" s="168">
        <f t="shared" si="1"/>
        <v>306</v>
      </c>
      <c r="N14" s="168">
        <f t="shared" si="2"/>
        <v>113</v>
      </c>
      <c r="O14" s="246"/>
    </row>
    <row r="15" spans="1:15" x14ac:dyDescent="0.2">
      <c r="A15" s="57" t="s">
        <v>69</v>
      </c>
      <c r="B15" s="308">
        <f>'[1]Podklady QZ'!B260</f>
        <v>0</v>
      </c>
      <c r="C15" s="421">
        <f>'[1]Podklady QZ'!C260</f>
        <v>0</v>
      </c>
      <c r="D15" s="314">
        <f>'[1]Podklady QZ'!D260</f>
        <v>0</v>
      </c>
      <c r="E15" s="313">
        <f>'[1]Podklady QZ'!E260</f>
        <v>0</v>
      </c>
      <c r="F15" s="314">
        <f>'[1]Podklady QZ'!F260</f>
        <v>0</v>
      </c>
      <c r="G15" s="301">
        <f>'[1]Podklady QZ'!G260</f>
        <v>0</v>
      </c>
      <c r="H15" s="314">
        <f>'[1]Podklady QZ'!H260</f>
        <v>0</v>
      </c>
      <c r="I15" s="301">
        <f>'[1]Podklady QZ'!I260</f>
        <v>0</v>
      </c>
      <c r="J15" s="176"/>
      <c r="K15" s="178" t="str">
        <f t="shared" si="0"/>
        <v>Energie Slunce (solární kolektor)</v>
      </c>
      <c r="L15" s="168">
        <f t="shared" si="0"/>
        <v>0</v>
      </c>
      <c r="M15" s="168">
        <f t="shared" si="1"/>
        <v>0</v>
      </c>
      <c r="N15" s="168">
        <f t="shared" si="2"/>
        <v>0</v>
      </c>
      <c r="O15" s="246"/>
    </row>
    <row r="16" spans="1:15" x14ac:dyDescent="0.2">
      <c r="A16" s="57" t="s">
        <v>41</v>
      </c>
      <c r="B16" s="308">
        <f>'[1]Podklady QZ'!B261</f>
        <v>0</v>
      </c>
      <c r="C16" s="421">
        <f>'[1]Podklady QZ'!C261</f>
        <v>0</v>
      </c>
      <c r="D16" s="314">
        <f>'[1]Podklady QZ'!D261</f>
        <v>0</v>
      </c>
      <c r="E16" s="313">
        <f>'[1]Podklady QZ'!E261</f>
        <v>0</v>
      </c>
      <c r="F16" s="314">
        <f>'[1]Podklady QZ'!F261</f>
        <v>0</v>
      </c>
      <c r="G16" s="301">
        <f>'[1]Podklady QZ'!G261</f>
        <v>0</v>
      </c>
      <c r="H16" s="314">
        <f>'[1]Podklady QZ'!H261</f>
        <v>0</v>
      </c>
      <c r="I16" s="301">
        <f>'[1]Podklady QZ'!I261</f>
        <v>0</v>
      </c>
      <c r="J16" s="176"/>
      <c r="K16" s="178" t="str">
        <f t="shared" si="0"/>
        <v>Hnědé uhlí</v>
      </c>
      <c r="L16" s="168">
        <f t="shared" si="0"/>
        <v>0</v>
      </c>
      <c r="M16" s="168">
        <f t="shared" si="1"/>
        <v>0</v>
      </c>
      <c r="N16" s="168">
        <f t="shared" si="2"/>
        <v>0</v>
      </c>
      <c r="O16" s="246"/>
    </row>
    <row r="17" spans="1:18" x14ac:dyDescent="0.2">
      <c r="A17" s="57" t="s">
        <v>80</v>
      </c>
      <c r="B17" s="308">
        <f>'[1]Podklady QZ'!B262</f>
        <v>0</v>
      </c>
      <c r="C17" s="421">
        <f>'[1]Podklady QZ'!C262</f>
        <v>0</v>
      </c>
      <c r="D17" s="314">
        <f>'[1]Podklady QZ'!D262</f>
        <v>0</v>
      </c>
      <c r="E17" s="313">
        <f>'[1]Podklady QZ'!E262</f>
        <v>0</v>
      </c>
      <c r="F17" s="314">
        <f>'[1]Podklady QZ'!F262</f>
        <v>0</v>
      </c>
      <c r="G17" s="301">
        <f>'[1]Podklady QZ'!G262</f>
        <v>0</v>
      </c>
      <c r="H17" s="314">
        <f>'[1]Podklady QZ'!H262</f>
        <v>0</v>
      </c>
      <c r="I17" s="301">
        <f>'[1]Podklady QZ'!I262</f>
        <v>0</v>
      </c>
      <c r="J17" s="176"/>
      <c r="K17" s="178" t="str">
        <f t="shared" si="0"/>
        <v>Jaderné palivo</v>
      </c>
      <c r="L17" s="168">
        <f t="shared" si="0"/>
        <v>0</v>
      </c>
      <c r="M17" s="168">
        <f t="shared" si="1"/>
        <v>0</v>
      </c>
      <c r="N17" s="168">
        <f t="shared" si="2"/>
        <v>0</v>
      </c>
      <c r="O17" s="246"/>
    </row>
    <row r="18" spans="1:18" x14ac:dyDescent="0.2">
      <c r="A18" s="57" t="s">
        <v>40</v>
      </c>
      <c r="B18" s="308">
        <f>'[1]Podklady QZ'!B263</f>
        <v>0</v>
      </c>
      <c r="C18" s="421">
        <f>'[1]Podklady QZ'!C263</f>
        <v>0</v>
      </c>
      <c r="D18" s="314">
        <f>'[1]Podklady QZ'!D263</f>
        <v>0</v>
      </c>
      <c r="E18" s="313">
        <f>'[1]Podklady QZ'!E263</f>
        <v>0</v>
      </c>
      <c r="F18" s="314">
        <f>'[1]Podklady QZ'!F263</f>
        <v>0</v>
      </c>
      <c r="G18" s="301">
        <f>'[1]Podklady QZ'!G263</f>
        <v>0</v>
      </c>
      <c r="H18" s="314">
        <f>'[1]Podklady QZ'!H263</f>
        <v>0</v>
      </c>
      <c r="I18" s="301">
        <f>'[1]Podklady QZ'!I263</f>
        <v>0</v>
      </c>
      <c r="J18" s="176"/>
      <c r="K18" s="178" t="str">
        <f t="shared" si="0"/>
        <v>Koks</v>
      </c>
      <c r="L18" s="168">
        <f t="shared" si="0"/>
        <v>0</v>
      </c>
      <c r="M18" s="168">
        <f t="shared" si="1"/>
        <v>0</v>
      </c>
      <c r="N18" s="168">
        <f t="shared" si="2"/>
        <v>0</v>
      </c>
      <c r="O18" s="246"/>
    </row>
    <row r="19" spans="1:18" x14ac:dyDescent="0.2">
      <c r="A19" s="57" t="s">
        <v>39</v>
      </c>
      <c r="B19" s="308">
        <f>'[1]Podklady QZ'!B264</f>
        <v>0</v>
      </c>
      <c r="C19" s="421">
        <f>'[1]Podklady QZ'!C264</f>
        <v>0</v>
      </c>
      <c r="D19" s="314">
        <f>'[1]Podklady QZ'!D264</f>
        <v>0</v>
      </c>
      <c r="E19" s="313">
        <f>'[1]Podklady QZ'!E264</f>
        <v>0</v>
      </c>
      <c r="F19" s="314">
        <f>'[1]Podklady QZ'!F264</f>
        <v>0</v>
      </c>
      <c r="G19" s="301">
        <f>'[1]Podklady QZ'!G264</f>
        <v>0</v>
      </c>
      <c r="H19" s="314">
        <f>'[1]Podklady QZ'!H264</f>
        <v>0</v>
      </c>
      <c r="I19" s="301">
        <f>'[1]Podklady QZ'!I264</f>
        <v>0</v>
      </c>
      <c r="J19" s="176"/>
      <c r="K19" s="178" t="str">
        <f t="shared" si="0"/>
        <v>Odpadní teplo</v>
      </c>
      <c r="L19" s="168">
        <f t="shared" si="0"/>
        <v>0</v>
      </c>
      <c r="M19" s="168">
        <f t="shared" si="1"/>
        <v>0</v>
      </c>
      <c r="N19" s="168">
        <f t="shared" si="2"/>
        <v>0</v>
      </c>
      <c r="O19" s="246"/>
    </row>
    <row r="20" spans="1:18" x14ac:dyDescent="0.2">
      <c r="A20" s="57" t="s">
        <v>38</v>
      </c>
      <c r="B20" s="308">
        <f>'[1]Podklady QZ'!B265</f>
        <v>0</v>
      </c>
      <c r="C20" s="421">
        <f>'[1]Podklady QZ'!C265</f>
        <v>0</v>
      </c>
      <c r="D20" s="314">
        <f>'[1]Podklady QZ'!D265</f>
        <v>0</v>
      </c>
      <c r="E20" s="313">
        <f>'[1]Podklady QZ'!E265</f>
        <v>0</v>
      </c>
      <c r="F20" s="314">
        <f>'[1]Podklady QZ'!F265</f>
        <v>0</v>
      </c>
      <c r="G20" s="301">
        <f>'[1]Podklady QZ'!G265</f>
        <v>0</v>
      </c>
      <c r="H20" s="314">
        <f>'[1]Podklady QZ'!H265</f>
        <v>0</v>
      </c>
      <c r="I20" s="301">
        <f>'[1]Podklady QZ'!I265</f>
        <v>0</v>
      </c>
      <c r="J20" s="176"/>
      <c r="K20" s="178" t="str">
        <f t="shared" si="0"/>
        <v>Ostatní kapalná paliva</v>
      </c>
      <c r="L20" s="168">
        <f t="shared" si="0"/>
        <v>0</v>
      </c>
      <c r="M20" s="168">
        <f t="shared" si="1"/>
        <v>0</v>
      </c>
      <c r="N20" s="168">
        <f t="shared" si="2"/>
        <v>0</v>
      </c>
      <c r="O20" s="246"/>
    </row>
    <row r="21" spans="1:18" x14ac:dyDescent="0.2">
      <c r="A21" s="57" t="s">
        <v>37</v>
      </c>
      <c r="B21" s="308">
        <f>'[1]Podklady QZ'!B266</f>
        <v>65306</v>
      </c>
      <c r="C21" s="421">
        <f>'[1]Podklady QZ'!C266</f>
        <v>0.31992214113941164</v>
      </c>
      <c r="D21" s="314">
        <f>'[1]Podklady QZ'!D266</f>
        <v>82558</v>
      </c>
      <c r="E21" s="313">
        <f>'[1]Podklady QZ'!E266</f>
        <v>0.28623142699434817</v>
      </c>
      <c r="F21" s="314">
        <f>'[1]Podklady QZ'!F266</f>
        <v>86831</v>
      </c>
      <c r="G21" s="301">
        <f>'[1]Podklady QZ'!G266</f>
        <v>0.34757817424862825</v>
      </c>
      <c r="H21" s="314">
        <f>'[1]Podklady QZ'!H266</f>
        <v>234695</v>
      </c>
      <c r="I21" s="301">
        <f>'[1]Podklady QZ'!I266</f>
        <v>0.31613904383291064</v>
      </c>
      <c r="J21" s="176"/>
      <c r="K21" s="178" t="str">
        <f t="shared" si="0"/>
        <v>Ostatní pevná paliva</v>
      </c>
      <c r="L21" s="168">
        <f t="shared" si="0"/>
        <v>65306</v>
      </c>
      <c r="M21" s="168">
        <f t="shared" si="1"/>
        <v>82558</v>
      </c>
      <c r="N21" s="168">
        <f t="shared" si="2"/>
        <v>86831</v>
      </c>
      <c r="O21" s="246"/>
    </row>
    <row r="22" spans="1:18" x14ac:dyDescent="0.2">
      <c r="A22" s="57" t="s">
        <v>36</v>
      </c>
      <c r="B22" s="308">
        <f>'[1]Podklady QZ'!B267</f>
        <v>0</v>
      </c>
      <c r="C22" s="421">
        <f>'[1]Podklady QZ'!C267</f>
        <v>0</v>
      </c>
      <c r="D22" s="314">
        <f>'[1]Podklady QZ'!D267</f>
        <v>0</v>
      </c>
      <c r="E22" s="313">
        <f>'[1]Podklady QZ'!E267</f>
        <v>0</v>
      </c>
      <c r="F22" s="314">
        <f>'[1]Podklady QZ'!F267</f>
        <v>0</v>
      </c>
      <c r="G22" s="301">
        <f>'[1]Podklady QZ'!G267</f>
        <v>0</v>
      </c>
      <c r="H22" s="314">
        <f>'[1]Podklady QZ'!H267</f>
        <v>0</v>
      </c>
      <c r="I22" s="301">
        <f>'[1]Podklady QZ'!I267</f>
        <v>0</v>
      </c>
      <c r="J22" s="176"/>
      <c r="K22" s="178" t="str">
        <f t="shared" si="0"/>
        <v>Ostatní plyny</v>
      </c>
      <c r="L22" s="168">
        <f t="shared" si="0"/>
        <v>0</v>
      </c>
      <c r="M22" s="168">
        <f t="shared" si="1"/>
        <v>0</v>
      </c>
      <c r="N22" s="168">
        <f t="shared" si="2"/>
        <v>0</v>
      </c>
      <c r="O22" s="246"/>
    </row>
    <row r="23" spans="1:18" x14ac:dyDescent="0.2">
      <c r="A23" s="57" t="s">
        <v>3</v>
      </c>
      <c r="B23" s="308">
        <f>'[1]Podklady QZ'!B268</f>
        <v>0</v>
      </c>
      <c r="C23" s="421">
        <f>'[1]Podklady QZ'!C268</f>
        <v>0</v>
      </c>
      <c r="D23" s="314">
        <f>'[1]Podklady QZ'!D268</f>
        <v>0</v>
      </c>
      <c r="E23" s="313">
        <f>'[1]Podklady QZ'!E268</f>
        <v>0</v>
      </c>
      <c r="F23" s="314">
        <f>'[1]Podklady QZ'!F268</f>
        <v>0</v>
      </c>
      <c r="G23" s="301">
        <f>'[1]Podklady QZ'!G268</f>
        <v>0</v>
      </c>
      <c r="H23" s="314">
        <f>'[1]Podklady QZ'!H268</f>
        <v>0</v>
      </c>
      <c r="I23" s="301">
        <f>'[1]Podklady QZ'!I268</f>
        <v>0</v>
      </c>
      <c r="J23" s="176"/>
      <c r="K23" s="178" t="str">
        <f t="shared" si="0"/>
        <v>Ostatní</v>
      </c>
      <c r="L23" s="168">
        <f t="shared" si="0"/>
        <v>0</v>
      </c>
      <c r="M23" s="168">
        <f t="shared" si="1"/>
        <v>0</v>
      </c>
      <c r="N23" s="168">
        <f t="shared" si="2"/>
        <v>0</v>
      </c>
      <c r="O23" s="246"/>
    </row>
    <row r="24" spans="1:18" x14ac:dyDescent="0.2">
      <c r="A24" s="57" t="s">
        <v>35</v>
      </c>
      <c r="B24" s="308">
        <f>'[1]Podklady QZ'!B269</f>
        <v>31.288</v>
      </c>
      <c r="C24" s="421">
        <f>'[1]Podklady QZ'!C269</f>
        <v>6.0809661755002447E-3</v>
      </c>
      <c r="D24" s="314">
        <f>'[1]Podklady QZ'!D269</f>
        <v>32.081000000000003</v>
      </c>
      <c r="E24" s="313">
        <f>'[1]Podklady QZ'!E269</f>
        <v>2.5653163724934373E-3</v>
      </c>
      <c r="F24" s="314">
        <f>'[1]Podklady QZ'!F269</f>
        <v>33.784999999999997</v>
      </c>
      <c r="G24" s="301">
        <f>'[1]Podklady QZ'!G269</f>
        <v>6.4722532196035427E-3</v>
      </c>
      <c r="H24" s="314">
        <f>'[1]Podklady QZ'!H269</f>
        <v>97.153999999999996</v>
      </c>
      <c r="I24" s="301">
        <f>'[1]Podklady QZ'!I269</f>
        <v>4.2479344913706864E-3</v>
      </c>
      <c r="J24" s="176"/>
      <c r="K24" s="178" t="str">
        <f t="shared" si="0"/>
        <v>Topné oleje</v>
      </c>
      <c r="L24" s="168">
        <f t="shared" si="0"/>
        <v>31.288</v>
      </c>
      <c r="M24" s="168">
        <f t="shared" si="1"/>
        <v>32.081000000000003</v>
      </c>
      <c r="N24" s="168">
        <f t="shared" si="2"/>
        <v>33.784999999999997</v>
      </c>
    </row>
    <row r="25" spans="1:18" x14ac:dyDescent="0.2">
      <c r="A25" s="218" t="s">
        <v>34</v>
      </c>
      <c r="B25" s="310">
        <f>'[1]Podklady QZ'!B270</f>
        <v>248276.45200000002</v>
      </c>
      <c r="C25" s="422">
        <f>'[1]Podklady QZ'!C270</f>
        <v>0.14496740737149438</v>
      </c>
      <c r="D25" s="312">
        <f>'[1]Podklady QZ'!D270</f>
        <v>356626.62000000005</v>
      </c>
      <c r="E25" s="311">
        <f>'[1]Podklady QZ'!E270</f>
        <v>0.15389518698391982</v>
      </c>
      <c r="F25" s="312">
        <f>'[1]Podklady QZ'!F270</f>
        <v>455799.29599999997</v>
      </c>
      <c r="G25" s="311">
        <f>'[1]Podklady QZ'!G270</f>
        <v>0.15660488592652339</v>
      </c>
      <c r="H25" s="312">
        <f>'[1]Podklady QZ'!H270</f>
        <v>1060702.368</v>
      </c>
      <c r="I25" s="311">
        <f>'[1]Podklady QZ'!I270</f>
        <v>0.15282848089876785</v>
      </c>
      <c r="J25" s="176"/>
      <c r="K25" s="178" t="str">
        <f t="shared" si="0"/>
        <v>Zemní plyn</v>
      </c>
      <c r="L25" s="168">
        <f t="shared" si="0"/>
        <v>248276.45200000002</v>
      </c>
      <c r="M25" s="168">
        <f t="shared" si="1"/>
        <v>356626.62000000005</v>
      </c>
      <c r="N25" s="168">
        <f t="shared" si="2"/>
        <v>455799.29599999997</v>
      </c>
      <c r="O25" s="246"/>
    </row>
    <row r="26" spans="1:18" x14ac:dyDescent="0.2">
      <c r="A26" s="427" t="s">
        <v>290</v>
      </c>
      <c r="B26" s="428">
        <f>'[1]Podklady QZ'!B271</f>
        <v>768637</v>
      </c>
      <c r="C26" s="429"/>
      <c r="D26" s="430">
        <f>'[1]Podklady QZ'!D271</f>
        <v>1083830</v>
      </c>
      <c r="E26" s="429"/>
      <c r="F26" s="430">
        <f>'[1]Podklady QZ'!F271</f>
        <v>1352737</v>
      </c>
      <c r="G26" s="429"/>
      <c r="H26" s="430">
        <f>'[1]Podklady QZ'!H271</f>
        <v>3205204</v>
      </c>
      <c r="I26" s="429"/>
      <c r="J26" s="176"/>
      <c r="K26" s="178" t="str">
        <f t="shared" si="0"/>
        <v>Dodávka tepla ze Středočeského kraje [GJ]</v>
      </c>
      <c r="L26" s="168"/>
      <c r="M26" s="168"/>
      <c r="N26" s="168"/>
      <c r="O26" s="173"/>
      <c r="P26" s="425"/>
      <c r="Q26" s="425"/>
      <c r="R26" s="425"/>
    </row>
    <row r="27" spans="1:18" ht="13.5" customHeight="1" x14ac:dyDescent="0.2">
      <c r="A27" s="427" t="s">
        <v>280</v>
      </c>
      <c r="B27" s="428">
        <f>'[1]Podklady QZ'!B272</f>
        <v>873697.61</v>
      </c>
      <c r="C27" s="429">
        <f>'[1]Podklady QZ'!C272</f>
        <v>0.14444668890998014</v>
      </c>
      <c r="D27" s="430">
        <f>'[1]Podklady QZ'!D272</f>
        <v>1285515.08</v>
      </c>
      <c r="E27" s="429">
        <f>'[1]Podklady QZ'!E272</f>
        <v>0.15603094657191569</v>
      </c>
      <c r="F27" s="430">
        <f>'[1]Podklady QZ'!F272</f>
        <v>1609556.4929999998</v>
      </c>
      <c r="G27" s="429">
        <f>'[1]Podklady QZ'!G272</f>
        <v>0.15478971262362587</v>
      </c>
      <c r="H27" s="430">
        <f>'[1]Podklady QZ'!H272</f>
        <v>3768769.1829999997</v>
      </c>
      <c r="I27" s="429">
        <f>'[1]Podklady QZ'!I272</f>
        <v>0.15266969428272073</v>
      </c>
      <c r="J27" s="17"/>
      <c r="K27" s="178"/>
      <c r="L27" s="178" t="str">
        <f>+L9</f>
        <v>Říjen</v>
      </c>
      <c r="M27" s="178" t="str">
        <f t="shared" ref="M27:N27" si="3">+M9</f>
        <v>Listopad</v>
      </c>
      <c r="N27" s="178" t="str">
        <f t="shared" si="3"/>
        <v>Prosinec</v>
      </c>
      <c r="O27" s="127"/>
      <c r="P27" s="423"/>
      <c r="Q27" s="423"/>
      <c r="R27" s="423"/>
    </row>
    <row r="28" spans="1:18" ht="12.75" customHeight="1" x14ac:dyDescent="0.2">
      <c r="A28" s="57" t="s">
        <v>29</v>
      </c>
      <c r="B28" s="308">
        <f>'[1]Podklady QZ'!B273</f>
        <v>23548.263999999999</v>
      </c>
      <c r="C28" s="301">
        <f>'[1]Podklady QZ'!C273</f>
        <v>1.3849870447289327E-2</v>
      </c>
      <c r="D28" s="296">
        <f>'[1]Podklady QZ'!D273</f>
        <v>37562.744999999995</v>
      </c>
      <c r="E28" s="301">
        <f>'[1]Podklady QZ'!E273</f>
        <v>1.8587926949779548E-2</v>
      </c>
      <c r="F28" s="296">
        <f>'[1]Podklady QZ'!F273</f>
        <v>45838.934999999998</v>
      </c>
      <c r="G28" s="301">
        <f>'[1]Podklady QZ'!G273</f>
        <v>2.0083829767571858E-2</v>
      </c>
      <c r="H28" s="296">
        <f>'[1]Podklady QZ'!H273</f>
        <v>106949.94399999999</v>
      </c>
      <c r="I28" s="301">
        <f>'[1]Podklady QZ'!I273</f>
        <v>1.7814759475121639E-2</v>
      </c>
      <c r="J28" s="176"/>
      <c r="K28" s="178" t="str">
        <f>+A28</f>
        <v>Průmysl</v>
      </c>
      <c r="L28" s="168">
        <f t="shared" ref="L28:L35" si="4">+B28</f>
        <v>23548.263999999999</v>
      </c>
      <c r="M28" s="168">
        <f t="shared" ref="M28:M35" si="5">+D28</f>
        <v>37562.744999999995</v>
      </c>
      <c r="N28" s="168">
        <f t="shared" ref="N28:N35" si="6">+F28</f>
        <v>45838.934999999998</v>
      </c>
      <c r="O28" s="127"/>
      <c r="P28" s="423"/>
      <c r="Q28" s="423"/>
      <c r="R28" s="423"/>
    </row>
    <row r="29" spans="1:18" ht="12.75" customHeight="1" x14ac:dyDescent="0.2">
      <c r="A29" s="57" t="s">
        <v>0</v>
      </c>
      <c r="B29" s="308">
        <f>'[1]Podklady QZ'!B274</f>
        <v>1754.3030000000001</v>
      </c>
      <c r="C29" s="313">
        <f>'[1]Podklady QZ'!C274</f>
        <v>1.1365849476682018E-2</v>
      </c>
      <c r="D29" s="314">
        <f>'[1]Podklady QZ'!D274</f>
        <v>2762.174</v>
      </c>
      <c r="E29" s="313">
        <f>'[1]Podklady QZ'!E274</f>
        <v>1.270901112660886E-2</v>
      </c>
      <c r="F29" s="314">
        <f>'[1]Podklady QZ'!F274</f>
        <v>3359.1660000000002</v>
      </c>
      <c r="G29" s="301">
        <f>'[1]Podklady QZ'!G274</f>
        <v>1.2923725123573119E-2</v>
      </c>
      <c r="H29" s="314">
        <f>'[1]Podklady QZ'!H274</f>
        <v>7875.643</v>
      </c>
      <c r="I29" s="301">
        <f>'[1]Podklady QZ'!I274</f>
        <v>1.2469138512373464E-2</v>
      </c>
      <c r="J29" s="176"/>
      <c r="K29" s="178" t="str">
        <f t="shared" ref="K29:K35" si="7">+A29</f>
        <v>Energetika</v>
      </c>
      <c r="L29" s="168">
        <f t="shared" si="4"/>
        <v>1754.3030000000001</v>
      </c>
      <c r="M29" s="168">
        <f t="shared" si="5"/>
        <v>2762.174</v>
      </c>
      <c r="N29" s="168">
        <f t="shared" si="6"/>
        <v>3359.1660000000002</v>
      </c>
      <c r="O29" s="127"/>
      <c r="P29" s="424"/>
      <c r="Q29" s="424"/>
      <c r="R29" s="424"/>
    </row>
    <row r="30" spans="1:18" ht="12.75" customHeight="1" x14ac:dyDescent="0.2">
      <c r="A30" s="57" t="s">
        <v>1</v>
      </c>
      <c r="B30" s="308">
        <f>'[1]Podklady QZ'!B275</f>
        <v>21002.967000000001</v>
      </c>
      <c r="C30" s="313">
        <f>'[1]Podklady QZ'!C275</f>
        <v>0.43639032267876887</v>
      </c>
      <c r="D30" s="314">
        <f>'[1]Podklady QZ'!D275</f>
        <v>32717.806</v>
      </c>
      <c r="E30" s="313">
        <f>'[1]Podklady QZ'!E275</f>
        <v>0.43277728393355519</v>
      </c>
      <c r="F30" s="314">
        <f>'[1]Podklady QZ'!F275</f>
        <v>42855.923999999999</v>
      </c>
      <c r="G30" s="301">
        <f>'[1]Podklady QZ'!G275</f>
        <v>0.40087850318795593</v>
      </c>
      <c r="H30" s="314">
        <f>'[1]Podklady QZ'!H275</f>
        <v>96576.697</v>
      </c>
      <c r="I30" s="301">
        <f>'[1]Podklady QZ'!I275</f>
        <v>0.41874528876469042</v>
      </c>
      <c r="J30" s="176"/>
      <c r="K30" s="178" t="str">
        <f t="shared" si="7"/>
        <v>Doprava</v>
      </c>
      <c r="L30" s="168">
        <f t="shared" si="4"/>
        <v>21002.967000000001</v>
      </c>
      <c r="M30" s="168">
        <f t="shared" si="5"/>
        <v>32717.806</v>
      </c>
      <c r="N30" s="168">
        <f t="shared" si="6"/>
        <v>42855.923999999999</v>
      </c>
      <c r="O30" s="127"/>
      <c r="P30" s="246"/>
      <c r="Q30" s="246"/>
      <c r="R30" s="246"/>
    </row>
    <row r="31" spans="1:18" ht="12.75" customHeight="1" x14ac:dyDescent="0.2">
      <c r="A31" s="57" t="s">
        <v>2</v>
      </c>
      <c r="B31" s="308">
        <f>'[1]Podklady QZ'!B276</f>
        <v>2614.0320000000002</v>
      </c>
      <c r="C31" s="313">
        <f>'[1]Podklady QZ'!C276</f>
        <v>9.7719017824493284E-2</v>
      </c>
      <c r="D31" s="314">
        <f>'[1]Podklady QZ'!D276</f>
        <v>4303.0609999999997</v>
      </c>
      <c r="E31" s="313">
        <f>'[1]Podklady QZ'!E276</f>
        <v>9.2274228342775752E-2</v>
      </c>
      <c r="F31" s="314">
        <f>'[1]Podklady QZ'!F276</f>
        <v>6070.2640000000001</v>
      </c>
      <c r="G31" s="301">
        <f>'[1]Podklady QZ'!G276</f>
        <v>0.10174861725536244</v>
      </c>
      <c r="H31" s="314">
        <f>'[1]Podklady QZ'!H276</f>
        <v>12987.357</v>
      </c>
      <c r="I31" s="301">
        <f>'[1]Podklady QZ'!I276</f>
        <v>9.7617506069583249E-2</v>
      </c>
      <c r="J31" s="176"/>
      <c r="K31" s="178" t="str">
        <f t="shared" si="7"/>
        <v>Stavebnictví</v>
      </c>
      <c r="L31" s="168">
        <f t="shared" si="4"/>
        <v>2614.0320000000002</v>
      </c>
      <c r="M31" s="168">
        <f t="shared" si="5"/>
        <v>4303.0609999999997</v>
      </c>
      <c r="N31" s="168">
        <f t="shared" si="6"/>
        <v>6070.2640000000001</v>
      </c>
    </row>
    <row r="32" spans="1:18" x14ac:dyDescent="0.2">
      <c r="A32" s="57" t="s">
        <v>6</v>
      </c>
      <c r="B32" s="308">
        <f>'[1]Podklady QZ'!B277</f>
        <v>266.57900000000001</v>
      </c>
      <c r="C32" s="313">
        <f>'[1]Podklady QZ'!C277</f>
        <v>1.0885035335461079E-2</v>
      </c>
      <c r="D32" s="314">
        <f>'[1]Podklady QZ'!D277</f>
        <v>392.02300000000002</v>
      </c>
      <c r="E32" s="313">
        <f>'[1]Podklady QZ'!E277</f>
        <v>1.1056241776345019E-2</v>
      </c>
      <c r="F32" s="314">
        <f>'[1]Podklady QZ'!F277</f>
        <v>500.23199999999997</v>
      </c>
      <c r="G32" s="301">
        <f>'[1]Podklady QZ'!G277</f>
        <v>1.3579927815980455E-2</v>
      </c>
      <c r="H32" s="314">
        <f>'[1]Podklady QZ'!H277</f>
        <v>1158.8340000000001</v>
      </c>
      <c r="I32" s="301">
        <f>'[1]Podklady QZ'!I277</f>
        <v>1.197344069547903E-2</v>
      </c>
      <c r="J32" s="176"/>
      <c r="K32" s="178" t="str">
        <f t="shared" si="7"/>
        <v>Zemědělství a lesnictví</v>
      </c>
      <c r="L32" s="168">
        <f t="shared" si="4"/>
        <v>266.57900000000001</v>
      </c>
      <c r="M32" s="168">
        <f t="shared" si="5"/>
        <v>392.02300000000002</v>
      </c>
      <c r="N32" s="168">
        <f t="shared" si="6"/>
        <v>500.23199999999997</v>
      </c>
    </row>
    <row r="33" spans="1:14" x14ac:dyDescent="0.2">
      <c r="A33" s="57" t="s">
        <v>28</v>
      </c>
      <c r="B33" s="308">
        <f>'[1]Podklady QZ'!B278</f>
        <v>502005.75899999996</v>
      </c>
      <c r="C33" s="313">
        <f>'[1]Podklady QZ'!C278</f>
        <v>0.19467449534162334</v>
      </c>
      <c r="D33" s="314">
        <f>'[1]Podklady QZ'!D278</f>
        <v>716271.50900000008</v>
      </c>
      <c r="E33" s="313">
        <f>'[1]Podklady QZ'!E278</f>
        <v>0.19848619682032712</v>
      </c>
      <c r="F33" s="314">
        <f>'[1]Podklady QZ'!F278</f>
        <v>886641.53099999996</v>
      </c>
      <c r="G33" s="301">
        <f>'[1]Podklady QZ'!G278</f>
        <v>0.19077510759144303</v>
      </c>
      <c r="H33" s="314">
        <f>'[1]Podklady QZ'!H278</f>
        <v>2104918.7990000001</v>
      </c>
      <c r="I33" s="301">
        <f>'[1]Podklady QZ'!I278</f>
        <v>0.19427139975403565</v>
      </c>
      <c r="J33" s="176"/>
      <c r="K33" s="178" t="str">
        <f t="shared" si="7"/>
        <v>Domácnosti</v>
      </c>
      <c r="L33" s="168">
        <f t="shared" si="4"/>
        <v>502005.75899999996</v>
      </c>
      <c r="M33" s="168">
        <f t="shared" si="5"/>
        <v>716271.50900000008</v>
      </c>
      <c r="N33" s="168">
        <f t="shared" si="6"/>
        <v>886641.53099999996</v>
      </c>
    </row>
    <row r="34" spans="1:14" x14ac:dyDescent="0.2">
      <c r="A34" s="57" t="s">
        <v>5</v>
      </c>
      <c r="B34" s="308">
        <f>'[1]Podklady QZ'!B279</f>
        <v>309816.88100000005</v>
      </c>
      <c r="C34" s="313">
        <f>'[1]Podklady QZ'!C279</f>
        <v>0.22507691597202439</v>
      </c>
      <c r="D34" s="314">
        <f>'[1]Podklady QZ'!D279</f>
        <v>469766.64300000004</v>
      </c>
      <c r="E34" s="313">
        <f>'[1]Podklady QZ'!E279</f>
        <v>0.23131910810530087</v>
      </c>
      <c r="F34" s="314">
        <f>'[1]Podklady QZ'!F279</f>
        <v>593854.73</v>
      </c>
      <c r="G34" s="301">
        <f>'[1]Podklady QZ'!G279</f>
        <v>0.21833497298522134</v>
      </c>
      <c r="H34" s="314">
        <f>'[1]Podklady QZ'!H279</f>
        <v>1373438.2540000002</v>
      </c>
      <c r="I34" s="301">
        <f>'[1]Podklady QZ'!I279</f>
        <v>0.22415303552225552</v>
      </c>
      <c r="J34" s="176"/>
      <c r="K34" s="178" t="str">
        <f t="shared" si="7"/>
        <v>Obchod, služby, školství, zdravotnictví</v>
      </c>
      <c r="L34" s="168">
        <f t="shared" si="4"/>
        <v>309816.88100000005</v>
      </c>
      <c r="M34" s="168">
        <f t="shared" si="5"/>
        <v>469766.64300000004</v>
      </c>
      <c r="N34" s="168">
        <f t="shared" si="6"/>
        <v>593854.73</v>
      </c>
    </row>
    <row r="35" spans="1:14" ht="12.75" thickBot="1" x14ac:dyDescent="0.25">
      <c r="A35" s="58" t="s">
        <v>3</v>
      </c>
      <c r="B35" s="309">
        <f>'[1]Podklady QZ'!B280</f>
        <v>12688.825000000001</v>
      </c>
      <c r="C35" s="302">
        <f>'[1]Podklady QZ'!C280</f>
        <v>9.1007940722681868E-2</v>
      </c>
      <c r="D35" s="297">
        <f>'[1]Podklady QZ'!D280</f>
        <v>21739.118999999999</v>
      </c>
      <c r="E35" s="302">
        <f>'[1]Podklady QZ'!E280</f>
        <v>0.10681840939832146</v>
      </c>
      <c r="F35" s="297">
        <f>'[1]Podklady QZ'!F280</f>
        <v>30435.710999999996</v>
      </c>
      <c r="G35" s="302">
        <f>'[1]Podklady QZ'!G280</f>
        <v>0.10673946720963889</v>
      </c>
      <c r="H35" s="297">
        <f>'[1]Podklady QZ'!H280</f>
        <v>64863.654999999999</v>
      </c>
      <c r="I35" s="302">
        <f>'[1]Podklady QZ'!I280</f>
        <v>0.10327285739504277</v>
      </c>
      <c r="J35" s="176"/>
      <c r="K35" s="178" t="str">
        <f t="shared" si="7"/>
        <v>Ostatní</v>
      </c>
      <c r="L35" s="168">
        <f t="shared" si="4"/>
        <v>12688.825000000001</v>
      </c>
      <c r="M35" s="168">
        <f t="shared" si="5"/>
        <v>21739.118999999999</v>
      </c>
      <c r="N35" s="168">
        <f t="shared" si="6"/>
        <v>30435.710999999996</v>
      </c>
    </row>
    <row r="36" spans="1:14" ht="18" customHeight="1" x14ac:dyDescent="0.2">
      <c r="A36" s="382" t="s">
        <v>257</v>
      </c>
      <c r="B36" s="244"/>
      <c r="C36" s="244"/>
      <c r="D36" s="14"/>
      <c r="F36" s="17"/>
      <c r="G36" s="178"/>
      <c r="H36" s="178"/>
      <c r="I36" s="4" t="s">
        <v>82</v>
      </c>
      <c r="J36" s="178"/>
    </row>
    <row r="37" spans="1:14" x14ac:dyDescent="0.2">
      <c r="A37" s="119"/>
      <c r="B37" s="119"/>
      <c r="C37" s="119"/>
    </row>
    <row r="38" spans="1:14" x14ac:dyDescent="0.2">
      <c r="B38" s="127"/>
      <c r="C38" s="127"/>
      <c r="D38" s="127"/>
    </row>
    <row r="39" spans="1:14" x14ac:dyDescent="0.2">
      <c r="B39" s="127"/>
      <c r="C39" s="127"/>
      <c r="D39" s="127"/>
    </row>
    <row r="40" spans="1:14" x14ac:dyDescent="0.2">
      <c r="B40" s="127"/>
      <c r="C40" s="127"/>
      <c r="D40" s="127"/>
      <c r="L40" s="184" t="s">
        <v>251</v>
      </c>
      <c r="M40" s="219">
        <f>+'[1]Podklady QZ'!L248</f>
        <v>5.0987261391494475E-2</v>
      </c>
    </row>
    <row r="41" spans="1:14" x14ac:dyDescent="0.2">
      <c r="B41" s="226"/>
      <c r="C41" s="226"/>
      <c r="D41" s="226"/>
      <c r="L41" s="184" t="s">
        <v>66</v>
      </c>
      <c r="M41" s="219">
        <f>+'[1]Podklady QZ'!L249</f>
        <v>3.6387216574847704E-2</v>
      </c>
    </row>
    <row r="42" spans="1:14" x14ac:dyDescent="0.2">
      <c r="B42" s="127"/>
      <c r="C42" s="127"/>
      <c r="D42" s="127"/>
      <c r="L42" s="184" t="s">
        <v>182</v>
      </c>
      <c r="M42" s="219">
        <f>+'[1]Podklady QZ'!L250</f>
        <v>4.8165195267383602E-2</v>
      </c>
    </row>
  </sheetData>
  <mergeCells count="4">
    <mergeCell ref="D5:E5"/>
    <mergeCell ref="H5:I5"/>
    <mergeCell ref="B5:C5"/>
    <mergeCell ref="F5:G5"/>
  </mergeCells>
  <conditionalFormatting sqref="C10:C25 C28:C35 E10:E25 E28:E35 G10:G25 G28:G35 I10:I25 I28:I35">
    <cfRule type="dataBar" priority="1">
      <dataBar>
        <cfvo type="num" val="0"/>
        <cfvo type="num" val="1"/>
        <color rgb="FF63C384"/>
      </dataBar>
      <extLst>
        <ext xmlns:x14="http://schemas.microsoft.com/office/spreadsheetml/2009/9/main" uri="{B025F937-C7B1-47D3-B67F-A62EFF666E3E}">
          <x14:id>{7E1E576A-4315-49E9-9868-42D83EAED563}</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ignoredErrors>
    <ignoredError sqref="L27:N27" formula="1"/>
  </ignoredErrors>
  <drawing r:id="rId2"/>
  <extLst>
    <ext xmlns:x14="http://schemas.microsoft.com/office/spreadsheetml/2009/9/main" uri="{78C0D931-6437-407d-A8EE-F0AAD7539E65}">
      <x14:conditionalFormattings>
        <x14:conditionalFormatting xmlns:xm="http://schemas.microsoft.com/office/excel/2006/main">
          <x14:cfRule type="dataBar" id="{7E1E576A-4315-49E9-9868-42D83EAED563}">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view="pageBreakPreview" zoomScaleNormal="100" zoomScaleSheetLayoutView="100" workbookViewId="0">
      <selection activeCell="P27" sqref="P27"/>
    </sheetView>
  </sheetViews>
  <sheetFormatPr defaultRowHeight="12" x14ac:dyDescent="0.2"/>
  <cols>
    <col min="1" max="1" width="43" style="123" customWidth="1"/>
    <col min="2" max="9" width="11.42578125" style="123" customWidth="1"/>
    <col min="10" max="12" width="8" style="123" customWidth="1"/>
    <col min="13" max="13" width="8.42578125" style="123" customWidth="1"/>
    <col min="14" max="14" width="7.85546875" style="123" customWidth="1"/>
    <col min="15" max="15" width="12.5703125" style="123" bestFit="1" customWidth="1"/>
    <col min="16" max="20" width="9.140625" style="123" customWidth="1"/>
    <col min="21" max="16384" width="9.140625" style="123"/>
  </cols>
  <sheetData>
    <row r="1" spans="1:15" ht="18.75" x14ac:dyDescent="0.3">
      <c r="A1" s="164" t="s">
        <v>218</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298" t="s">
        <v>277</v>
      </c>
      <c r="C6" s="298" t="s">
        <v>52</v>
      </c>
      <c r="D6" s="298" t="s">
        <v>277</v>
      </c>
      <c r="E6" s="298" t="s">
        <v>52</v>
      </c>
      <c r="F6" s="298" t="s">
        <v>277</v>
      </c>
      <c r="G6" s="299" t="s">
        <v>52</v>
      </c>
      <c r="H6" s="298" t="s">
        <v>277</v>
      </c>
      <c r="I6" s="299" t="s">
        <v>52</v>
      </c>
      <c r="J6" s="184"/>
      <c r="O6" s="184"/>
    </row>
    <row r="7" spans="1:15" x14ac:dyDescent="0.2">
      <c r="A7" s="243" t="s">
        <v>245</v>
      </c>
      <c r="B7" s="307">
        <f>+'[1]Podklady QZ'!B288</f>
        <v>2254.3040000000005</v>
      </c>
      <c r="C7" s="304">
        <f>+'[1]Podklady QZ'!C288</f>
        <v>5.4305895438559827E-2</v>
      </c>
      <c r="D7" s="305">
        <f>+'[1]Podklady QZ'!D288</f>
        <v>2254.3602000000005</v>
      </c>
      <c r="E7" s="304">
        <f>+'[1]Podklady QZ'!E288</f>
        <v>5.4311652054179635E-2</v>
      </c>
      <c r="F7" s="305">
        <f>+'[1]Podklady QZ'!F288</f>
        <v>2254.2762000000007</v>
      </c>
      <c r="G7" s="304">
        <f>+'[1]Podklady QZ'!G288</f>
        <v>5.4775690486784323E-2</v>
      </c>
      <c r="H7" s="305">
        <f>+'[1]Podklady QZ'!H288</f>
        <v>2254.2762000000007</v>
      </c>
      <c r="I7" s="304">
        <f>+'[1]Podklady QZ'!I288</f>
        <v>5.4775690486784323E-2</v>
      </c>
      <c r="J7" s="187"/>
      <c r="O7" s="92"/>
    </row>
    <row r="8" spans="1:15" x14ac:dyDescent="0.2">
      <c r="A8" s="240" t="s">
        <v>278</v>
      </c>
      <c r="B8" s="307">
        <f>+'[1]Podklady QZ'!B289</f>
        <v>595334.79700000002</v>
      </c>
      <c r="C8" s="304">
        <f>+'[1]Podklady QZ'!C289</f>
        <v>4.5314779260707379E-2</v>
      </c>
      <c r="D8" s="305">
        <f>+'[1]Podklady QZ'!D289</f>
        <v>770247.60799999977</v>
      </c>
      <c r="E8" s="304">
        <f>+'[1]Podklady QZ'!E289</f>
        <v>4.8108614715976411E-2</v>
      </c>
      <c r="F8" s="305">
        <f>+'[1]Podklady QZ'!F289</f>
        <v>911543.72400000028</v>
      </c>
      <c r="G8" s="304">
        <f>+'[1]Podklady QZ'!G289</f>
        <v>4.8483978891340512E-2</v>
      </c>
      <c r="H8" s="305">
        <f>+'[1]Podklady QZ'!H289</f>
        <v>2277126.1290000002</v>
      </c>
      <c r="I8" s="304">
        <f>+'[1]Podklady QZ'!I289</f>
        <v>4.749030410494251E-2</v>
      </c>
      <c r="J8" s="187"/>
      <c r="O8" s="92"/>
    </row>
    <row r="9" spans="1:15" x14ac:dyDescent="0.2">
      <c r="A9" s="241" t="s">
        <v>279</v>
      </c>
      <c r="B9" s="306">
        <f>+'[1]Podklady QZ'!B290</f>
        <v>382298.88400000002</v>
      </c>
      <c r="C9" s="303">
        <f>+'[1]Podklady QZ'!C290</f>
        <v>5.6393227955340623E-2</v>
      </c>
      <c r="D9" s="300">
        <f>+'[1]Podklady QZ'!D290</f>
        <v>539992.38100000005</v>
      </c>
      <c r="E9" s="303">
        <f>+'[1]Podklady QZ'!E290</f>
        <v>5.9501391660614474E-2</v>
      </c>
      <c r="F9" s="300">
        <f>+'[1]Podklady QZ'!F290</f>
        <v>664494.74000000011</v>
      </c>
      <c r="G9" s="303">
        <f>+'[1]Podklady QZ'!G290</f>
        <v>5.8755078659882741E-2</v>
      </c>
      <c r="H9" s="300">
        <f>+'[1]Podklady QZ'!H290</f>
        <v>1586786.0050000004</v>
      </c>
      <c r="I9" s="303">
        <f>+'[1]Podklady QZ'!I290</f>
        <v>5.8414983097737141E-2</v>
      </c>
      <c r="J9" s="176"/>
      <c r="K9" s="178"/>
      <c r="L9" s="178" t="str">
        <f>+B5</f>
        <v>Říjen</v>
      </c>
      <c r="M9" s="178" t="str">
        <f>+D5</f>
        <v>Listopad</v>
      </c>
      <c r="N9" s="178" t="str">
        <f>+F5</f>
        <v>Prosinec</v>
      </c>
      <c r="O9" s="179"/>
    </row>
    <row r="10" spans="1:15" x14ac:dyDescent="0.2">
      <c r="A10" s="57" t="s">
        <v>44</v>
      </c>
      <c r="B10" s="308">
        <f>+'[1]Podklady QZ'!B291</f>
        <v>98009.293999999994</v>
      </c>
      <c r="C10" s="73">
        <f>+'[1]Podklady QZ'!C291</f>
        <v>0.17537037139194175</v>
      </c>
      <c r="D10" s="363">
        <f>+'[1]Podklady QZ'!D291</f>
        <v>121943.88900000001</v>
      </c>
      <c r="E10" s="368">
        <f>+'[1]Podklady QZ'!E291</f>
        <v>0.16926763246155827</v>
      </c>
      <c r="F10" s="363">
        <f>+'[1]Podklady QZ'!F291</f>
        <v>138703.663</v>
      </c>
      <c r="G10" s="368">
        <f>+'[1]Podklady QZ'!G291</f>
        <v>0.1616244873532208</v>
      </c>
      <c r="H10" s="363">
        <f>+'[1]Podklady QZ'!H291</f>
        <v>358656.84600000002</v>
      </c>
      <c r="I10" s="368">
        <f>+'[1]Podklady QZ'!I291</f>
        <v>0.16779459080182049</v>
      </c>
      <c r="J10" s="176"/>
      <c r="K10" s="178" t="str">
        <f>+A10</f>
        <v>Biomasa</v>
      </c>
      <c r="L10" s="168">
        <f>+B10</f>
        <v>98009.293999999994</v>
      </c>
      <c r="M10" s="168">
        <f>+D10</f>
        <v>121943.88900000001</v>
      </c>
      <c r="N10" s="168">
        <f>+F10</f>
        <v>138703.663</v>
      </c>
      <c r="O10" s="246"/>
    </row>
    <row r="11" spans="1:15" x14ac:dyDescent="0.2">
      <c r="A11" s="57" t="s">
        <v>43</v>
      </c>
      <c r="B11" s="308">
        <f>+'[1]Podklady QZ'!B292</f>
        <v>5574.0470000000005</v>
      </c>
      <c r="C11" s="421">
        <f>+'[1]Podklady QZ'!C292</f>
        <v>0.12036271930300944</v>
      </c>
      <c r="D11" s="381">
        <f>+'[1]Podklady QZ'!D292</f>
        <v>7175.4639999999999</v>
      </c>
      <c r="E11" s="380">
        <f>+'[1]Podklady QZ'!E292</f>
        <v>0.13509089372483224</v>
      </c>
      <c r="F11" s="381">
        <f>+'[1]Podklady QZ'!F292</f>
        <v>8037.4109999999991</v>
      </c>
      <c r="G11" s="368">
        <f>+'[1]Podklady QZ'!G292</f>
        <v>0.13650277926132723</v>
      </c>
      <c r="H11" s="381">
        <f>+'[1]Podklady QZ'!H292</f>
        <v>20786.921999999999</v>
      </c>
      <c r="I11" s="368">
        <f>+'[1]Podklady QZ'!I292</f>
        <v>0.13130752317739347</v>
      </c>
      <c r="J11" s="176"/>
      <c r="K11" s="178" t="str">
        <f t="shared" ref="K11:L25" si="0">+A11</f>
        <v>Bioplyn</v>
      </c>
      <c r="L11" s="168">
        <f t="shared" si="0"/>
        <v>5574.0470000000005</v>
      </c>
      <c r="M11" s="168">
        <f t="shared" ref="M11:M25" si="1">+D11</f>
        <v>7175.4639999999999</v>
      </c>
      <c r="N11" s="168">
        <f t="shared" ref="N11:N25" si="2">+F11</f>
        <v>8037.4109999999991</v>
      </c>
      <c r="O11" s="246"/>
    </row>
    <row r="12" spans="1:15" x14ac:dyDescent="0.2">
      <c r="A12" s="57" t="s">
        <v>42</v>
      </c>
      <c r="B12" s="308">
        <f>+'[1]Podklady QZ'!B293</f>
        <v>0</v>
      </c>
      <c r="C12" s="421">
        <f>+'[1]Podklady QZ'!C293</f>
        <v>0</v>
      </c>
      <c r="D12" s="381">
        <f>+'[1]Podklady QZ'!D293</f>
        <v>0</v>
      </c>
      <c r="E12" s="380">
        <f>+'[1]Podklady QZ'!E293</f>
        <v>0</v>
      </c>
      <c r="F12" s="381">
        <f>+'[1]Podklady QZ'!F293</f>
        <v>0</v>
      </c>
      <c r="G12" s="368">
        <f>+'[1]Podklady QZ'!G293</f>
        <v>0</v>
      </c>
      <c r="H12" s="381">
        <f>+'[1]Podklady QZ'!H293</f>
        <v>0</v>
      </c>
      <c r="I12" s="368">
        <f>+'[1]Podklady QZ'!I293</f>
        <v>0</v>
      </c>
      <c r="J12" s="176"/>
      <c r="K12" s="178" t="str">
        <f t="shared" si="0"/>
        <v>Černé uhlí</v>
      </c>
      <c r="L12" s="168">
        <f t="shared" si="0"/>
        <v>0</v>
      </c>
      <c r="M12" s="168">
        <f t="shared" si="1"/>
        <v>0</v>
      </c>
      <c r="N12" s="168">
        <f t="shared" si="2"/>
        <v>0</v>
      </c>
      <c r="O12" s="246"/>
    </row>
    <row r="13" spans="1:15" x14ac:dyDescent="0.2">
      <c r="A13" s="57" t="s">
        <v>67</v>
      </c>
      <c r="B13" s="308">
        <f>+'[1]Podklady QZ'!B294</f>
        <v>58.587000000000003</v>
      </c>
      <c r="C13" s="421">
        <f>+'[1]Podklady QZ'!C294</f>
        <v>3.6632512503775055E-2</v>
      </c>
      <c r="D13" s="381">
        <f>+'[1]Podklady QZ'!D294</f>
        <v>3.8540000000000001</v>
      </c>
      <c r="E13" s="380">
        <f>+'[1]Podklady QZ'!E294</f>
        <v>3.1513859065835678E-3</v>
      </c>
      <c r="F13" s="381">
        <f>+'[1]Podklady QZ'!F294</f>
        <v>21.917999999999999</v>
      </c>
      <c r="G13" s="368">
        <f>+'[1]Podklady QZ'!G294</f>
        <v>2.2630685549319157E-2</v>
      </c>
      <c r="H13" s="381">
        <f>+'[1]Podklady QZ'!H294</f>
        <v>84.359000000000009</v>
      </c>
      <c r="I13" s="368">
        <f>+'[1]Podklady QZ'!I294</f>
        <v>2.2253737292519563E-2</v>
      </c>
      <c r="J13" s="176"/>
      <c r="K13" s="178" t="str">
        <f t="shared" si="0"/>
        <v>Elektrická energie</v>
      </c>
      <c r="L13" s="168">
        <f t="shared" si="0"/>
        <v>58.587000000000003</v>
      </c>
      <c r="M13" s="168">
        <f t="shared" si="1"/>
        <v>3.8540000000000001</v>
      </c>
      <c r="N13" s="168">
        <f t="shared" si="2"/>
        <v>21.917999999999999</v>
      </c>
      <c r="O13" s="246"/>
    </row>
    <row r="14" spans="1:15" x14ac:dyDescent="0.2">
      <c r="A14" s="57" t="s">
        <v>68</v>
      </c>
      <c r="B14" s="308">
        <f>+'[1]Podklady QZ'!B295</f>
        <v>4.21</v>
      </c>
      <c r="C14" s="421">
        <f>+'[1]Podklady QZ'!C295</f>
        <v>3.3106333453910633E-3</v>
      </c>
      <c r="D14" s="381">
        <f>+'[1]Podklady QZ'!D295</f>
        <v>8.2100000000000009</v>
      </c>
      <c r="E14" s="380">
        <f>+'[1]Podklady QZ'!E295</f>
        <v>8.1582765268199634E-3</v>
      </c>
      <c r="F14" s="381">
        <f>+'[1]Podklady QZ'!F295</f>
        <v>15.23</v>
      </c>
      <c r="G14" s="368">
        <f>+'[1]Podklady QZ'!G295</f>
        <v>1.7059264984262464E-2</v>
      </c>
      <c r="H14" s="381">
        <f>+'[1]Podklady QZ'!H295</f>
        <v>27.650000000000002</v>
      </c>
      <c r="I14" s="368">
        <f>+'[1]Podklady QZ'!I295</f>
        <v>8.7202793012422855E-3</v>
      </c>
      <c r="J14" s="176"/>
      <c r="K14" s="178" t="str">
        <f t="shared" si="0"/>
        <v>Energie prostředí (tepelné čerpadlo)</v>
      </c>
      <c r="L14" s="168">
        <f t="shared" si="0"/>
        <v>4.21</v>
      </c>
      <c r="M14" s="168">
        <f t="shared" si="1"/>
        <v>8.2100000000000009</v>
      </c>
      <c r="N14" s="168">
        <f t="shared" si="2"/>
        <v>15.23</v>
      </c>
      <c r="O14" s="246"/>
    </row>
    <row r="15" spans="1:15" x14ac:dyDescent="0.2">
      <c r="A15" s="57" t="s">
        <v>69</v>
      </c>
      <c r="B15" s="308">
        <f>+'[1]Podklady QZ'!B296</f>
        <v>0</v>
      </c>
      <c r="C15" s="421">
        <f>+'[1]Podklady QZ'!C296</f>
        <v>0</v>
      </c>
      <c r="D15" s="381">
        <f>+'[1]Podklady QZ'!D296</f>
        <v>0</v>
      </c>
      <c r="E15" s="380">
        <f>+'[1]Podklady QZ'!E296</f>
        <v>0</v>
      </c>
      <c r="F15" s="381">
        <f>+'[1]Podklady QZ'!F296</f>
        <v>0</v>
      </c>
      <c r="G15" s="368">
        <f>+'[1]Podklady QZ'!G296</f>
        <v>0</v>
      </c>
      <c r="H15" s="381">
        <f>+'[1]Podklady QZ'!H296</f>
        <v>0</v>
      </c>
      <c r="I15" s="368">
        <f>+'[1]Podklady QZ'!I296</f>
        <v>0</v>
      </c>
      <c r="J15" s="176"/>
      <c r="K15" s="178" t="str">
        <f t="shared" si="0"/>
        <v>Energie Slunce (solární kolektor)</v>
      </c>
      <c r="L15" s="168">
        <f t="shared" si="0"/>
        <v>0</v>
      </c>
      <c r="M15" s="168">
        <f t="shared" si="1"/>
        <v>0</v>
      </c>
      <c r="N15" s="168">
        <f t="shared" si="2"/>
        <v>0</v>
      </c>
      <c r="O15" s="246"/>
    </row>
    <row r="16" spans="1:15" x14ac:dyDescent="0.2">
      <c r="A16" s="57" t="s">
        <v>41</v>
      </c>
      <c r="B16" s="308">
        <f>+'[1]Podklady QZ'!B297</f>
        <v>232529.00900000002</v>
      </c>
      <c r="C16" s="421">
        <f>+'[1]Podklady QZ'!C297</f>
        <v>7.422747402433541E-2</v>
      </c>
      <c r="D16" s="381">
        <f>+'[1]Podklady QZ'!D297</f>
        <v>339332.46799999999</v>
      </c>
      <c r="E16" s="380">
        <f>+'[1]Podklady QZ'!E297</f>
        <v>7.9511907652581731E-2</v>
      </c>
      <c r="F16" s="381">
        <f>+'[1]Podklady QZ'!F297</f>
        <v>435865.72100000002</v>
      </c>
      <c r="G16" s="368">
        <f>+'[1]Podklady QZ'!G297</f>
        <v>8.1890934327646006E-2</v>
      </c>
      <c r="H16" s="381">
        <f>+'[1]Podklady QZ'!H297</f>
        <v>1007727.198</v>
      </c>
      <c r="I16" s="368">
        <f>+'[1]Podklady QZ'!I297</f>
        <v>7.92060096570468E-2</v>
      </c>
      <c r="J16" s="176"/>
      <c r="K16" s="178" t="str">
        <f t="shared" si="0"/>
        <v>Hnědé uhlí</v>
      </c>
      <c r="L16" s="168">
        <f t="shared" si="0"/>
        <v>232529.00900000002</v>
      </c>
      <c r="M16" s="168">
        <f t="shared" si="1"/>
        <v>339332.46799999999</v>
      </c>
      <c r="N16" s="168">
        <f t="shared" si="2"/>
        <v>435865.72100000002</v>
      </c>
      <c r="O16" s="246"/>
    </row>
    <row r="17" spans="1:18" x14ac:dyDescent="0.2">
      <c r="A17" s="57" t="s">
        <v>80</v>
      </c>
      <c r="B17" s="308">
        <f>+'[1]Podklady QZ'!B298</f>
        <v>12946.59</v>
      </c>
      <c r="C17" s="421">
        <f>+'[1]Podklady QZ'!C298</f>
        <v>0.78827888920211875</v>
      </c>
      <c r="D17" s="381">
        <f>+'[1]Podklady QZ'!D298</f>
        <v>23008.41</v>
      </c>
      <c r="E17" s="380">
        <f>+'[1]Podklady QZ'!E298</f>
        <v>0.82113243451007367</v>
      </c>
      <c r="F17" s="381">
        <f>+'[1]Podklady QZ'!F298</f>
        <v>26557.8</v>
      </c>
      <c r="G17" s="368">
        <f>+'[1]Podklady QZ'!G298</f>
        <v>0.82075926521126419</v>
      </c>
      <c r="H17" s="381">
        <f>+'[1]Podklady QZ'!H298</f>
        <v>62512.800000000003</v>
      </c>
      <c r="I17" s="368">
        <f>+'[1]Podklady QZ'!I298</f>
        <v>0.81394956707400534</v>
      </c>
      <c r="J17" s="176"/>
      <c r="K17" s="178" t="str">
        <f t="shared" si="0"/>
        <v>Jaderné palivo</v>
      </c>
      <c r="L17" s="168">
        <f t="shared" si="0"/>
        <v>12946.59</v>
      </c>
      <c r="M17" s="168">
        <f t="shared" si="1"/>
        <v>23008.41</v>
      </c>
      <c r="N17" s="168">
        <f t="shared" si="2"/>
        <v>26557.8</v>
      </c>
      <c r="O17" s="246"/>
    </row>
    <row r="18" spans="1:18" x14ac:dyDescent="0.2">
      <c r="A18" s="57" t="s">
        <v>40</v>
      </c>
      <c r="B18" s="308">
        <f>+'[1]Podklady QZ'!B299</f>
        <v>0</v>
      </c>
      <c r="C18" s="421">
        <f>+'[1]Podklady QZ'!C299</f>
        <v>0</v>
      </c>
      <c r="D18" s="381">
        <f>+'[1]Podklady QZ'!D299</f>
        <v>0</v>
      </c>
      <c r="E18" s="380">
        <f>+'[1]Podklady QZ'!E299</f>
        <v>0</v>
      </c>
      <c r="F18" s="381">
        <f>+'[1]Podklady QZ'!F299</f>
        <v>0</v>
      </c>
      <c r="G18" s="368">
        <f>+'[1]Podklady QZ'!G299</f>
        <v>0</v>
      </c>
      <c r="H18" s="381">
        <f>+'[1]Podklady QZ'!H299</f>
        <v>0</v>
      </c>
      <c r="I18" s="368">
        <f>+'[1]Podklady QZ'!I299</f>
        <v>0</v>
      </c>
      <c r="J18" s="176"/>
      <c r="K18" s="178" t="str">
        <f t="shared" si="0"/>
        <v>Koks</v>
      </c>
      <c r="L18" s="168">
        <f t="shared" si="0"/>
        <v>0</v>
      </c>
      <c r="M18" s="168">
        <f t="shared" si="1"/>
        <v>0</v>
      </c>
      <c r="N18" s="168">
        <f t="shared" si="2"/>
        <v>0</v>
      </c>
      <c r="O18" s="246"/>
    </row>
    <row r="19" spans="1:18" x14ac:dyDescent="0.2">
      <c r="A19" s="57" t="s">
        <v>39</v>
      </c>
      <c r="B19" s="308">
        <f>+'[1]Podklady QZ'!B300</f>
        <v>0</v>
      </c>
      <c r="C19" s="421">
        <f>+'[1]Podklady QZ'!C300</f>
        <v>0</v>
      </c>
      <c r="D19" s="381">
        <f>+'[1]Podklady QZ'!D300</f>
        <v>0</v>
      </c>
      <c r="E19" s="380">
        <f>+'[1]Podklady QZ'!E300</f>
        <v>0</v>
      </c>
      <c r="F19" s="381">
        <f>+'[1]Podklady QZ'!F300</f>
        <v>0</v>
      </c>
      <c r="G19" s="368">
        <f>+'[1]Podklady QZ'!G300</f>
        <v>0</v>
      </c>
      <c r="H19" s="381">
        <f>+'[1]Podklady QZ'!H300</f>
        <v>0</v>
      </c>
      <c r="I19" s="368">
        <f>+'[1]Podklady QZ'!I300</f>
        <v>0</v>
      </c>
      <c r="J19" s="176"/>
      <c r="K19" s="178" t="str">
        <f t="shared" si="0"/>
        <v>Odpadní teplo</v>
      </c>
      <c r="L19" s="168">
        <f t="shared" si="0"/>
        <v>0</v>
      </c>
      <c r="M19" s="168">
        <f t="shared" si="1"/>
        <v>0</v>
      </c>
      <c r="N19" s="168">
        <f t="shared" si="2"/>
        <v>0</v>
      </c>
      <c r="O19" s="246"/>
    </row>
    <row r="20" spans="1:18" x14ac:dyDescent="0.2">
      <c r="A20" s="57" t="s">
        <v>38</v>
      </c>
      <c r="B20" s="308">
        <f>+'[1]Podklady QZ'!B301</f>
        <v>0</v>
      </c>
      <c r="C20" s="421">
        <f>+'[1]Podklady QZ'!C301</f>
        <v>0</v>
      </c>
      <c r="D20" s="381">
        <f>+'[1]Podklady QZ'!D301</f>
        <v>0</v>
      </c>
      <c r="E20" s="380">
        <f>+'[1]Podklady QZ'!E301</f>
        <v>0</v>
      </c>
      <c r="F20" s="381">
        <f>+'[1]Podklady QZ'!F301</f>
        <v>0</v>
      </c>
      <c r="G20" s="368">
        <f>+'[1]Podklady QZ'!G301</f>
        <v>0</v>
      </c>
      <c r="H20" s="381">
        <f>+'[1]Podklady QZ'!H301</f>
        <v>0</v>
      </c>
      <c r="I20" s="368">
        <f>+'[1]Podklady QZ'!I301</f>
        <v>0</v>
      </c>
      <c r="J20" s="176"/>
      <c r="K20" s="178" t="str">
        <f t="shared" si="0"/>
        <v>Ostatní kapalná paliva</v>
      </c>
      <c r="L20" s="168">
        <f t="shared" si="0"/>
        <v>0</v>
      </c>
      <c r="M20" s="168">
        <f t="shared" si="1"/>
        <v>0</v>
      </c>
      <c r="N20" s="168">
        <f t="shared" si="2"/>
        <v>0</v>
      </c>
      <c r="O20" s="246"/>
    </row>
    <row r="21" spans="1:18" x14ac:dyDescent="0.2">
      <c r="A21" s="57" t="s">
        <v>37</v>
      </c>
      <c r="B21" s="308">
        <f>+'[1]Podklady QZ'!B302</f>
        <v>395</v>
      </c>
      <c r="C21" s="421">
        <f>+'[1]Podklady QZ'!C302</f>
        <v>1.9350327037342297E-3</v>
      </c>
      <c r="D21" s="381">
        <f>+'[1]Podklady QZ'!D302</f>
        <v>850</v>
      </c>
      <c r="E21" s="380">
        <f>+'[1]Podklady QZ'!E302</f>
        <v>2.9469792502870218E-3</v>
      </c>
      <c r="F21" s="381">
        <f>+'[1]Podklady QZ'!F302</f>
        <v>421</v>
      </c>
      <c r="G21" s="368">
        <f>+'[1]Podklady QZ'!G302</f>
        <v>1.685232363541506E-3</v>
      </c>
      <c r="H21" s="381">
        <f>+'[1]Podklady QZ'!H302</f>
        <v>1666</v>
      </c>
      <c r="I21" s="368">
        <f>+'[1]Podklady QZ'!I302</f>
        <v>2.2441366327600894E-3</v>
      </c>
      <c r="J21" s="176"/>
      <c r="K21" s="178" t="str">
        <f t="shared" si="0"/>
        <v>Ostatní pevná paliva</v>
      </c>
      <c r="L21" s="168">
        <f t="shared" si="0"/>
        <v>395</v>
      </c>
      <c r="M21" s="168">
        <f t="shared" si="1"/>
        <v>850</v>
      </c>
      <c r="N21" s="168">
        <f t="shared" si="2"/>
        <v>421</v>
      </c>
      <c r="O21" s="246"/>
    </row>
    <row r="22" spans="1:18" x14ac:dyDescent="0.2">
      <c r="A22" s="57" t="s">
        <v>36</v>
      </c>
      <c r="B22" s="308">
        <f>+'[1]Podklady QZ'!B303</f>
        <v>99.715000000000003</v>
      </c>
      <c r="C22" s="421">
        <f>+'[1]Podklady QZ'!C303</f>
        <v>3.2238236712289693E-4</v>
      </c>
      <c r="D22" s="381">
        <f>+'[1]Podklady QZ'!D303</f>
        <v>139.98099999999999</v>
      </c>
      <c r="E22" s="380">
        <f>+'[1]Podklady QZ'!E303</f>
        <v>4.3074206496116895E-4</v>
      </c>
      <c r="F22" s="381">
        <f>+'[1]Podklady QZ'!F303</f>
        <v>153.41999999999999</v>
      </c>
      <c r="G22" s="368">
        <f>+'[1]Podklady QZ'!G303</f>
        <v>3.7254570853799797E-4</v>
      </c>
      <c r="H22" s="381">
        <f>+'[1]Podklady QZ'!H303</f>
        <v>393.11599999999999</v>
      </c>
      <c r="I22" s="368">
        <f>+'[1]Podklady QZ'!I303</f>
        <v>3.7579261974576774E-4</v>
      </c>
      <c r="J22" s="176"/>
      <c r="K22" s="178" t="str">
        <f t="shared" si="0"/>
        <v>Ostatní plyny</v>
      </c>
      <c r="L22" s="168">
        <f t="shared" si="0"/>
        <v>99.715000000000003</v>
      </c>
      <c r="M22" s="168">
        <f t="shared" si="1"/>
        <v>139.98099999999999</v>
      </c>
      <c r="N22" s="168">
        <f t="shared" si="2"/>
        <v>153.41999999999999</v>
      </c>
      <c r="O22" s="246"/>
    </row>
    <row r="23" spans="1:18" x14ac:dyDescent="0.2">
      <c r="A23" s="57" t="s">
        <v>3</v>
      </c>
      <c r="B23" s="308">
        <f>+'[1]Podklady QZ'!B304</f>
        <v>0</v>
      </c>
      <c r="C23" s="421">
        <f>+'[1]Podklady QZ'!C304</f>
        <v>0</v>
      </c>
      <c r="D23" s="381">
        <f>+'[1]Podklady QZ'!D304</f>
        <v>0</v>
      </c>
      <c r="E23" s="380">
        <f>+'[1]Podklady QZ'!E304</f>
        <v>0</v>
      </c>
      <c r="F23" s="381">
        <f>+'[1]Podklady QZ'!F304</f>
        <v>0</v>
      </c>
      <c r="G23" s="368">
        <f>+'[1]Podklady QZ'!G304</f>
        <v>0</v>
      </c>
      <c r="H23" s="381">
        <f>+'[1]Podklady QZ'!H304</f>
        <v>0</v>
      </c>
      <c r="I23" s="368">
        <f>+'[1]Podklady QZ'!I304</f>
        <v>0</v>
      </c>
      <c r="J23" s="176"/>
      <c r="K23" s="178" t="str">
        <f t="shared" si="0"/>
        <v>Ostatní</v>
      </c>
      <c r="L23" s="168">
        <f t="shared" si="0"/>
        <v>0</v>
      </c>
      <c r="M23" s="168">
        <f t="shared" si="1"/>
        <v>0</v>
      </c>
      <c r="N23" s="168">
        <f t="shared" si="2"/>
        <v>0</v>
      </c>
      <c r="O23" s="246"/>
    </row>
    <row r="24" spans="1:18" x14ac:dyDescent="0.2">
      <c r="A24" s="57" t="s">
        <v>35</v>
      </c>
      <c r="B24" s="308">
        <f>+'[1]Podklady QZ'!B305</f>
        <v>79.697999999999993</v>
      </c>
      <c r="C24" s="421">
        <f>+'[1]Podklady QZ'!C305</f>
        <v>1.5489671511602483E-2</v>
      </c>
      <c r="D24" s="381">
        <f>+'[1]Podklady QZ'!D305</f>
        <v>556.28399999999999</v>
      </c>
      <c r="E24" s="380">
        <f>+'[1]Podklady QZ'!E305</f>
        <v>4.4482542718622828E-2</v>
      </c>
      <c r="F24" s="381">
        <f>+'[1]Podklady QZ'!F305</f>
        <v>852.50300000000004</v>
      </c>
      <c r="G24" s="368">
        <f>+'[1]Podklady QZ'!G305</f>
        <v>0.16331553312036939</v>
      </c>
      <c r="H24" s="381">
        <f>+'[1]Podklady QZ'!H305</f>
        <v>1488.4850000000001</v>
      </c>
      <c r="I24" s="368">
        <f>+'[1]Podklady QZ'!I305</f>
        <v>6.5082104405252444E-2</v>
      </c>
      <c r="J24" s="176"/>
      <c r="K24" s="178" t="str">
        <f t="shared" si="0"/>
        <v>Topné oleje</v>
      </c>
      <c r="L24" s="168">
        <f t="shared" si="0"/>
        <v>79.697999999999993</v>
      </c>
      <c r="M24" s="168">
        <f t="shared" si="1"/>
        <v>556.28399999999999</v>
      </c>
      <c r="N24" s="168">
        <f t="shared" si="2"/>
        <v>852.50300000000004</v>
      </c>
      <c r="O24" s="246"/>
    </row>
    <row r="25" spans="1:18" x14ac:dyDescent="0.2">
      <c r="A25" s="218" t="s">
        <v>34</v>
      </c>
      <c r="B25" s="310">
        <f>+'[1]Podklady QZ'!B306</f>
        <v>32602.734000000004</v>
      </c>
      <c r="C25" s="422">
        <f>+'[1]Podklady QZ'!C306</f>
        <v>1.9036577102376471E-2</v>
      </c>
      <c r="D25" s="379">
        <f>+'[1]Podklady QZ'!D306</f>
        <v>46973.821000000004</v>
      </c>
      <c r="E25" s="378">
        <f>+'[1]Podklady QZ'!E306</f>
        <v>2.0270626365873019E-2</v>
      </c>
      <c r="F25" s="379">
        <f>+'[1]Podklady QZ'!F306</f>
        <v>53866.074000000001</v>
      </c>
      <c r="G25" s="378">
        <f>+'[1]Podklady QZ'!G306</f>
        <v>1.8507466878754611E-2</v>
      </c>
      <c r="H25" s="379">
        <f>+'[1]Podklady QZ'!H306</f>
        <v>133442.62900000002</v>
      </c>
      <c r="I25" s="378">
        <f>+'[1]Podklady QZ'!I306</f>
        <v>1.922672645264413E-2</v>
      </c>
      <c r="J25" s="176"/>
      <c r="K25" s="178" t="str">
        <f t="shared" si="0"/>
        <v>Zemní plyn</v>
      </c>
      <c r="L25" s="168">
        <f t="shared" si="0"/>
        <v>32602.734000000004</v>
      </c>
      <c r="M25" s="168">
        <f t="shared" si="1"/>
        <v>46973.821000000004</v>
      </c>
      <c r="N25" s="168">
        <f t="shared" si="2"/>
        <v>53866.074000000001</v>
      </c>
      <c r="O25" s="173"/>
    </row>
    <row r="26" spans="1:18" ht="13.5" customHeight="1" x14ac:dyDescent="0.2">
      <c r="A26" s="242" t="s">
        <v>280</v>
      </c>
      <c r="B26" s="306">
        <f>+'[1]Podklady QZ'!B307</f>
        <v>381438.14400000003</v>
      </c>
      <c r="C26" s="370">
        <f>+'[1]Podklady QZ'!C307</f>
        <v>6.3062410030820859E-2</v>
      </c>
      <c r="D26" s="367">
        <f>+'[1]Podklady QZ'!D307</f>
        <v>539692.25400000007</v>
      </c>
      <c r="E26" s="370">
        <f>+'[1]Podklady QZ'!E307</f>
        <v>6.5505799627920941E-2</v>
      </c>
      <c r="F26" s="367">
        <f>+'[1]Podklady QZ'!F307</f>
        <v>677569.21100000001</v>
      </c>
      <c r="G26" s="370">
        <f>+'[1]Podklady QZ'!G307</f>
        <v>6.516126890198376E-2</v>
      </c>
      <c r="H26" s="367">
        <f>+'[1]Podklady QZ'!H307</f>
        <v>1598699.6090000002</v>
      </c>
      <c r="I26" s="370">
        <f>+'[1]Podklady QZ'!I307</f>
        <v>6.4761986925834833E-2</v>
      </c>
      <c r="J26" s="17"/>
      <c r="K26" s="178"/>
      <c r="L26" s="178" t="str">
        <f>+L9</f>
        <v>Říjen</v>
      </c>
      <c r="M26" s="178" t="str">
        <f t="shared" ref="M26:N26" si="3">+M9</f>
        <v>Listopad</v>
      </c>
      <c r="N26" s="178" t="str">
        <f t="shared" si="3"/>
        <v>Prosinec</v>
      </c>
      <c r="O26" s="127"/>
      <c r="P26" s="226"/>
      <c r="Q26" s="226"/>
      <c r="R26" s="226"/>
    </row>
    <row r="27" spans="1:18" ht="12.75" customHeight="1" x14ac:dyDescent="0.2">
      <c r="A27" s="57" t="s">
        <v>29</v>
      </c>
      <c r="B27" s="308">
        <f>+'[1]Podklady QZ'!B308</f>
        <v>73375.25499999999</v>
      </c>
      <c r="C27" s="368">
        <f>+'[1]Podklady QZ'!C308</f>
        <v>4.3155528398476348E-2</v>
      </c>
      <c r="D27" s="363">
        <f>+'[1]Podklady QZ'!D308</f>
        <v>96100.535999999993</v>
      </c>
      <c r="E27" s="368">
        <f>+'[1]Podklady QZ'!E308</f>
        <v>4.7555356856977829E-2</v>
      </c>
      <c r="F27" s="363">
        <f>+'[1]Podklady QZ'!F308</f>
        <v>106328.59400000001</v>
      </c>
      <c r="G27" s="368">
        <f>+'[1]Podklady QZ'!G308</f>
        <v>4.6586714576184254E-2</v>
      </c>
      <c r="H27" s="363">
        <f>+'[1]Podklady QZ'!H308</f>
        <v>275804.38500000001</v>
      </c>
      <c r="I27" s="368">
        <f>+'[1]Podklady QZ'!I308</f>
        <v>4.5941013124409374E-2</v>
      </c>
      <c r="J27" s="176"/>
      <c r="K27" s="178" t="str">
        <f>+A27</f>
        <v>Průmysl</v>
      </c>
      <c r="L27" s="168">
        <f t="shared" ref="L27:L34" si="4">+B27</f>
        <v>73375.25499999999</v>
      </c>
      <c r="M27" s="168">
        <f t="shared" ref="M27:M34" si="5">+D27</f>
        <v>96100.535999999993</v>
      </c>
      <c r="N27" s="168">
        <f t="shared" ref="N27:N34" si="6">+F27</f>
        <v>106328.59400000001</v>
      </c>
      <c r="O27" s="127"/>
      <c r="P27" s="246"/>
      <c r="Q27" s="246"/>
      <c r="R27" s="246"/>
    </row>
    <row r="28" spans="1:18" ht="12.75" customHeight="1" x14ac:dyDescent="0.2">
      <c r="A28" s="57" t="s">
        <v>0</v>
      </c>
      <c r="B28" s="308">
        <f>+'[1]Podklady QZ'!B309</f>
        <v>22002.06</v>
      </c>
      <c r="C28" s="380">
        <f>+'[1]Podklady QZ'!C309</f>
        <v>0.14254783930536877</v>
      </c>
      <c r="D28" s="381">
        <f>+'[1]Podklady QZ'!D309</f>
        <v>31501.09</v>
      </c>
      <c r="E28" s="380">
        <f>+'[1]Podklady QZ'!E309</f>
        <v>0.14493934969712521</v>
      </c>
      <c r="F28" s="381">
        <f>+'[1]Podklady QZ'!F309</f>
        <v>40399.51</v>
      </c>
      <c r="G28" s="368">
        <f>+'[1]Podklady QZ'!G309</f>
        <v>0.15542910423808867</v>
      </c>
      <c r="H28" s="381">
        <f>+'[1]Podklady QZ'!H309</f>
        <v>93902.66</v>
      </c>
      <c r="I28" s="368">
        <f>+'[1]Podklady QZ'!I309</f>
        <v>0.14867170518271475</v>
      </c>
      <c r="J28" s="176"/>
      <c r="K28" s="178" t="str">
        <f t="shared" ref="K28:K34" si="7">+A28</f>
        <v>Energetika</v>
      </c>
      <c r="L28" s="168">
        <f t="shared" si="4"/>
        <v>22002.06</v>
      </c>
      <c r="M28" s="168">
        <f t="shared" si="5"/>
        <v>31501.09</v>
      </c>
      <c r="N28" s="168">
        <f t="shared" si="6"/>
        <v>40399.51</v>
      </c>
    </row>
    <row r="29" spans="1:18" ht="12.75" customHeight="1" x14ac:dyDescent="0.2">
      <c r="A29" s="57" t="s">
        <v>1</v>
      </c>
      <c r="B29" s="308">
        <f>+'[1]Podklady QZ'!B310</f>
        <v>3200.0540000000001</v>
      </c>
      <c r="C29" s="380">
        <f>+'[1]Podklady QZ'!C310</f>
        <v>6.6489301137762358E-2</v>
      </c>
      <c r="D29" s="381">
        <f>+'[1]Podklady QZ'!D310</f>
        <v>6561.2150000000001</v>
      </c>
      <c r="E29" s="380">
        <f>+'[1]Podklady QZ'!E310</f>
        <v>8.6788973777890271E-2</v>
      </c>
      <c r="F29" s="381">
        <f>+'[1]Podklady QZ'!F310</f>
        <v>8657.76</v>
      </c>
      <c r="G29" s="368">
        <f>+'[1]Podklady QZ'!G310</f>
        <v>8.0985533522986403E-2</v>
      </c>
      <c r="H29" s="381">
        <f>+'[1]Podklady QZ'!H310</f>
        <v>18419.029000000002</v>
      </c>
      <c r="I29" s="368">
        <f>+'[1]Podklady QZ'!I310</f>
        <v>7.9862760448001321E-2</v>
      </c>
      <c r="J29" s="176"/>
      <c r="K29" s="178" t="str">
        <f t="shared" si="7"/>
        <v>Doprava</v>
      </c>
      <c r="L29" s="168">
        <f t="shared" si="4"/>
        <v>3200.0540000000001</v>
      </c>
      <c r="M29" s="168">
        <f t="shared" si="5"/>
        <v>6561.2150000000001</v>
      </c>
      <c r="N29" s="168">
        <f t="shared" si="6"/>
        <v>8657.76</v>
      </c>
      <c r="O29" s="127"/>
    </row>
    <row r="30" spans="1:18" ht="12.75" customHeight="1" x14ac:dyDescent="0.2">
      <c r="A30" s="57" t="s">
        <v>2</v>
      </c>
      <c r="B30" s="308">
        <f>+'[1]Podklady QZ'!B311</f>
        <v>471.95100000000002</v>
      </c>
      <c r="C30" s="380">
        <f>+'[1]Podklady QZ'!C311</f>
        <v>1.7642702224489763E-2</v>
      </c>
      <c r="D30" s="381">
        <f>+'[1]Podklady QZ'!D311</f>
        <v>701.57800000000009</v>
      </c>
      <c r="E30" s="380">
        <f>+'[1]Podklady QZ'!E311</f>
        <v>1.5044538892724956E-2</v>
      </c>
      <c r="F30" s="381">
        <f>+'[1]Podklady QZ'!F311</f>
        <v>982.36899999999991</v>
      </c>
      <c r="G30" s="368">
        <f>+'[1]Podklady QZ'!G311</f>
        <v>1.6466283407860539E-2</v>
      </c>
      <c r="H30" s="381">
        <f>+'[1]Podklady QZ'!H311</f>
        <v>2155.8980000000001</v>
      </c>
      <c r="I30" s="368">
        <f>+'[1]Podklady QZ'!I311</f>
        <v>1.6204481489220816E-2</v>
      </c>
      <c r="J30" s="176"/>
      <c r="K30" s="178" t="str">
        <f t="shared" si="7"/>
        <v>Stavebnictví</v>
      </c>
      <c r="L30" s="168">
        <f t="shared" si="4"/>
        <v>471.95100000000002</v>
      </c>
      <c r="M30" s="168">
        <f t="shared" si="5"/>
        <v>701.57800000000009</v>
      </c>
      <c r="N30" s="168">
        <f t="shared" si="6"/>
        <v>982.36899999999991</v>
      </c>
    </row>
    <row r="31" spans="1:18" x14ac:dyDescent="0.2">
      <c r="A31" s="57" t="s">
        <v>6</v>
      </c>
      <c r="B31" s="308">
        <f>+'[1]Podklady QZ'!B312</f>
        <v>1127.902</v>
      </c>
      <c r="C31" s="380">
        <f>+'[1]Podklady QZ'!C312</f>
        <v>4.6054839747081432E-2</v>
      </c>
      <c r="D31" s="381">
        <f>+'[1]Podklady QZ'!D312</f>
        <v>1483.953</v>
      </c>
      <c r="E31" s="380">
        <f>+'[1]Podklady QZ'!E312</f>
        <v>4.1851991216669729E-2</v>
      </c>
      <c r="F31" s="381">
        <f>+'[1]Podklady QZ'!F312</f>
        <v>5827.7060000000001</v>
      </c>
      <c r="G31" s="368">
        <f>+'[1]Podklady QZ'!G312</f>
        <v>0.15820624592740207</v>
      </c>
      <c r="H31" s="381">
        <f>+'[1]Podklady QZ'!H312</f>
        <v>8439.5609999999997</v>
      </c>
      <c r="I31" s="368">
        <f>+'[1]Podklady QZ'!I312</f>
        <v>8.7200222921814258E-2</v>
      </c>
      <c r="J31" s="176"/>
      <c r="K31" s="178" t="str">
        <f t="shared" si="7"/>
        <v>Zemědělství a lesnictví</v>
      </c>
      <c r="L31" s="168">
        <f t="shared" si="4"/>
        <v>1127.902</v>
      </c>
      <c r="M31" s="168">
        <f t="shared" si="5"/>
        <v>1483.953</v>
      </c>
      <c r="N31" s="168">
        <f t="shared" si="6"/>
        <v>5827.7060000000001</v>
      </c>
    </row>
    <row r="32" spans="1:18" x14ac:dyDescent="0.2">
      <c r="A32" s="57" t="s">
        <v>28</v>
      </c>
      <c r="B32" s="308">
        <f>+'[1]Podklady QZ'!B313</f>
        <v>161540.62500000003</v>
      </c>
      <c r="C32" s="380">
        <f>+'[1]Podklady QZ'!C313</f>
        <v>6.264438023916262E-2</v>
      </c>
      <c r="D32" s="381">
        <f>+'[1]Podklady QZ'!D313</f>
        <v>242844.41600000003</v>
      </c>
      <c r="E32" s="380">
        <f>+'[1]Podklady QZ'!E313</f>
        <v>6.729468357353495E-2</v>
      </c>
      <c r="F32" s="381">
        <f>+'[1]Podklady QZ'!F313</f>
        <v>306992.41899999994</v>
      </c>
      <c r="G32" s="368">
        <f>+'[1]Podklady QZ'!G313</f>
        <v>6.6054329418144916E-2</v>
      </c>
      <c r="H32" s="381">
        <f>+'[1]Podklady QZ'!H313</f>
        <v>711377.46</v>
      </c>
      <c r="I32" s="368">
        <f>+'[1]Podklady QZ'!I313</f>
        <v>6.5655879444530774E-2</v>
      </c>
      <c r="J32" s="176"/>
      <c r="K32" s="178" t="str">
        <f t="shared" si="7"/>
        <v>Domácnosti</v>
      </c>
      <c r="L32" s="168">
        <f t="shared" si="4"/>
        <v>161540.62500000003</v>
      </c>
      <c r="M32" s="168">
        <f t="shared" si="5"/>
        <v>242844.41600000003</v>
      </c>
      <c r="N32" s="168">
        <f t="shared" si="6"/>
        <v>306992.41899999994</v>
      </c>
    </row>
    <row r="33" spans="1:14" x14ac:dyDescent="0.2">
      <c r="A33" s="57" t="s">
        <v>5</v>
      </c>
      <c r="B33" s="308">
        <f>+'[1]Podklady QZ'!B314</f>
        <v>111070.03199999999</v>
      </c>
      <c r="C33" s="380">
        <f>+'[1]Podklady QZ'!C314</f>
        <v>8.0690568502218105E-2</v>
      </c>
      <c r="D33" s="381">
        <f>+'[1]Podklady QZ'!D314</f>
        <v>145213.50699999995</v>
      </c>
      <c r="E33" s="380">
        <f>+'[1]Podklady QZ'!E314</f>
        <v>7.1504989604131708E-2</v>
      </c>
      <c r="F33" s="381">
        <f>+'[1]Podklady QZ'!F314</f>
        <v>188772.60699999999</v>
      </c>
      <c r="G33" s="368">
        <f>+'[1]Podklady QZ'!G314</f>
        <v>6.9403609953051643E-2</v>
      </c>
      <c r="H33" s="381">
        <f>+'[1]Podklady QZ'!H314</f>
        <v>445056.14599999995</v>
      </c>
      <c r="I33" s="368">
        <f>+'[1]Podklady QZ'!I314</f>
        <v>7.2635727025363694E-2</v>
      </c>
      <c r="J33" s="176"/>
      <c r="K33" s="178" t="str">
        <f t="shared" si="7"/>
        <v>Obchod, služby, školství, zdravotnictví</v>
      </c>
      <c r="L33" s="168">
        <f t="shared" si="4"/>
        <v>111070.03199999999</v>
      </c>
      <c r="M33" s="168">
        <f t="shared" si="5"/>
        <v>145213.50699999995</v>
      </c>
      <c r="N33" s="168">
        <f t="shared" si="6"/>
        <v>188772.60699999999</v>
      </c>
    </row>
    <row r="34" spans="1:14" ht="12.75" thickBot="1" x14ac:dyDescent="0.25">
      <c r="A34" s="58" t="s">
        <v>3</v>
      </c>
      <c r="B34" s="309">
        <f>+'[1]Podklady QZ'!B315</f>
        <v>8650.2649999999994</v>
      </c>
      <c r="C34" s="369">
        <f>+'[1]Podklady QZ'!C315</f>
        <v>6.2042214653877686E-2</v>
      </c>
      <c r="D34" s="364">
        <f>+'[1]Podklady QZ'!D315</f>
        <v>15285.959000000001</v>
      </c>
      <c r="E34" s="369">
        <f>+'[1]Podklady QZ'!E315</f>
        <v>7.5109843527143713E-2</v>
      </c>
      <c r="F34" s="364">
        <f>+'[1]Podklady QZ'!F315</f>
        <v>19608.246000000003</v>
      </c>
      <c r="G34" s="369">
        <f>+'[1]Podklady QZ'!G315</f>
        <v>6.8767039184842213E-2</v>
      </c>
      <c r="H34" s="364">
        <f>+'[1]Podklady QZ'!H315</f>
        <v>43544.47</v>
      </c>
      <c r="I34" s="369">
        <f>+'[1]Podklady QZ'!I315</f>
        <v>6.9329454848832031E-2</v>
      </c>
      <c r="J34" s="176"/>
      <c r="K34" s="178" t="str">
        <f t="shared" si="7"/>
        <v>Ostatní</v>
      </c>
      <c r="L34" s="168">
        <f t="shared" si="4"/>
        <v>8650.2649999999994</v>
      </c>
      <c r="M34" s="168">
        <f t="shared" si="5"/>
        <v>15285.959000000001</v>
      </c>
      <c r="N34" s="168">
        <f t="shared" si="6"/>
        <v>19608.246000000003</v>
      </c>
    </row>
    <row r="35" spans="1:14" ht="18" customHeight="1" x14ac:dyDescent="0.2">
      <c r="A35" s="327" t="s">
        <v>257</v>
      </c>
      <c r="B35" s="244"/>
      <c r="C35" s="244"/>
      <c r="D35" s="14"/>
      <c r="F35" s="17"/>
      <c r="G35" s="178"/>
      <c r="H35" s="178"/>
      <c r="I35" s="4" t="s">
        <v>82</v>
      </c>
      <c r="J35" s="178"/>
    </row>
    <row r="36" spans="1:14" x14ac:dyDescent="0.2">
      <c r="A36" s="119"/>
      <c r="B36" s="119"/>
      <c r="C36" s="119"/>
    </row>
    <row r="37" spans="1:14" x14ac:dyDescent="0.2">
      <c r="B37" s="127"/>
      <c r="C37" s="127"/>
      <c r="D37" s="127"/>
    </row>
    <row r="38" spans="1:14" x14ac:dyDescent="0.2">
      <c r="B38" s="127"/>
      <c r="C38" s="127"/>
      <c r="D38" s="127"/>
    </row>
    <row r="39" spans="1:14" x14ac:dyDescent="0.2">
      <c r="B39" s="127"/>
      <c r="C39" s="127"/>
      <c r="D39" s="127"/>
      <c r="L39" s="184" t="s">
        <v>251</v>
      </c>
      <c r="M39" s="219">
        <f>+'[1]Podklady QZ'!L284</f>
        <v>5.4775690486784323E-2</v>
      </c>
    </row>
    <row r="40" spans="1:14" x14ac:dyDescent="0.2">
      <c r="B40" s="226"/>
      <c r="C40" s="226"/>
      <c r="D40" s="226"/>
      <c r="L40" s="184" t="s">
        <v>66</v>
      </c>
      <c r="M40" s="219">
        <f>+'[1]Podklady QZ'!L285</f>
        <v>4.749030410494251E-2</v>
      </c>
    </row>
    <row r="41" spans="1:14" x14ac:dyDescent="0.2">
      <c r="B41" s="127"/>
      <c r="C41" s="127"/>
      <c r="D41" s="127"/>
      <c r="L41" s="184" t="s">
        <v>182</v>
      </c>
      <c r="M41" s="219">
        <f>+'[1]Podklady QZ'!L286</f>
        <v>5.8414983097737141E-2</v>
      </c>
    </row>
  </sheetData>
  <mergeCells count="4">
    <mergeCell ref="B5:C5"/>
    <mergeCell ref="D5:E5"/>
    <mergeCell ref="F5:G5"/>
    <mergeCell ref="H5:I5"/>
  </mergeCells>
  <conditionalFormatting sqref="C10:C25 C27:C34 E10:E25 E27:E34 G10:G25 G27:G34 I10:I25 I27:I34">
    <cfRule type="dataBar" priority="1">
      <dataBar>
        <cfvo type="num" val="0"/>
        <cfvo type="num" val="1"/>
        <color rgb="FF63C384"/>
      </dataBar>
      <extLst>
        <ext xmlns:x14="http://schemas.microsoft.com/office/spreadsheetml/2009/9/main" uri="{B025F937-C7B1-47D3-B67F-A62EFF666E3E}">
          <x14:id>{8DF12F87-A012-442F-9A6C-FAFF94B6B04F}</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ignoredErrors>
    <ignoredError sqref="L26:N26" formula="1"/>
  </ignoredErrors>
  <drawing r:id="rId2"/>
  <extLst>
    <ext xmlns:x14="http://schemas.microsoft.com/office/spreadsheetml/2009/9/main" uri="{78C0D931-6437-407d-A8EE-F0AAD7539E65}">
      <x14:conditionalFormattings>
        <x14:conditionalFormatting xmlns:xm="http://schemas.microsoft.com/office/excel/2006/main">
          <x14:cfRule type="dataBar" id="{8DF12F87-A012-442F-9A6C-FAFF94B6B04F}">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U38"/>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customWidth="1"/>
    <col min="4" max="4" width="14.42578125" style="123" customWidth="1"/>
    <col min="5" max="5" width="8" style="123" customWidth="1"/>
    <col min="6" max="6" width="14.42578125" style="123" customWidth="1"/>
    <col min="7" max="7" width="8" style="123" customWidth="1"/>
    <col min="8" max="8" width="14.42578125" style="123" customWidth="1"/>
    <col min="9" max="9" width="8" style="123" customWidth="1"/>
    <col min="10" max="10" width="14.42578125" style="123" customWidth="1"/>
    <col min="11" max="11" width="8" style="123" customWidth="1"/>
    <col min="12" max="12" width="14.42578125" style="123" customWidth="1"/>
    <col min="13" max="13" width="8" style="123" customWidth="1"/>
    <col min="14" max="26" width="9.140625" style="123" customWidth="1"/>
    <col min="27" max="16384" width="9.140625" style="123"/>
  </cols>
  <sheetData>
    <row r="1" spans="1:21" ht="18.75" x14ac:dyDescent="0.3">
      <c r="A1" s="164" t="s">
        <v>53</v>
      </c>
      <c r="B1" s="173"/>
      <c r="C1" s="173"/>
      <c r="D1" s="173"/>
      <c r="E1" s="173"/>
      <c r="F1" s="173"/>
      <c r="G1" s="173"/>
      <c r="H1" s="173"/>
      <c r="I1" s="173"/>
      <c r="J1" s="173"/>
      <c r="K1" s="173"/>
      <c r="L1" s="173"/>
      <c r="M1" s="165" t="str">
        <f>Obsah!$A$1</f>
        <v>IV. čtvrtletí 2019</v>
      </c>
      <c r="N1" s="176"/>
      <c r="O1" s="173"/>
    </row>
    <row r="2" spans="1:21" ht="7.5" customHeight="1" x14ac:dyDescent="0.3">
      <c r="A2" s="164"/>
      <c r="B2" s="173"/>
      <c r="C2" s="173"/>
      <c r="D2" s="173"/>
      <c r="E2" s="173"/>
      <c r="F2" s="173"/>
      <c r="G2" s="173"/>
      <c r="H2" s="173"/>
      <c r="I2" s="173"/>
      <c r="J2" s="173"/>
      <c r="K2" s="173"/>
      <c r="L2" s="173"/>
      <c r="M2" s="173"/>
      <c r="N2" s="176"/>
      <c r="O2" s="173"/>
    </row>
    <row r="3" spans="1:21" x14ac:dyDescent="0.2">
      <c r="A3" s="55"/>
      <c r="B3" s="494"/>
      <c r="C3" s="494"/>
      <c r="D3" s="494"/>
      <c r="E3" s="494"/>
      <c r="F3" s="494"/>
      <c r="G3" s="495"/>
      <c r="H3" s="496"/>
      <c r="I3" s="494"/>
      <c r="J3" s="494"/>
      <c r="K3" s="494"/>
      <c r="L3" s="494"/>
      <c r="M3" s="494"/>
      <c r="N3" s="83"/>
    </row>
    <row r="4" spans="1:21" ht="13.5" customHeight="1" x14ac:dyDescent="0.2">
      <c r="A4" s="55"/>
      <c r="B4" s="497"/>
      <c r="C4" s="498"/>
      <c r="D4" s="498"/>
      <c r="E4" s="498"/>
      <c r="F4" s="498"/>
      <c r="G4" s="499"/>
      <c r="H4" s="497"/>
      <c r="I4" s="498"/>
      <c r="J4" s="498"/>
      <c r="K4" s="498"/>
      <c r="L4" s="498"/>
      <c r="M4" s="498"/>
      <c r="N4" s="84"/>
    </row>
    <row r="5" spans="1:21" x14ac:dyDescent="0.2">
      <c r="A5" s="26"/>
      <c r="B5" s="492"/>
      <c r="C5" s="500"/>
      <c r="D5" s="492"/>
      <c r="E5" s="500"/>
      <c r="F5" s="492"/>
      <c r="G5" s="500"/>
      <c r="H5" s="492"/>
      <c r="I5" s="500"/>
      <c r="J5" s="492"/>
      <c r="K5" s="500"/>
      <c r="L5" s="492"/>
      <c r="M5" s="493"/>
      <c r="N5" s="85"/>
    </row>
    <row r="6" spans="1:21" x14ac:dyDescent="0.2">
      <c r="A6" s="24"/>
      <c r="B6" s="95"/>
      <c r="C6" s="60"/>
      <c r="D6" s="60"/>
      <c r="E6" s="60"/>
      <c r="F6" s="60"/>
      <c r="G6" s="60"/>
      <c r="H6" s="60"/>
      <c r="I6" s="60"/>
      <c r="J6" s="60"/>
      <c r="K6" s="60"/>
      <c r="L6" s="60"/>
      <c r="M6" s="80"/>
      <c r="N6" s="85"/>
    </row>
    <row r="7" spans="1:21" x14ac:dyDescent="0.2">
      <c r="A7" s="484"/>
      <c r="B7" s="503"/>
      <c r="C7" s="504"/>
      <c r="D7" s="504"/>
      <c r="E7" s="504"/>
      <c r="F7" s="504"/>
      <c r="G7" s="506"/>
      <c r="H7" s="503"/>
      <c r="I7" s="504"/>
      <c r="J7" s="504"/>
      <c r="K7" s="504"/>
      <c r="L7" s="504"/>
      <c r="M7" s="504"/>
      <c r="N7" s="86"/>
    </row>
    <row r="8" spans="1:21" x14ac:dyDescent="0.2">
      <c r="A8" s="505"/>
      <c r="B8" s="62"/>
      <c r="C8" s="77"/>
      <c r="D8" s="63"/>
      <c r="E8" s="77"/>
      <c r="F8" s="63"/>
      <c r="G8" s="77"/>
      <c r="H8" s="62"/>
      <c r="I8" s="77"/>
      <c r="J8" s="63"/>
      <c r="K8" s="77"/>
      <c r="L8" s="63"/>
      <c r="M8" s="77"/>
      <c r="N8" s="87"/>
    </row>
    <row r="9" spans="1:21" x14ac:dyDescent="0.2">
      <c r="A9" s="64"/>
      <c r="B9" s="166"/>
      <c r="C9" s="167"/>
      <c r="D9" s="31"/>
      <c r="E9" s="167"/>
      <c r="F9" s="31"/>
      <c r="G9" s="167"/>
      <c r="H9" s="166"/>
      <c r="I9" s="167"/>
      <c r="J9" s="31"/>
      <c r="K9" s="167"/>
      <c r="L9" s="31"/>
      <c r="M9" s="167"/>
      <c r="N9" s="82"/>
      <c r="O9" s="179"/>
    </row>
    <row r="10" spans="1:21" x14ac:dyDescent="0.2">
      <c r="A10" s="64"/>
      <c r="B10" s="166"/>
      <c r="C10" s="167"/>
      <c r="D10" s="31"/>
      <c r="E10" s="167"/>
      <c r="F10" s="31"/>
      <c r="G10" s="167"/>
      <c r="H10" s="166"/>
      <c r="I10" s="167"/>
      <c r="J10" s="31"/>
      <c r="K10" s="167"/>
      <c r="L10" s="31"/>
      <c r="M10" s="167"/>
      <c r="N10" s="82"/>
      <c r="O10" s="179"/>
    </row>
    <row r="11" spans="1:21" x14ac:dyDescent="0.2">
      <c r="A11" s="54"/>
      <c r="B11" s="51"/>
      <c r="C11" s="167"/>
      <c r="D11" s="19"/>
      <c r="E11" s="167"/>
      <c r="F11" s="19"/>
      <c r="G11" s="167"/>
      <c r="H11" s="51"/>
      <c r="I11" s="167"/>
      <c r="J11" s="19"/>
      <c r="K11" s="167"/>
      <c r="L11" s="19"/>
      <c r="M11" s="167"/>
      <c r="N11" s="82"/>
      <c r="O11" s="179"/>
    </row>
    <row r="12" spans="1:21" x14ac:dyDescent="0.2">
      <c r="A12" s="54"/>
      <c r="B12" s="166"/>
      <c r="C12" s="167"/>
      <c r="D12" s="31"/>
      <c r="E12" s="167"/>
      <c r="F12" s="31"/>
      <c r="G12" s="167"/>
      <c r="H12" s="166"/>
      <c r="I12" s="167"/>
      <c r="J12" s="31"/>
      <c r="K12" s="167"/>
      <c r="L12" s="31"/>
      <c r="M12" s="167"/>
      <c r="N12" s="82"/>
      <c r="O12" s="179"/>
    </row>
    <row r="13" spans="1:21" x14ac:dyDescent="0.2">
      <c r="A13" s="54"/>
      <c r="B13" s="51"/>
      <c r="C13" s="167"/>
      <c r="D13" s="19"/>
      <c r="E13" s="167"/>
      <c r="F13" s="19"/>
      <c r="G13" s="167"/>
      <c r="H13" s="51"/>
      <c r="I13" s="167"/>
      <c r="J13" s="19"/>
      <c r="K13" s="167"/>
      <c r="L13" s="19"/>
      <c r="M13" s="167"/>
      <c r="N13" s="82"/>
      <c r="O13" s="179"/>
    </row>
    <row r="14" spans="1:21" x14ac:dyDescent="0.2">
      <c r="A14" s="54"/>
      <c r="B14" s="166"/>
      <c r="C14" s="167"/>
      <c r="D14" s="31"/>
      <c r="E14" s="167"/>
      <c r="F14" s="31"/>
      <c r="G14" s="167"/>
      <c r="H14" s="166"/>
      <c r="I14" s="167"/>
      <c r="J14" s="31"/>
      <c r="K14" s="167"/>
      <c r="L14" s="31"/>
      <c r="M14" s="167"/>
      <c r="N14" s="82"/>
      <c r="O14" s="179"/>
      <c r="P14" s="30"/>
      <c r="Q14" s="69"/>
      <c r="R14" s="14"/>
      <c r="S14" s="14"/>
      <c r="T14" s="14"/>
      <c r="U14" s="14"/>
    </row>
    <row r="15" spans="1:21" x14ac:dyDescent="0.2">
      <c r="A15" s="54"/>
      <c r="B15" s="166"/>
      <c r="C15" s="167"/>
      <c r="D15" s="31"/>
      <c r="E15" s="169"/>
      <c r="F15" s="31"/>
      <c r="G15" s="169"/>
      <c r="H15" s="166"/>
      <c r="I15" s="169"/>
      <c r="J15" s="31"/>
      <c r="K15" s="169"/>
      <c r="L15" s="31"/>
      <c r="M15" s="169"/>
      <c r="N15" s="82"/>
      <c r="O15" s="179"/>
      <c r="P15" s="30"/>
      <c r="Q15" s="69"/>
      <c r="R15" s="14"/>
      <c r="S15" s="14"/>
      <c r="T15" s="14"/>
      <c r="U15" s="14"/>
    </row>
    <row r="16" spans="1:21" ht="12.75" thickBot="1" x14ac:dyDescent="0.25">
      <c r="A16" s="25"/>
      <c r="B16" s="44"/>
      <c r="C16" s="170"/>
      <c r="D16" s="8"/>
      <c r="E16" s="171"/>
      <c r="F16" s="8"/>
      <c r="G16" s="171"/>
      <c r="H16" s="44"/>
      <c r="I16" s="172"/>
      <c r="J16" s="8"/>
      <c r="K16" s="172"/>
      <c r="L16" s="8"/>
      <c r="M16" s="172"/>
      <c r="N16" s="82"/>
      <c r="O16" s="179"/>
      <c r="P16" s="30"/>
      <c r="Q16" s="69"/>
      <c r="R16" s="14"/>
      <c r="S16" s="14"/>
      <c r="T16" s="14"/>
      <c r="U16" s="14"/>
    </row>
    <row r="17" spans="1:20" x14ac:dyDescent="0.2">
      <c r="A17" s="28"/>
      <c r="B17" s="173"/>
      <c r="C17" s="173"/>
      <c r="D17" s="173"/>
      <c r="E17" s="173"/>
      <c r="F17" s="173"/>
      <c r="G17" s="173"/>
      <c r="H17" s="173"/>
      <c r="I17" s="173"/>
      <c r="J17" s="173"/>
      <c r="K17" s="173"/>
      <c r="L17" s="174"/>
      <c r="M17" s="174"/>
      <c r="N17" s="175"/>
      <c r="O17" s="174"/>
    </row>
    <row r="18" spans="1:20" x14ac:dyDescent="0.2">
      <c r="A18" s="81"/>
      <c r="B18" s="494"/>
      <c r="C18" s="494"/>
      <c r="D18" s="494"/>
      <c r="E18" s="494"/>
      <c r="F18" s="494"/>
      <c r="G18" s="495"/>
      <c r="H18" s="13"/>
      <c r="I18" s="13"/>
      <c r="J18" s="13"/>
      <c r="K18" s="13"/>
      <c r="L18" s="13"/>
      <c r="M18" s="13"/>
      <c r="N18" s="176"/>
      <c r="O18" s="173"/>
      <c r="P18" s="91"/>
      <c r="Q18" s="69"/>
      <c r="R18" s="14"/>
      <c r="S18" s="14"/>
      <c r="T18" s="14"/>
    </row>
    <row r="19" spans="1:20" x14ac:dyDescent="0.2">
      <c r="A19" s="67"/>
      <c r="B19" s="507"/>
      <c r="C19" s="508"/>
      <c r="D19" s="508"/>
      <c r="E19" s="508"/>
      <c r="F19" s="508"/>
      <c r="G19" s="508"/>
      <c r="H19" s="176"/>
      <c r="I19" s="177"/>
      <c r="J19" s="178"/>
      <c r="K19" s="82"/>
      <c r="L19" s="178"/>
      <c r="M19" s="179"/>
      <c r="N19" s="176"/>
      <c r="O19" s="173"/>
      <c r="P19" s="91"/>
      <c r="Q19" s="69"/>
      <c r="R19" s="14"/>
      <c r="S19" s="14"/>
      <c r="T19" s="14"/>
    </row>
    <row r="20" spans="1:20" x14ac:dyDescent="0.2">
      <c r="A20" s="68"/>
      <c r="B20" s="493"/>
      <c r="C20" s="500"/>
      <c r="D20" s="493"/>
      <c r="E20" s="500"/>
      <c r="F20" s="493"/>
      <c r="G20" s="500"/>
      <c r="H20" s="176"/>
      <c r="I20" s="177"/>
      <c r="J20" s="178"/>
      <c r="K20" s="82"/>
      <c r="L20" s="178"/>
      <c r="M20" s="179"/>
      <c r="N20" s="176"/>
      <c r="O20" s="173"/>
      <c r="P20" s="91"/>
      <c r="Q20" s="69"/>
      <c r="R20" s="75"/>
      <c r="S20" s="75"/>
      <c r="T20" s="75"/>
    </row>
    <row r="21" spans="1:20" x14ac:dyDescent="0.2">
      <c r="A21" s="94"/>
      <c r="B21" s="95"/>
      <c r="C21" s="60"/>
      <c r="D21" s="60"/>
      <c r="E21" s="60"/>
      <c r="F21" s="60"/>
      <c r="G21" s="80"/>
      <c r="H21" s="176"/>
      <c r="I21" s="177"/>
      <c r="J21" s="178"/>
      <c r="K21" s="82"/>
      <c r="L21" s="178"/>
      <c r="M21" s="179"/>
      <c r="N21" s="176"/>
      <c r="O21" s="173"/>
      <c r="P21" s="91"/>
      <c r="Q21" s="69"/>
      <c r="R21" s="14"/>
      <c r="S21" s="14"/>
      <c r="T21" s="14"/>
    </row>
    <row r="22" spans="1:20" x14ac:dyDescent="0.2">
      <c r="A22" s="501"/>
      <c r="B22" s="503"/>
      <c r="C22" s="504"/>
      <c r="D22" s="504"/>
      <c r="E22" s="504"/>
      <c r="F22" s="504"/>
      <c r="G22" s="504"/>
      <c r="H22" s="176"/>
      <c r="I22" s="177"/>
      <c r="J22" s="178"/>
      <c r="K22" s="82"/>
      <c r="L22" s="178"/>
      <c r="M22" s="179"/>
      <c r="N22" s="176"/>
      <c r="O22" s="173"/>
      <c r="P22" s="91"/>
      <c r="Q22" s="69"/>
      <c r="R22" s="14"/>
      <c r="S22" s="14"/>
      <c r="T22" s="14"/>
    </row>
    <row r="23" spans="1:20" x14ac:dyDescent="0.2">
      <c r="A23" s="502"/>
      <c r="B23" s="62"/>
      <c r="C23" s="78"/>
      <c r="D23" s="63"/>
      <c r="E23" s="78"/>
      <c r="F23" s="63"/>
      <c r="G23" s="78"/>
      <c r="H23" s="173"/>
      <c r="I23" s="173"/>
      <c r="J23" s="178"/>
      <c r="K23" s="82"/>
      <c r="L23" s="178"/>
      <c r="M23" s="179"/>
      <c r="N23" s="176"/>
      <c r="O23" s="173"/>
      <c r="P23" s="91"/>
      <c r="Q23" s="69"/>
      <c r="R23" s="72"/>
      <c r="S23" s="75"/>
      <c r="T23" s="75"/>
    </row>
    <row r="24" spans="1:20" x14ac:dyDescent="0.2">
      <c r="A24" s="57"/>
      <c r="B24" s="88"/>
      <c r="C24" s="73"/>
      <c r="D24" s="33"/>
      <c r="E24" s="73"/>
      <c r="F24" s="33"/>
      <c r="G24" s="73"/>
      <c r="H24" s="173"/>
      <c r="I24" s="173"/>
      <c r="J24" s="178"/>
      <c r="K24" s="82"/>
      <c r="L24" s="178"/>
      <c r="M24" s="179"/>
      <c r="N24" s="176"/>
      <c r="O24" s="177"/>
      <c r="T24" s="174"/>
    </row>
    <row r="25" spans="1:20" x14ac:dyDescent="0.2">
      <c r="A25" s="57"/>
      <c r="B25" s="88"/>
      <c r="C25" s="73"/>
      <c r="D25" s="33"/>
      <c r="E25" s="73"/>
      <c r="F25" s="33"/>
      <c r="G25" s="73"/>
      <c r="H25" s="173"/>
      <c r="I25" s="173"/>
      <c r="J25" s="178"/>
      <c r="K25" s="82"/>
      <c r="L25" s="178"/>
      <c r="M25" s="179"/>
      <c r="N25" s="176"/>
      <c r="O25" s="177"/>
    </row>
    <row r="26" spans="1:20" x14ac:dyDescent="0.2">
      <c r="A26" s="57"/>
      <c r="B26" s="88"/>
      <c r="C26" s="73"/>
      <c r="D26" s="33"/>
      <c r="E26" s="73"/>
      <c r="F26" s="33"/>
      <c r="G26" s="73"/>
      <c r="H26" s="173"/>
      <c r="I26" s="173"/>
      <c r="J26" s="178"/>
      <c r="K26" s="82"/>
      <c r="L26" s="178"/>
      <c r="M26" s="179"/>
      <c r="N26" s="176"/>
      <c r="O26" s="177"/>
    </row>
    <row r="27" spans="1:20" ht="12.75" thickBot="1" x14ac:dyDescent="0.25">
      <c r="A27" s="58"/>
      <c r="B27" s="89"/>
      <c r="C27" s="74"/>
      <c r="D27" s="43"/>
      <c r="E27" s="74"/>
      <c r="F27" s="43"/>
      <c r="G27" s="74"/>
      <c r="H27" s="173"/>
      <c r="I27" s="173"/>
      <c r="J27" s="173"/>
      <c r="K27" s="173"/>
      <c r="L27" s="173"/>
      <c r="M27" s="173"/>
      <c r="N27" s="176"/>
      <c r="O27" s="177"/>
    </row>
    <row r="28" spans="1:20" x14ac:dyDescent="0.2">
      <c r="A28" s="30"/>
      <c r="B28" s="30"/>
      <c r="C28" s="69"/>
      <c r="D28" s="14"/>
      <c r="E28" s="14"/>
      <c r="F28" s="14"/>
      <c r="G28" s="174"/>
      <c r="H28" s="173"/>
      <c r="I28" s="173"/>
      <c r="J28" s="173"/>
      <c r="K28" s="173"/>
      <c r="L28" s="173"/>
      <c r="M28" s="173"/>
    </row>
    <row r="29" spans="1:20" x14ac:dyDescent="0.2">
      <c r="H29" s="173"/>
      <c r="I29" s="173"/>
      <c r="J29" s="173"/>
      <c r="K29" s="173"/>
      <c r="L29" s="173"/>
      <c r="M29" s="173"/>
    </row>
    <row r="30" spans="1:20" x14ac:dyDescent="0.2">
      <c r="J30" s="178"/>
      <c r="K30" s="178"/>
      <c r="L30" s="178"/>
      <c r="M30" s="178"/>
    </row>
    <row r="31" spans="1:20" x14ac:dyDescent="0.2">
      <c r="H31" s="178"/>
      <c r="I31" s="180"/>
      <c r="J31" s="178"/>
      <c r="K31" s="168"/>
      <c r="L31" s="168"/>
      <c r="M31" s="168"/>
    </row>
    <row r="32" spans="1:20" ht="12.75" customHeight="1" x14ac:dyDescent="0.2">
      <c r="H32" s="178"/>
      <c r="I32" s="180"/>
      <c r="J32" s="178"/>
      <c r="K32" s="168"/>
      <c r="L32" s="168"/>
      <c r="M32" s="168"/>
    </row>
    <row r="33" spans="8:13" x14ac:dyDescent="0.2">
      <c r="H33" s="178"/>
      <c r="I33" s="180"/>
      <c r="J33" s="178"/>
      <c r="K33" s="168"/>
      <c r="L33" s="168"/>
      <c r="M33" s="168"/>
    </row>
    <row r="34" spans="8:13" ht="13.5" customHeight="1" x14ac:dyDescent="0.2">
      <c r="H34" s="178"/>
      <c r="I34" s="180"/>
      <c r="J34" s="178"/>
      <c r="K34" s="168"/>
      <c r="L34" s="168"/>
      <c r="M34" s="168"/>
    </row>
    <row r="35" spans="8:13" ht="12.7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X39"/>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bestFit="1" customWidth="1"/>
    <col min="8" max="8" width="14.42578125" style="123" customWidth="1"/>
    <col min="9" max="9" width="8" style="123" bestFit="1" customWidth="1"/>
    <col min="10" max="10" width="14.42578125" style="123" customWidth="1"/>
    <col min="11" max="11" width="8" style="123" bestFit="1" customWidth="1"/>
    <col min="12" max="12" width="14.42578125" style="123" customWidth="1"/>
    <col min="13" max="13" width="8" style="123" bestFit="1" customWidth="1"/>
    <col min="14" max="26" width="9.140625" style="123" customWidth="1"/>
    <col min="27" max="16384" width="9.140625" style="123"/>
  </cols>
  <sheetData>
    <row r="1" spans="1:24" ht="18.75" x14ac:dyDescent="0.3">
      <c r="A1" s="164" t="s">
        <v>54</v>
      </c>
      <c r="M1" s="165" t="str">
        <f>Obsah!$A$1</f>
        <v>IV. čtvrtletí 2019</v>
      </c>
    </row>
    <row r="2" spans="1:24" ht="7.5" customHeight="1" x14ac:dyDescent="0.2"/>
    <row r="3" spans="1:24" x14ac:dyDescent="0.2">
      <c r="A3" s="55"/>
      <c r="B3" s="494"/>
      <c r="C3" s="494"/>
      <c r="D3" s="494"/>
      <c r="E3" s="494"/>
      <c r="F3" s="494"/>
      <c r="G3" s="495"/>
      <c r="H3" s="496"/>
      <c r="I3" s="494"/>
      <c r="J3" s="494"/>
      <c r="K3" s="494"/>
      <c r="L3" s="494"/>
      <c r="M3" s="494"/>
      <c r="N3" s="15"/>
    </row>
    <row r="4" spans="1:24" x14ac:dyDescent="0.2">
      <c r="A4" s="55"/>
      <c r="B4" s="497"/>
      <c r="C4" s="498"/>
      <c r="D4" s="498"/>
      <c r="E4" s="498"/>
      <c r="F4" s="498"/>
      <c r="G4" s="499"/>
      <c r="H4" s="497"/>
      <c r="I4" s="498"/>
      <c r="J4" s="498"/>
      <c r="K4" s="498"/>
      <c r="L4" s="498"/>
      <c r="M4" s="498"/>
      <c r="N4" s="70"/>
    </row>
    <row r="5" spans="1:24" x14ac:dyDescent="0.2">
      <c r="A5" s="26"/>
      <c r="B5" s="492"/>
      <c r="C5" s="500"/>
      <c r="D5" s="492"/>
      <c r="E5" s="500"/>
      <c r="F5" s="492"/>
      <c r="G5" s="500"/>
      <c r="H5" s="492"/>
      <c r="I5" s="500"/>
      <c r="J5" s="492"/>
      <c r="K5" s="500"/>
      <c r="L5" s="492"/>
      <c r="M5" s="493"/>
      <c r="N5" s="90"/>
    </row>
    <row r="6" spans="1:24" x14ac:dyDescent="0.2">
      <c r="A6" s="24"/>
      <c r="B6" s="95"/>
      <c r="C6" s="60"/>
      <c r="D6" s="60"/>
      <c r="E6" s="60"/>
      <c r="F6" s="60"/>
      <c r="G6" s="60"/>
      <c r="H6" s="60"/>
      <c r="I6" s="60"/>
      <c r="J6" s="60"/>
      <c r="K6" s="60"/>
      <c r="L6" s="60"/>
      <c r="M6" s="61"/>
      <c r="N6" s="90"/>
    </row>
    <row r="7" spans="1:24" x14ac:dyDescent="0.2">
      <c r="A7" s="484"/>
      <c r="B7" s="503"/>
      <c r="C7" s="504"/>
      <c r="D7" s="504"/>
      <c r="E7" s="504"/>
      <c r="F7" s="504"/>
      <c r="G7" s="506"/>
      <c r="H7" s="503"/>
      <c r="I7" s="504"/>
      <c r="J7" s="504"/>
      <c r="K7" s="504"/>
      <c r="L7" s="504"/>
      <c r="M7" s="504"/>
      <c r="N7" s="71"/>
    </row>
    <row r="8" spans="1:24" x14ac:dyDescent="0.2">
      <c r="A8" s="505"/>
      <c r="B8" s="62"/>
      <c r="C8" s="77"/>
      <c r="D8" s="63"/>
      <c r="E8" s="77"/>
      <c r="F8" s="63"/>
      <c r="G8" s="77"/>
      <c r="H8" s="62"/>
      <c r="I8" s="77"/>
      <c r="J8" s="63"/>
      <c r="K8" s="77"/>
      <c r="L8" s="63"/>
      <c r="M8" s="77"/>
      <c r="N8" s="2"/>
    </row>
    <row r="9" spans="1:24" x14ac:dyDescent="0.2">
      <c r="A9" s="64"/>
      <c r="B9" s="166"/>
      <c r="C9" s="167"/>
      <c r="D9" s="31"/>
      <c r="E9" s="167"/>
      <c r="F9" s="31"/>
      <c r="G9" s="167"/>
      <c r="H9" s="166"/>
      <c r="I9" s="167"/>
      <c r="J9" s="31"/>
      <c r="K9" s="167"/>
      <c r="L9" s="31"/>
      <c r="M9" s="167"/>
      <c r="N9" s="82"/>
      <c r="O9" s="179"/>
      <c r="X9" s="168"/>
    </row>
    <row r="10" spans="1:24" x14ac:dyDescent="0.2">
      <c r="A10" s="54"/>
      <c r="B10" s="166"/>
      <c r="C10" s="167"/>
      <c r="D10" s="31"/>
      <c r="E10" s="167"/>
      <c r="F10" s="31"/>
      <c r="G10" s="167"/>
      <c r="H10" s="166"/>
      <c r="I10" s="167"/>
      <c r="J10" s="31"/>
      <c r="K10" s="167"/>
      <c r="L10" s="31"/>
      <c r="M10" s="167"/>
      <c r="N10" s="82"/>
      <c r="O10" s="179"/>
      <c r="X10" s="168"/>
    </row>
    <row r="11" spans="1:24" x14ac:dyDescent="0.2">
      <c r="A11" s="54"/>
      <c r="B11" s="51"/>
      <c r="C11" s="167"/>
      <c r="D11" s="19"/>
      <c r="E11" s="167"/>
      <c r="F11" s="19"/>
      <c r="G11" s="167"/>
      <c r="H11" s="51"/>
      <c r="I11" s="167"/>
      <c r="J11" s="19"/>
      <c r="K11" s="167"/>
      <c r="L11" s="19"/>
      <c r="M11" s="167"/>
      <c r="N11" s="82"/>
      <c r="O11" s="179"/>
      <c r="X11" s="168"/>
    </row>
    <row r="12" spans="1:24" x14ac:dyDescent="0.2">
      <c r="A12" s="54"/>
      <c r="B12" s="166"/>
      <c r="C12" s="167"/>
      <c r="D12" s="31"/>
      <c r="E12" s="167"/>
      <c r="F12" s="31"/>
      <c r="G12" s="167"/>
      <c r="H12" s="166"/>
      <c r="I12" s="167"/>
      <c r="J12" s="31"/>
      <c r="K12" s="167"/>
      <c r="L12" s="31"/>
      <c r="M12" s="167"/>
      <c r="N12" s="82"/>
      <c r="O12" s="179"/>
      <c r="X12" s="168"/>
    </row>
    <row r="13" spans="1:24" x14ac:dyDescent="0.2">
      <c r="A13" s="54"/>
      <c r="B13" s="51"/>
      <c r="C13" s="167"/>
      <c r="D13" s="19"/>
      <c r="E13" s="167"/>
      <c r="F13" s="19"/>
      <c r="G13" s="167"/>
      <c r="H13" s="51"/>
      <c r="I13" s="167"/>
      <c r="J13" s="19"/>
      <c r="K13" s="167"/>
      <c r="L13" s="19"/>
      <c r="M13" s="167"/>
      <c r="N13" s="82"/>
      <c r="O13" s="179"/>
      <c r="X13" s="168"/>
    </row>
    <row r="14" spans="1:24" x14ac:dyDescent="0.2">
      <c r="A14" s="54"/>
      <c r="B14" s="166"/>
      <c r="C14" s="167"/>
      <c r="D14" s="31"/>
      <c r="E14" s="167"/>
      <c r="F14" s="31"/>
      <c r="G14" s="167"/>
      <c r="H14" s="166"/>
      <c r="I14" s="167"/>
      <c r="J14" s="31"/>
      <c r="K14" s="167"/>
      <c r="L14" s="31"/>
      <c r="M14" s="167"/>
      <c r="N14" s="82"/>
      <c r="O14" s="179"/>
      <c r="P14" s="30"/>
      <c r="Q14" s="69"/>
      <c r="R14" s="14"/>
      <c r="S14" s="14"/>
      <c r="T14" s="14"/>
      <c r="U14" s="14"/>
      <c r="X14" s="168"/>
    </row>
    <row r="15" spans="1:24" x14ac:dyDescent="0.2">
      <c r="A15" s="54"/>
      <c r="B15" s="166"/>
      <c r="C15" s="167"/>
      <c r="D15" s="31"/>
      <c r="E15" s="169"/>
      <c r="F15" s="31"/>
      <c r="G15" s="169"/>
      <c r="H15" s="166"/>
      <c r="I15" s="169"/>
      <c r="J15" s="31"/>
      <c r="K15" s="169"/>
      <c r="L15" s="31"/>
      <c r="M15" s="169"/>
      <c r="N15" s="82"/>
      <c r="O15" s="179"/>
      <c r="P15" s="30"/>
      <c r="Q15" s="69"/>
      <c r="R15" s="14"/>
      <c r="S15" s="14"/>
      <c r="T15" s="14"/>
      <c r="U15" s="14"/>
      <c r="X15" s="168"/>
    </row>
    <row r="16" spans="1:24" ht="12.75" thickBot="1" x14ac:dyDescent="0.25">
      <c r="A16" s="25"/>
      <c r="B16" s="44"/>
      <c r="C16" s="170"/>
      <c r="D16" s="8"/>
      <c r="E16" s="171"/>
      <c r="F16" s="8"/>
      <c r="G16" s="171"/>
      <c r="H16" s="44"/>
      <c r="I16" s="172"/>
      <c r="J16" s="8"/>
      <c r="K16" s="172"/>
      <c r="L16" s="8"/>
      <c r="M16" s="172"/>
      <c r="N16" s="82"/>
      <c r="O16" s="179"/>
      <c r="P16" s="30"/>
      <c r="Q16" s="69"/>
      <c r="R16" s="14"/>
      <c r="S16" s="14"/>
      <c r="T16" s="14"/>
      <c r="U16" s="14"/>
      <c r="X16" s="168"/>
    </row>
    <row r="17" spans="1:15" x14ac:dyDescent="0.2">
      <c r="A17" s="28"/>
      <c r="B17" s="173"/>
      <c r="C17" s="173"/>
      <c r="D17" s="173"/>
      <c r="E17" s="173"/>
      <c r="F17" s="173"/>
      <c r="G17" s="173"/>
      <c r="H17" s="173"/>
      <c r="I17" s="173"/>
      <c r="J17" s="173"/>
      <c r="K17" s="173"/>
      <c r="L17" s="174"/>
      <c r="M17" s="174"/>
      <c r="N17" s="175"/>
      <c r="O17" s="174"/>
    </row>
    <row r="18" spans="1:15" x14ac:dyDescent="0.2">
      <c r="A18" s="56"/>
      <c r="B18" s="494"/>
      <c r="C18" s="494"/>
      <c r="D18" s="494"/>
      <c r="E18" s="494"/>
      <c r="F18" s="494"/>
      <c r="G18" s="495"/>
      <c r="H18" s="173"/>
      <c r="I18" s="173"/>
      <c r="J18" s="173"/>
      <c r="K18" s="173"/>
      <c r="L18" s="173"/>
      <c r="M18" s="173"/>
      <c r="N18" s="176"/>
      <c r="O18" s="173"/>
    </row>
    <row r="19" spans="1:15" x14ac:dyDescent="0.2">
      <c r="A19" s="67"/>
      <c r="B19" s="507"/>
      <c r="C19" s="508"/>
      <c r="D19" s="508"/>
      <c r="E19" s="508"/>
      <c r="F19" s="508"/>
      <c r="G19" s="508"/>
      <c r="H19" s="176"/>
      <c r="I19" s="177"/>
      <c r="J19" s="178"/>
      <c r="K19" s="82"/>
      <c r="L19" s="178"/>
      <c r="M19" s="179"/>
      <c r="N19" s="176"/>
      <c r="O19" s="173"/>
    </row>
    <row r="20" spans="1:15" x14ac:dyDescent="0.2">
      <c r="A20" s="68"/>
      <c r="B20" s="493"/>
      <c r="C20" s="500"/>
      <c r="D20" s="493"/>
      <c r="E20" s="500"/>
      <c r="F20" s="493"/>
      <c r="G20" s="500"/>
      <c r="H20" s="176"/>
      <c r="I20" s="177"/>
      <c r="J20" s="178"/>
      <c r="K20" s="82"/>
      <c r="L20" s="178"/>
      <c r="M20" s="179"/>
      <c r="N20" s="176"/>
      <c r="O20" s="173"/>
    </row>
    <row r="21" spans="1:15" x14ac:dyDescent="0.2">
      <c r="A21" s="94"/>
      <c r="B21" s="95"/>
      <c r="C21" s="60"/>
      <c r="D21" s="60"/>
      <c r="E21" s="60"/>
      <c r="F21" s="60"/>
      <c r="G21" s="80"/>
      <c r="H21" s="176"/>
      <c r="I21" s="177"/>
      <c r="J21" s="178"/>
      <c r="K21" s="82"/>
      <c r="L21" s="178"/>
      <c r="M21" s="179"/>
      <c r="N21" s="176"/>
      <c r="O21" s="173"/>
    </row>
    <row r="22" spans="1:15" x14ac:dyDescent="0.2">
      <c r="A22" s="501"/>
      <c r="B22" s="503"/>
      <c r="C22" s="504"/>
      <c r="D22" s="504"/>
      <c r="E22" s="504"/>
      <c r="F22" s="504"/>
      <c r="G22" s="504"/>
      <c r="H22" s="176"/>
      <c r="I22" s="177"/>
      <c r="J22" s="178"/>
      <c r="K22" s="82"/>
      <c r="L22" s="178"/>
      <c r="M22" s="179"/>
      <c r="N22" s="176"/>
      <c r="O22" s="173"/>
    </row>
    <row r="23" spans="1:15" x14ac:dyDescent="0.2">
      <c r="A23" s="502"/>
      <c r="B23" s="62"/>
      <c r="C23" s="78"/>
      <c r="D23" s="63"/>
      <c r="E23" s="78"/>
      <c r="F23" s="63"/>
      <c r="G23" s="78"/>
      <c r="H23" s="173"/>
      <c r="I23" s="173"/>
      <c r="J23" s="178"/>
      <c r="K23" s="82"/>
      <c r="L23" s="178"/>
      <c r="M23" s="179"/>
      <c r="N23" s="176"/>
      <c r="O23" s="173"/>
    </row>
    <row r="24" spans="1:15" x14ac:dyDescent="0.2">
      <c r="A24" s="57"/>
      <c r="B24" s="88"/>
      <c r="C24" s="73"/>
      <c r="D24" s="33"/>
      <c r="E24" s="73"/>
      <c r="F24" s="33"/>
      <c r="G24" s="73"/>
      <c r="H24" s="173"/>
      <c r="I24" s="173"/>
      <c r="J24" s="178"/>
      <c r="K24" s="82"/>
      <c r="L24" s="178"/>
      <c r="M24" s="179"/>
      <c r="N24" s="176"/>
      <c r="O24" s="177"/>
    </row>
    <row r="25" spans="1:15" x14ac:dyDescent="0.2">
      <c r="A25" s="57"/>
      <c r="B25" s="88"/>
      <c r="C25" s="73"/>
      <c r="D25" s="33"/>
      <c r="E25" s="73"/>
      <c r="F25" s="33"/>
      <c r="G25" s="73"/>
      <c r="H25" s="173"/>
      <c r="I25" s="173"/>
      <c r="J25" s="178"/>
      <c r="K25" s="82"/>
      <c r="L25" s="178"/>
      <c r="M25" s="179"/>
      <c r="N25" s="176"/>
      <c r="O25" s="177"/>
    </row>
    <row r="26" spans="1:15" x14ac:dyDescent="0.2">
      <c r="A26" s="57"/>
      <c r="B26" s="88"/>
      <c r="C26" s="73"/>
      <c r="D26" s="33"/>
      <c r="E26" s="73"/>
      <c r="F26" s="33"/>
      <c r="G26" s="73"/>
      <c r="H26" s="173"/>
      <c r="I26" s="173"/>
      <c r="J26" s="178"/>
      <c r="K26" s="82"/>
      <c r="L26" s="178"/>
      <c r="M26" s="179"/>
      <c r="N26" s="176"/>
      <c r="O26" s="177"/>
    </row>
    <row r="27" spans="1:15" ht="12.75" thickBot="1" x14ac:dyDescent="0.25">
      <c r="A27" s="58"/>
      <c r="B27" s="89"/>
      <c r="C27" s="74"/>
      <c r="D27" s="43"/>
      <c r="E27" s="74"/>
      <c r="F27" s="43"/>
      <c r="G27" s="74"/>
      <c r="H27" s="173"/>
      <c r="I27" s="173"/>
      <c r="J27" s="173"/>
      <c r="K27" s="173"/>
      <c r="L27" s="173"/>
      <c r="M27" s="173"/>
      <c r="N27" s="176"/>
      <c r="O27" s="177"/>
    </row>
    <row r="28" spans="1:15" x14ac:dyDescent="0.2">
      <c r="A28" s="30"/>
      <c r="B28" s="30"/>
      <c r="C28" s="69"/>
      <c r="D28" s="14"/>
      <c r="E28" s="14"/>
      <c r="F28" s="14"/>
      <c r="G28" s="174"/>
      <c r="H28" s="173"/>
      <c r="I28" s="173"/>
      <c r="J28" s="173"/>
      <c r="K28" s="173"/>
      <c r="L28" s="173"/>
      <c r="M28" s="173"/>
      <c r="N28" s="173"/>
      <c r="O28" s="173"/>
    </row>
    <row r="29" spans="1:15" x14ac:dyDescent="0.2">
      <c r="A29" s="30"/>
      <c r="B29" s="30"/>
      <c r="C29" s="69"/>
      <c r="D29" s="14"/>
      <c r="E29" s="14"/>
      <c r="F29" s="14"/>
      <c r="G29" s="174"/>
      <c r="H29" s="173"/>
      <c r="I29" s="173"/>
      <c r="J29" s="173"/>
      <c r="K29" s="173"/>
      <c r="L29" s="173"/>
      <c r="M29" s="173"/>
      <c r="N29" s="173"/>
      <c r="O29" s="173"/>
    </row>
    <row r="30" spans="1:15" x14ac:dyDescent="0.2">
      <c r="J30" s="178"/>
      <c r="K30" s="178"/>
      <c r="L30" s="178"/>
      <c r="M30" s="178"/>
    </row>
    <row r="31" spans="1:15" x14ac:dyDescent="0.2">
      <c r="H31" s="178"/>
      <c r="I31" s="180"/>
      <c r="J31" s="178"/>
      <c r="K31" s="168"/>
      <c r="L31" s="168"/>
      <c r="M31" s="168"/>
    </row>
    <row r="32" spans="1:15" x14ac:dyDescent="0.2">
      <c r="H32" s="178"/>
      <c r="I32" s="180"/>
      <c r="J32" s="178"/>
      <c r="K32" s="168"/>
      <c r="L32" s="168"/>
      <c r="M32" s="168"/>
    </row>
    <row r="33" spans="8:13" ht="12.75" customHeight="1" x14ac:dyDescent="0.2">
      <c r="H33" s="178"/>
      <c r="I33" s="180"/>
      <c r="J33" s="178"/>
      <c r="K33" s="168"/>
      <c r="L33" s="168"/>
      <c r="M33" s="168"/>
    </row>
    <row r="34" spans="8:13" x14ac:dyDescent="0.2">
      <c r="H34" s="178"/>
      <c r="I34" s="180"/>
      <c r="J34" s="178"/>
      <c r="K34" s="168"/>
      <c r="L34" s="168"/>
      <c r="M34" s="168"/>
    </row>
    <row r="35" spans="8:13" ht="13.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K40"/>
  <sheetViews>
    <sheetView showGridLines="0" zoomScaleNormal="100" workbookViewId="0">
      <selection activeCell="P31" sqref="P31"/>
    </sheetView>
  </sheetViews>
  <sheetFormatPr defaultRowHeight="12" x14ac:dyDescent="0.2"/>
  <cols>
    <col min="1" max="1" width="8" style="123" customWidth="1"/>
    <col min="2" max="6" width="9.140625" style="123"/>
    <col min="7" max="7" width="9.140625" style="123" customWidth="1"/>
    <col min="8" max="8" width="9.140625" style="130" customWidth="1"/>
    <col min="9" max="9" width="9.140625" style="123" customWidth="1"/>
    <col min="10" max="10" width="9" style="123" customWidth="1"/>
    <col min="11" max="11" width="9.140625" style="123" customWidth="1"/>
    <col min="12" max="16384" width="9.140625" style="123"/>
  </cols>
  <sheetData>
    <row r="1" spans="1:11" ht="12.75" x14ac:dyDescent="0.2">
      <c r="A1" s="129" t="str">
        <f>Titulní!A30</f>
        <v>IV. čtvrtletí 2019</v>
      </c>
    </row>
    <row r="3" spans="1:11" x14ac:dyDescent="0.2">
      <c r="A3" s="131"/>
      <c r="B3" s="131"/>
      <c r="C3" s="131"/>
      <c r="D3" s="131"/>
      <c r="E3" s="131"/>
      <c r="F3" s="131"/>
      <c r="G3" s="131"/>
      <c r="H3" s="132"/>
      <c r="I3" s="131"/>
    </row>
    <row r="4" spans="1:11" x14ac:dyDescent="0.2">
      <c r="C4" s="133"/>
      <c r="D4" s="134"/>
      <c r="E4" s="134"/>
      <c r="F4" s="134"/>
      <c r="I4" s="135"/>
      <c r="J4" s="135"/>
      <c r="K4" s="135"/>
    </row>
    <row r="5" spans="1:11" x14ac:dyDescent="0.2">
      <c r="J5" s="135"/>
      <c r="K5" s="135"/>
    </row>
    <row r="6" spans="1:11" x14ac:dyDescent="0.2">
      <c r="J6" s="135"/>
      <c r="K6" s="135"/>
    </row>
    <row r="7" spans="1:11" ht="18.75" x14ac:dyDescent="0.2">
      <c r="A7" s="136" t="s">
        <v>46</v>
      </c>
      <c r="J7" s="135"/>
      <c r="K7" s="135"/>
    </row>
    <row r="8" spans="1:11" ht="12.75" x14ac:dyDescent="0.2">
      <c r="A8" s="137"/>
      <c r="B8" s="138"/>
      <c r="C8" s="138"/>
      <c r="D8" s="138"/>
      <c r="E8" s="138"/>
      <c r="F8" s="138"/>
      <c r="G8" s="138"/>
      <c r="H8" s="139"/>
      <c r="I8" s="138"/>
      <c r="J8" s="140"/>
      <c r="K8" s="140"/>
    </row>
    <row r="9" spans="1:11" s="138" customFormat="1" ht="15.95" customHeight="1" x14ac:dyDescent="0.2">
      <c r="A9" s="141">
        <v>1</v>
      </c>
      <c r="B9" s="142" t="s">
        <v>33</v>
      </c>
      <c r="C9" s="143"/>
      <c r="D9" s="143"/>
      <c r="E9" s="143"/>
      <c r="F9" s="143"/>
      <c r="G9" s="143"/>
      <c r="H9" s="144"/>
      <c r="I9" s="145"/>
      <c r="J9" s="146"/>
      <c r="K9" s="147" t="s">
        <v>25</v>
      </c>
    </row>
    <row r="10" spans="1:11" s="138" customFormat="1" ht="15.95" customHeight="1" x14ac:dyDescent="0.2">
      <c r="A10" s="141">
        <v>2</v>
      </c>
      <c r="B10" s="142" t="s">
        <v>297</v>
      </c>
      <c r="C10" s="143"/>
      <c r="D10" s="143"/>
      <c r="E10" s="143"/>
      <c r="F10" s="143"/>
      <c r="G10" s="143"/>
      <c r="H10" s="144"/>
      <c r="I10" s="145"/>
      <c r="J10" s="146"/>
      <c r="K10" s="147" t="s">
        <v>26</v>
      </c>
    </row>
    <row r="11" spans="1:11" s="138" customFormat="1" ht="15.95" customHeight="1" x14ac:dyDescent="0.2">
      <c r="A11" s="141">
        <v>3</v>
      </c>
      <c r="B11" s="148" t="s">
        <v>78</v>
      </c>
      <c r="C11" s="149"/>
      <c r="D11" s="149"/>
      <c r="E11" s="150"/>
      <c r="F11" s="150"/>
      <c r="G11" s="150"/>
      <c r="H11" s="149"/>
      <c r="I11" s="150"/>
      <c r="J11" s="149"/>
      <c r="K11" s="147" t="s">
        <v>27</v>
      </c>
    </row>
    <row r="12" spans="1:11" s="138" customFormat="1" ht="15.95" customHeight="1" x14ac:dyDescent="0.2">
      <c r="A12" s="141" t="s">
        <v>122</v>
      </c>
      <c r="B12" s="148" t="s">
        <v>148</v>
      </c>
      <c r="C12" s="149"/>
      <c r="D12" s="149"/>
      <c r="E12" s="150"/>
      <c r="F12" s="150"/>
      <c r="G12" s="150"/>
      <c r="H12" s="149"/>
      <c r="I12" s="150"/>
      <c r="J12" s="149"/>
      <c r="K12" s="147" t="s">
        <v>151</v>
      </c>
    </row>
    <row r="13" spans="1:11" s="138" customFormat="1" ht="15.95" customHeight="1" x14ac:dyDescent="0.2">
      <c r="A13" s="141" t="s">
        <v>123</v>
      </c>
      <c r="B13" s="148" t="s">
        <v>145</v>
      </c>
      <c r="C13" s="149"/>
      <c r="D13" s="149"/>
      <c r="E13" s="150"/>
      <c r="F13" s="150"/>
      <c r="G13" s="150"/>
      <c r="H13" s="149"/>
      <c r="I13" s="150"/>
      <c r="J13" s="149"/>
      <c r="K13" s="147" t="s">
        <v>152</v>
      </c>
    </row>
    <row r="14" spans="1:11" s="138" customFormat="1" ht="15.95" customHeight="1" x14ac:dyDescent="0.2">
      <c r="A14" s="141" t="s">
        <v>124</v>
      </c>
      <c r="B14" s="148" t="s">
        <v>149</v>
      </c>
      <c r="C14" s="149"/>
      <c r="D14" s="149"/>
      <c r="E14" s="150"/>
      <c r="F14" s="150"/>
      <c r="G14" s="150"/>
      <c r="H14" s="149"/>
      <c r="I14" s="150"/>
      <c r="J14" s="149"/>
      <c r="K14" s="147" t="s">
        <v>153</v>
      </c>
    </row>
    <row r="15" spans="1:11" s="138" customFormat="1" ht="15.95" customHeight="1" x14ac:dyDescent="0.2">
      <c r="A15" s="141" t="s">
        <v>125</v>
      </c>
      <c r="B15" s="148" t="s">
        <v>187</v>
      </c>
      <c r="C15" s="149"/>
      <c r="D15" s="149"/>
      <c r="E15" s="150"/>
      <c r="F15" s="150"/>
      <c r="G15" s="150"/>
      <c r="H15" s="149"/>
      <c r="I15" s="150"/>
      <c r="J15" s="149"/>
      <c r="K15" s="147" t="s">
        <v>154</v>
      </c>
    </row>
    <row r="16" spans="1:11" s="138" customFormat="1" ht="15.95" customHeight="1" x14ac:dyDescent="0.2">
      <c r="A16" s="141" t="s">
        <v>126</v>
      </c>
      <c r="B16" s="148" t="s">
        <v>188</v>
      </c>
      <c r="C16" s="149"/>
      <c r="D16" s="149"/>
      <c r="E16" s="150"/>
      <c r="F16" s="150"/>
      <c r="G16" s="150"/>
      <c r="H16" s="149"/>
      <c r="I16" s="150"/>
      <c r="J16" s="149"/>
      <c r="K16" s="147" t="s">
        <v>155</v>
      </c>
    </row>
    <row r="17" spans="1:11" s="138" customFormat="1" ht="15.95" customHeight="1" x14ac:dyDescent="0.2">
      <c r="A17" s="141" t="s">
        <v>127</v>
      </c>
      <c r="B17" s="148" t="s">
        <v>189</v>
      </c>
      <c r="C17" s="149"/>
      <c r="D17" s="151"/>
      <c r="E17" s="150"/>
      <c r="F17" s="150"/>
      <c r="G17" s="150"/>
      <c r="H17" s="149"/>
      <c r="I17" s="150"/>
      <c r="J17" s="149"/>
      <c r="K17" s="147" t="s">
        <v>156</v>
      </c>
    </row>
    <row r="18" spans="1:11" s="138" customFormat="1" ht="15.95" customHeight="1" x14ac:dyDescent="0.2">
      <c r="A18" s="141" t="s">
        <v>128</v>
      </c>
      <c r="B18" s="148" t="s">
        <v>192</v>
      </c>
      <c r="C18" s="149"/>
      <c r="D18" s="149"/>
      <c r="E18" s="150"/>
      <c r="F18" s="150"/>
      <c r="G18" s="150"/>
      <c r="H18" s="149"/>
      <c r="I18" s="150"/>
      <c r="J18" s="149"/>
      <c r="K18" s="147" t="s">
        <v>157</v>
      </c>
    </row>
    <row r="19" spans="1:11" s="138" customFormat="1" ht="15.95" customHeight="1" x14ac:dyDescent="0.2">
      <c r="A19" s="141">
        <v>6</v>
      </c>
      <c r="B19" s="148" t="s">
        <v>150</v>
      </c>
      <c r="C19" s="149"/>
      <c r="D19" s="149"/>
      <c r="E19" s="150"/>
      <c r="F19" s="150"/>
      <c r="G19" s="150"/>
      <c r="H19" s="149"/>
      <c r="I19" s="150"/>
      <c r="J19" s="149"/>
      <c r="K19" s="147" t="s">
        <v>158</v>
      </c>
    </row>
    <row r="20" spans="1:11" s="138" customFormat="1" ht="15.95" customHeight="1" x14ac:dyDescent="0.2">
      <c r="A20" s="141" t="s">
        <v>129</v>
      </c>
      <c r="B20" s="148" t="s">
        <v>184</v>
      </c>
      <c r="C20" s="149"/>
      <c r="D20" s="149"/>
      <c r="E20" s="150"/>
      <c r="F20" s="150"/>
      <c r="G20" s="150"/>
      <c r="H20" s="149"/>
      <c r="I20" s="150"/>
      <c r="J20" s="149"/>
      <c r="K20" s="147" t="s">
        <v>159</v>
      </c>
    </row>
    <row r="21" spans="1:11" s="138" customFormat="1" ht="15.95" customHeight="1" x14ac:dyDescent="0.2">
      <c r="A21" s="141" t="s">
        <v>130</v>
      </c>
      <c r="B21" s="148" t="s">
        <v>186</v>
      </c>
      <c r="C21" s="149"/>
      <c r="D21" s="149"/>
      <c r="E21" s="150"/>
      <c r="F21" s="150"/>
      <c r="G21" s="150"/>
      <c r="H21" s="149"/>
      <c r="I21" s="150"/>
      <c r="J21" s="149"/>
      <c r="K21" s="147" t="s">
        <v>160</v>
      </c>
    </row>
    <row r="22" spans="1:11" s="138" customFormat="1" ht="15.95" customHeight="1" x14ac:dyDescent="0.2">
      <c r="A22" s="141" t="s">
        <v>131</v>
      </c>
      <c r="B22" s="148" t="s">
        <v>212</v>
      </c>
      <c r="C22" s="149"/>
      <c r="D22" s="149"/>
      <c r="E22" s="150"/>
      <c r="F22" s="150"/>
      <c r="G22" s="150"/>
      <c r="H22" s="149"/>
      <c r="I22" s="150"/>
      <c r="J22" s="149"/>
      <c r="K22" s="147" t="s">
        <v>161</v>
      </c>
    </row>
    <row r="23" spans="1:11" s="138" customFormat="1" ht="15.95" customHeight="1" x14ac:dyDescent="0.2">
      <c r="A23" s="141" t="s">
        <v>132</v>
      </c>
      <c r="B23" s="148" t="s">
        <v>213</v>
      </c>
      <c r="C23" s="149"/>
      <c r="D23" s="149"/>
      <c r="E23" s="150"/>
      <c r="F23" s="150"/>
      <c r="G23" s="150"/>
      <c r="H23" s="149"/>
      <c r="I23" s="150"/>
      <c r="J23" s="149"/>
      <c r="K23" s="147" t="s">
        <v>162</v>
      </c>
    </row>
    <row r="24" spans="1:11" s="138" customFormat="1" ht="15.95" customHeight="1" x14ac:dyDescent="0.2">
      <c r="A24" s="141" t="s">
        <v>133</v>
      </c>
      <c r="B24" s="148" t="s">
        <v>200</v>
      </c>
      <c r="C24" s="149"/>
      <c r="D24" s="149"/>
      <c r="E24" s="150"/>
      <c r="F24" s="150"/>
      <c r="G24" s="150"/>
      <c r="H24" s="149"/>
      <c r="I24" s="150"/>
      <c r="J24" s="149"/>
      <c r="K24" s="147" t="s">
        <v>163</v>
      </c>
    </row>
    <row r="25" spans="1:11" s="138" customFormat="1" ht="15.95" customHeight="1" x14ac:dyDescent="0.2">
      <c r="A25" s="141" t="s">
        <v>134</v>
      </c>
      <c r="B25" s="148" t="s">
        <v>201</v>
      </c>
      <c r="C25" s="149"/>
      <c r="D25" s="149"/>
      <c r="E25" s="150"/>
      <c r="F25" s="150"/>
      <c r="G25" s="150"/>
      <c r="H25" s="149"/>
      <c r="I25" s="150"/>
      <c r="J25" s="149"/>
      <c r="K25" s="147" t="s">
        <v>164</v>
      </c>
    </row>
    <row r="26" spans="1:11" s="138" customFormat="1" ht="15.95" customHeight="1" x14ac:dyDescent="0.2">
      <c r="A26" s="141" t="s">
        <v>135</v>
      </c>
      <c r="B26" s="148" t="s">
        <v>210</v>
      </c>
      <c r="C26" s="149"/>
      <c r="D26" s="149"/>
      <c r="E26" s="150"/>
      <c r="F26" s="150"/>
      <c r="G26" s="150"/>
      <c r="H26" s="149"/>
      <c r="I26" s="150"/>
      <c r="J26" s="149"/>
      <c r="K26" s="147" t="s">
        <v>165</v>
      </c>
    </row>
    <row r="27" spans="1:11" s="138" customFormat="1" ht="15.95" customHeight="1" x14ac:dyDescent="0.2">
      <c r="A27" s="141" t="s">
        <v>136</v>
      </c>
      <c r="B27" s="148" t="s">
        <v>202</v>
      </c>
      <c r="C27" s="149"/>
      <c r="D27" s="149"/>
      <c r="E27" s="150"/>
      <c r="F27" s="150"/>
      <c r="G27" s="150"/>
      <c r="H27" s="149"/>
      <c r="I27" s="150"/>
      <c r="J27" s="149"/>
      <c r="K27" s="147" t="s">
        <v>166</v>
      </c>
    </row>
    <row r="28" spans="1:11" s="138" customFormat="1" ht="15.95" customHeight="1" x14ac:dyDescent="0.2">
      <c r="A28" s="141" t="s">
        <v>137</v>
      </c>
      <c r="B28" s="148" t="s">
        <v>203</v>
      </c>
      <c r="C28" s="149"/>
      <c r="D28" s="149"/>
      <c r="E28" s="150"/>
      <c r="F28" s="150"/>
      <c r="G28" s="150"/>
      <c r="H28" s="149"/>
      <c r="I28" s="150"/>
      <c r="J28" s="149"/>
      <c r="K28" s="147" t="s">
        <v>167</v>
      </c>
    </row>
    <row r="29" spans="1:11" s="138" customFormat="1" ht="15.95" customHeight="1" x14ac:dyDescent="0.2">
      <c r="A29" s="141" t="s">
        <v>138</v>
      </c>
      <c r="B29" s="148" t="s">
        <v>204</v>
      </c>
      <c r="C29" s="149"/>
      <c r="D29" s="149"/>
      <c r="E29" s="150"/>
      <c r="F29" s="150"/>
      <c r="G29" s="150"/>
      <c r="H29" s="149"/>
      <c r="I29" s="150"/>
      <c r="J29" s="149"/>
      <c r="K29" s="147" t="s">
        <v>168</v>
      </c>
    </row>
    <row r="30" spans="1:11" s="138" customFormat="1" ht="15.95" customHeight="1" x14ac:dyDescent="0.2">
      <c r="A30" s="141" t="s">
        <v>139</v>
      </c>
      <c r="B30" s="148" t="s">
        <v>205</v>
      </c>
      <c r="C30" s="149"/>
      <c r="D30" s="149"/>
      <c r="E30" s="150"/>
      <c r="F30" s="150"/>
      <c r="G30" s="150"/>
      <c r="H30" s="149"/>
      <c r="I30" s="150"/>
      <c r="J30" s="149"/>
      <c r="K30" s="147" t="s">
        <v>169</v>
      </c>
    </row>
    <row r="31" spans="1:11" s="138" customFormat="1" ht="15.95" customHeight="1" x14ac:dyDescent="0.2">
      <c r="A31" s="141" t="s">
        <v>140</v>
      </c>
      <c r="B31" s="148" t="s">
        <v>206</v>
      </c>
      <c r="C31" s="149"/>
      <c r="D31" s="149"/>
      <c r="E31" s="150"/>
      <c r="F31" s="150"/>
      <c r="G31" s="150"/>
      <c r="H31" s="149"/>
      <c r="I31" s="150"/>
      <c r="J31" s="149"/>
      <c r="K31" s="147" t="s">
        <v>170</v>
      </c>
    </row>
    <row r="32" spans="1:11" s="138" customFormat="1" ht="15.95" customHeight="1" x14ac:dyDescent="0.2">
      <c r="A32" s="141" t="s">
        <v>141</v>
      </c>
      <c r="B32" s="148" t="s">
        <v>207</v>
      </c>
      <c r="C32" s="149"/>
      <c r="D32" s="149"/>
      <c r="E32" s="150"/>
      <c r="F32" s="150"/>
      <c r="G32" s="150"/>
      <c r="H32" s="149"/>
      <c r="I32" s="150"/>
      <c r="J32" s="149"/>
      <c r="K32" s="147" t="s">
        <v>171</v>
      </c>
    </row>
    <row r="33" spans="1:11" s="138" customFormat="1" ht="15.95" customHeight="1" x14ac:dyDescent="0.2">
      <c r="A33" s="141" t="s">
        <v>142</v>
      </c>
      <c r="B33" s="148" t="s">
        <v>208</v>
      </c>
      <c r="C33" s="149"/>
      <c r="D33" s="149"/>
      <c r="E33" s="150"/>
      <c r="F33" s="150"/>
      <c r="G33" s="150"/>
      <c r="H33" s="149"/>
      <c r="I33" s="150"/>
      <c r="J33" s="149"/>
      <c r="K33" s="147" t="s">
        <v>172</v>
      </c>
    </row>
    <row r="34" spans="1:11" s="138" customFormat="1" ht="15.95" customHeight="1" x14ac:dyDescent="0.2">
      <c r="A34" s="141" t="s">
        <v>143</v>
      </c>
      <c r="B34" s="148" t="s">
        <v>209</v>
      </c>
      <c r="C34" s="149"/>
      <c r="D34" s="149"/>
      <c r="E34" s="150"/>
      <c r="F34" s="150"/>
      <c r="G34" s="150"/>
      <c r="H34" s="149"/>
      <c r="I34" s="150"/>
      <c r="J34" s="149"/>
      <c r="K34" s="147" t="s">
        <v>173</v>
      </c>
    </row>
    <row r="35" spans="1:11" s="138" customFormat="1" ht="15.95" customHeight="1" x14ac:dyDescent="0.2">
      <c r="A35" s="141" t="s">
        <v>144</v>
      </c>
      <c r="B35" s="148" t="s">
        <v>211</v>
      </c>
      <c r="C35" s="149"/>
      <c r="D35" s="149"/>
      <c r="E35" s="150"/>
      <c r="F35" s="150"/>
      <c r="G35" s="150"/>
      <c r="H35" s="149"/>
      <c r="I35" s="150"/>
      <c r="J35" s="149"/>
      <c r="K35" s="147" t="s">
        <v>174</v>
      </c>
    </row>
    <row r="36" spans="1:11" ht="15.75" customHeight="1" x14ac:dyDescent="0.2">
      <c r="A36" s="141" t="s">
        <v>246</v>
      </c>
      <c r="B36" s="148" t="s">
        <v>254</v>
      </c>
      <c r="C36" s="149"/>
      <c r="D36" s="149"/>
      <c r="E36" s="150"/>
      <c r="F36" s="150"/>
      <c r="G36" s="150"/>
      <c r="H36" s="149"/>
      <c r="I36" s="150"/>
      <c r="J36" s="149"/>
      <c r="K36" s="147" t="s">
        <v>247</v>
      </c>
    </row>
    <row r="37" spans="1:11" ht="15.75" customHeight="1" x14ac:dyDescent="0.2">
      <c r="A37" s="141" t="s">
        <v>299</v>
      </c>
      <c r="B37" s="148" t="s">
        <v>301</v>
      </c>
      <c r="C37" s="149"/>
      <c r="D37" s="149"/>
      <c r="E37" s="150"/>
      <c r="F37" s="150"/>
      <c r="G37" s="150"/>
      <c r="H37" s="149"/>
      <c r="I37" s="150"/>
      <c r="J37" s="149"/>
      <c r="K37" s="147" t="s">
        <v>262</v>
      </c>
    </row>
    <row r="38" spans="1:11" ht="15.75" customHeight="1" x14ac:dyDescent="0.2">
      <c r="A38" s="141" t="s">
        <v>300</v>
      </c>
      <c r="B38" s="148" t="s">
        <v>302</v>
      </c>
      <c r="C38" s="149"/>
      <c r="D38" s="149"/>
      <c r="E38" s="150"/>
      <c r="F38" s="150"/>
      <c r="G38" s="150"/>
      <c r="H38" s="149"/>
      <c r="I38" s="150"/>
      <c r="J38" s="149"/>
      <c r="K38" s="147" t="s">
        <v>263</v>
      </c>
    </row>
    <row r="39" spans="1:11" ht="15.75" customHeight="1" x14ac:dyDescent="0.2">
      <c r="A39" s="141" t="s">
        <v>264</v>
      </c>
      <c r="B39" s="148" t="s">
        <v>265</v>
      </c>
      <c r="C39" s="149"/>
      <c r="D39" s="149"/>
      <c r="E39" s="150"/>
      <c r="F39" s="150"/>
      <c r="G39" s="150"/>
      <c r="H39" s="149"/>
      <c r="I39" s="150"/>
      <c r="J39" s="149"/>
      <c r="K39" s="147" t="s">
        <v>266</v>
      </c>
    </row>
    <row r="40" spans="1:11" ht="15.75" customHeight="1" x14ac:dyDescent="0.2">
      <c r="A40" s="141" t="s">
        <v>267</v>
      </c>
      <c r="B40" s="148" t="s">
        <v>268</v>
      </c>
      <c r="C40" s="149"/>
      <c r="D40" s="149"/>
      <c r="E40" s="150"/>
      <c r="F40" s="150"/>
      <c r="G40" s="150"/>
      <c r="H40" s="149"/>
      <c r="I40" s="150"/>
      <c r="J40" s="149"/>
      <c r="K40" s="147" t="s">
        <v>303</v>
      </c>
    </row>
  </sheetData>
  <sortState ref="B22:B35">
    <sortCondition ref="B22:B35"/>
  </sortState>
  <pageMargins left="0.31496062992125984" right="0.31496062992125984" top="0.35433070866141736" bottom="0.35433070866141736" header="0.31496062992125984" footer="0.19685039370078741"/>
  <pageSetup paperSize="9" orientation="portrait" r:id="rId1"/>
  <headerFooter differentFirst="1" scaleWithDoc="0">
    <oddFooter>&amp;C&amp;8Stránka &amp;P z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U38"/>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bestFit="1" customWidth="1"/>
    <col min="8" max="8" width="14.42578125" style="123" customWidth="1"/>
    <col min="9" max="9" width="8" style="123" bestFit="1" customWidth="1"/>
    <col min="10" max="10" width="14.42578125" style="123" customWidth="1"/>
    <col min="11" max="11" width="8" style="123" bestFit="1" customWidth="1"/>
    <col min="12" max="12" width="14.42578125" style="123" customWidth="1"/>
    <col min="13" max="13" width="8" style="123" bestFit="1" customWidth="1"/>
    <col min="14" max="26" width="9.140625" style="123" customWidth="1"/>
    <col min="27" max="16384" width="9.140625" style="123"/>
  </cols>
  <sheetData>
    <row r="1" spans="1:21" ht="18.75" x14ac:dyDescent="0.3">
      <c r="A1" s="164" t="s">
        <v>55</v>
      </c>
      <c r="B1" s="173"/>
      <c r="C1" s="173"/>
      <c r="D1" s="173"/>
      <c r="E1" s="173"/>
      <c r="F1" s="173"/>
      <c r="G1" s="173"/>
      <c r="H1" s="173"/>
      <c r="I1" s="173"/>
      <c r="J1" s="173"/>
      <c r="K1" s="173"/>
      <c r="L1" s="173"/>
      <c r="M1" s="165" t="str">
        <f>Obsah!$A$1</f>
        <v>IV. čtvrtletí 2019</v>
      </c>
      <c r="N1" s="173"/>
      <c r="O1" s="173"/>
    </row>
    <row r="2" spans="1:21" ht="7.5" customHeight="1" x14ac:dyDescent="0.3">
      <c r="A2" s="164"/>
      <c r="B2" s="173"/>
      <c r="C2" s="173"/>
      <c r="D2" s="173"/>
      <c r="E2" s="173"/>
      <c r="F2" s="173"/>
      <c r="G2" s="173"/>
      <c r="H2" s="173"/>
      <c r="I2" s="173"/>
      <c r="J2" s="173"/>
      <c r="K2" s="173"/>
      <c r="L2" s="173"/>
      <c r="M2" s="173"/>
      <c r="N2" s="173"/>
      <c r="O2" s="173"/>
    </row>
    <row r="3" spans="1:21" x14ac:dyDescent="0.2">
      <c r="A3" s="55"/>
      <c r="B3" s="494"/>
      <c r="C3" s="494"/>
      <c r="D3" s="494"/>
      <c r="E3" s="494"/>
      <c r="F3" s="494"/>
      <c r="G3" s="495"/>
      <c r="H3" s="496"/>
      <c r="I3" s="494"/>
      <c r="J3" s="494"/>
      <c r="K3" s="494"/>
      <c r="L3" s="494"/>
      <c r="M3" s="494"/>
      <c r="N3" s="15"/>
    </row>
    <row r="4" spans="1:21" ht="13.5" customHeight="1" x14ac:dyDescent="0.2">
      <c r="A4" s="55"/>
      <c r="B4" s="497"/>
      <c r="C4" s="498"/>
      <c r="D4" s="498"/>
      <c r="E4" s="498"/>
      <c r="F4" s="498"/>
      <c r="G4" s="499"/>
      <c r="H4" s="497"/>
      <c r="I4" s="498"/>
      <c r="J4" s="498"/>
      <c r="K4" s="498"/>
      <c r="L4" s="498"/>
      <c r="M4" s="498"/>
      <c r="N4" s="70"/>
    </row>
    <row r="5" spans="1:21" x14ac:dyDescent="0.2">
      <c r="A5" s="26"/>
      <c r="B5" s="492"/>
      <c r="C5" s="500"/>
      <c r="D5" s="492"/>
      <c r="E5" s="500"/>
      <c r="F5" s="492"/>
      <c r="G5" s="500"/>
      <c r="H5" s="492"/>
      <c r="I5" s="500"/>
      <c r="J5" s="492"/>
      <c r="K5" s="500"/>
      <c r="L5" s="492"/>
      <c r="M5" s="493"/>
      <c r="N5" s="90"/>
    </row>
    <row r="6" spans="1:21" x14ac:dyDescent="0.2">
      <c r="A6" s="24"/>
      <c r="B6" s="95"/>
      <c r="C6" s="60"/>
      <c r="D6" s="60"/>
      <c r="E6" s="60"/>
      <c r="F6" s="60"/>
      <c r="G6" s="60"/>
      <c r="H6" s="60"/>
      <c r="I6" s="60"/>
      <c r="J6" s="60"/>
      <c r="K6" s="60"/>
      <c r="L6" s="60"/>
      <c r="M6" s="80"/>
      <c r="N6" s="90"/>
    </row>
    <row r="7" spans="1:21" x14ac:dyDescent="0.2">
      <c r="A7" s="484"/>
      <c r="B7" s="503"/>
      <c r="C7" s="504"/>
      <c r="D7" s="504"/>
      <c r="E7" s="504"/>
      <c r="F7" s="504"/>
      <c r="G7" s="506"/>
      <c r="H7" s="503"/>
      <c r="I7" s="504"/>
      <c r="J7" s="504"/>
      <c r="K7" s="504"/>
      <c r="L7" s="504"/>
      <c r="M7" s="504"/>
      <c r="N7" s="71"/>
    </row>
    <row r="8" spans="1:21" x14ac:dyDescent="0.2">
      <c r="A8" s="505"/>
      <c r="B8" s="62"/>
      <c r="C8" s="77"/>
      <c r="D8" s="63"/>
      <c r="E8" s="77"/>
      <c r="F8" s="63"/>
      <c r="G8" s="77"/>
      <c r="H8" s="62"/>
      <c r="I8" s="77"/>
      <c r="J8" s="63"/>
      <c r="K8" s="77"/>
      <c r="L8" s="63"/>
      <c r="M8" s="77"/>
      <c r="N8" s="2"/>
    </row>
    <row r="9" spans="1:21" x14ac:dyDescent="0.2">
      <c r="A9" s="64"/>
      <c r="B9" s="166"/>
      <c r="C9" s="167"/>
      <c r="D9" s="31"/>
      <c r="E9" s="167"/>
      <c r="F9" s="31"/>
      <c r="G9" s="167"/>
      <c r="H9" s="166"/>
      <c r="I9" s="167"/>
      <c r="J9" s="31"/>
      <c r="K9" s="167"/>
      <c r="L9" s="31"/>
      <c r="M9" s="167"/>
      <c r="N9" s="82"/>
      <c r="O9" s="179"/>
    </row>
    <row r="10" spans="1:21" x14ac:dyDescent="0.2">
      <c r="A10" s="64"/>
      <c r="B10" s="166"/>
      <c r="C10" s="167"/>
      <c r="D10" s="31"/>
      <c r="E10" s="167"/>
      <c r="F10" s="31"/>
      <c r="G10" s="167"/>
      <c r="H10" s="166"/>
      <c r="I10" s="167"/>
      <c r="J10" s="31"/>
      <c r="K10" s="167"/>
      <c r="L10" s="31"/>
      <c r="M10" s="167"/>
      <c r="N10" s="82"/>
      <c r="O10" s="179"/>
    </row>
    <row r="11" spans="1:21" x14ac:dyDescent="0.2">
      <c r="A11" s="54"/>
      <c r="B11" s="51"/>
      <c r="C11" s="167"/>
      <c r="D11" s="19"/>
      <c r="E11" s="167"/>
      <c r="F11" s="19"/>
      <c r="G11" s="167"/>
      <c r="H11" s="51"/>
      <c r="I11" s="167"/>
      <c r="J11" s="19"/>
      <c r="K11" s="167"/>
      <c r="L11" s="19"/>
      <c r="M11" s="167"/>
      <c r="N11" s="82"/>
      <c r="O11" s="179"/>
    </row>
    <row r="12" spans="1:21" x14ac:dyDescent="0.2">
      <c r="A12" s="54"/>
      <c r="B12" s="166"/>
      <c r="C12" s="167"/>
      <c r="D12" s="31"/>
      <c r="E12" s="167"/>
      <c r="F12" s="31"/>
      <c r="G12" s="167"/>
      <c r="H12" s="166"/>
      <c r="I12" s="167"/>
      <c r="J12" s="31"/>
      <c r="K12" s="167"/>
      <c r="L12" s="31"/>
      <c r="M12" s="167"/>
      <c r="N12" s="82"/>
      <c r="O12" s="179"/>
    </row>
    <row r="13" spans="1:21" x14ac:dyDescent="0.2">
      <c r="A13" s="54"/>
      <c r="B13" s="51"/>
      <c r="C13" s="167"/>
      <c r="D13" s="19"/>
      <c r="E13" s="167"/>
      <c r="F13" s="19"/>
      <c r="G13" s="167"/>
      <c r="H13" s="51"/>
      <c r="I13" s="167"/>
      <c r="J13" s="19"/>
      <c r="K13" s="167"/>
      <c r="L13" s="19"/>
      <c r="M13" s="167"/>
      <c r="N13" s="82"/>
      <c r="O13" s="179"/>
    </row>
    <row r="14" spans="1:21" x14ac:dyDescent="0.2">
      <c r="A14" s="54"/>
      <c r="B14" s="166"/>
      <c r="C14" s="167"/>
      <c r="D14" s="31"/>
      <c r="E14" s="167"/>
      <c r="F14" s="31"/>
      <c r="G14" s="167"/>
      <c r="H14" s="166"/>
      <c r="I14" s="167"/>
      <c r="J14" s="31"/>
      <c r="K14" s="167"/>
      <c r="L14" s="31"/>
      <c r="M14" s="167"/>
      <c r="N14" s="82"/>
      <c r="O14" s="179"/>
      <c r="P14" s="30"/>
      <c r="Q14" s="69"/>
      <c r="R14" s="14"/>
      <c r="S14" s="14"/>
      <c r="T14" s="14"/>
      <c r="U14" s="14"/>
    </row>
    <row r="15" spans="1:21" x14ac:dyDescent="0.2">
      <c r="A15" s="54"/>
      <c r="B15" s="166"/>
      <c r="C15" s="167"/>
      <c r="D15" s="31"/>
      <c r="E15" s="169"/>
      <c r="F15" s="31"/>
      <c r="G15" s="169"/>
      <c r="H15" s="166"/>
      <c r="I15" s="169"/>
      <c r="J15" s="31"/>
      <c r="K15" s="169"/>
      <c r="L15" s="31"/>
      <c r="M15" s="169"/>
      <c r="N15" s="82"/>
      <c r="O15" s="179"/>
      <c r="P15" s="30"/>
      <c r="Q15" s="69"/>
      <c r="R15" s="14"/>
      <c r="S15" s="14"/>
      <c r="T15" s="14"/>
      <c r="U15" s="14"/>
    </row>
    <row r="16" spans="1:21" ht="12.75" thickBot="1" x14ac:dyDescent="0.25">
      <c r="A16" s="25"/>
      <c r="B16" s="44"/>
      <c r="C16" s="170"/>
      <c r="D16" s="8"/>
      <c r="E16" s="171"/>
      <c r="F16" s="8"/>
      <c r="G16" s="171"/>
      <c r="H16" s="44"/>
      <c r="I16" s="172"/>
      <c r="J16" s="8"/>
      <c r="K16" s="172"/>
      <c r="L16" s="8"/>
      <c r="M16" s="172"/>
      <c r="N16" s="82"/>
      <c r="O16" s="179"/>
      <c r="P16" s="30"/>
      <c r="Q16" s="69"/>
      <c r="R16" s="14"/>
      <c r="S16" s="14"/>
      <c r="T16" s="14"/>
      <c r="U16" s="14"/>
    </row>
    <row r="17" spans="1:20" x14ac:dyDescent="0.2">
      <c r="A17" s="28"/>
      <c r="B17" s="173"/>
      <c r="C17" s="173"/>
      <c r="D17" s="173"/>
      <c r="E17" s="173"/>
      <c r="F17" s="173"/>
      <c r="G17" s="173"/>
      <c r="H17" s="173"/>
      <c r="I17" s="173"/>
      <c r="J17" s="173"/>
      <c r="K17" s="173"/>
      <c r="L17" s="174"/>
      <c r="M17" s="174"/>
      <c r="N17" s="175"/>
      <c r="O17" s="174"/>
    </row>
    <row r="18" spans="1:20" x14ac:dyDescent="0.2">
      <c r="A18" s="81"/>
      <c r="B18" s="494"/>
      <c r="C18" s="494"/>
      <c r="D18" s="494"/>
      <c r="E18" s="494"/>
      <c r="F18" s="494"/>
      <c r="G18" s="495"/>
      <c r="H18" s="13"/>
      <c r="I18" s="13"/>
      <c r="J18" s="13"/>
      <c r="K18" s="13"/>
      <c r="L18" s="13"/>
      <c r="M18" s="13"/>
      <c r="N18" s="176"/>
      <c r="O18" s="173"/>
      <c r="P18" s="91"/>
      <c r="Q18" s="69"/>
      <c r="R18" s="14"/>
      <c r="S18" s="14"/>
      <c r="T18" s="14"/>
    </row>
    <row r="19" spans="1:20" x14ac:dyDescent="0.2">
      <c r="A19" s="67"/>
      <c r="B19" s="507"/>
      <c r="C19" s="508"/>
      <c r="D19" s="508"/>
      <c r="E19" s="508"/>
      <c r="F19" s="508"/>
      <c r="G19" s="508"/>
      <c r="H19" s="176"/>
      <c r="I19" s="177"/>
      <c r="J19" s="178"/>
      <c r="K19" s="82"/>
      <c r="L19" s="178"/>
      <c r="M19" s="179"/>
      <c r="N19" s="176"/>
      <c r="O19" s="173"/>
      <c r="P19" s="91"/>
      <c r="Q19" s="69"/>
      <c r="R19" s="14"/>
      <c r="S19" s="14"/>
      <c r="T19" s="14"/>
    </row>
    <row r="20" spans="1:20" x14ac:dyDescent="0.2">
      <c r="A20" s="68"/>
      <c r="B20" s="493"/>
      <c r="C20" s="500"/>
      <c r="D20" s="493"/>
      <c r="E20" s="500"/>
      <c r="F20" s="493"/>
      <c r="G20" s="500"/>
      <c r="H20" s="176"/>
      <c r="I20" s="177"/>
      <c r="J20" s="178"/>
      <c r="K20" s="82"/>
      <c r="L20" s="178"/>
      <c r="M20" s="179"/>
      <c r="N20" s="176"/>
      <c r="O20" s="173"/>
      <c r="P20" s="91"/>
      <c r="Q20" s="69"/>
      <c r="R20" s="75"/>
      <c r="S20" s="75"/>
      <c r="T20" s="75"/>
    </row>
    <row r="21" spans="1:20" x14ac:dyDescent="0.2">
      <c r="A21" s="94"/>
      <c r="B21" s="95"/>
      <c r="C21" s="60"/>
      <c r="D21" s="60"/>
      <c r="E21" s="60"/>
      <c r="F21" s="60"/>
      <c r="G21" s="80"/>
      <c r="H21" s="176"/>
      <c r="I21" s="177"/>
      <c r="J21" s="178"/>
      <c r="K21" s="82"/>
      <c r="L21" s="178"/>
      <c r="M21" s="179"/>
      <c r="N21" s="176"/>
      <c r="O21" s="173"/>
      <c r="P21" s="91"/>
      <c r="Q21" s="69"/>
      <c r="R21" s="14"/>
      <c r="S21" s="14"/>
      <c r="T21" s="14"/>
    </row>
    <row r="22" spans="1:20" x14ac:dyDescent="0.2">
      <c r="A22" s="501"/>
      <c r="B22" s="503"/>
      <c r="C22" s="504"/>
      <c r="D22" s="504"/>
      <c r="E22" s="504"/>
      <c r="F22" s="504"/>
      <c r="G22" s="504"/>
      <c r="H22" s="176"/>
      <c r="I22" s="177"/>
      <c r="J22" s="178"/>
      <c r="K22" s="82"/>
      <c r="L22" s="178"/>
      <c r="M22" s="179"/>
      <c r="N22" s="176"/>
      <c r="O22" s="173"/>
      <c r="P22" s="91"/>
      <c r="Q22" s="69"/>
      <c r="R22" s="14"/>
      <c r="S22" s="14"/>
      <c r="T22" s="14"/>
    </row>
    <row r="23" spans="1:20" x14ac:dyDescent="0.2">
      <c r="A23" s="502"/>
      <c r="B23" s="62"/>
      <c r="C23" s="78"/>
      <c r="D23" s="63"/>
      <c r="E23" s="78"/>
      <c r="F23" s="63"/>
      <c r="G23" s="78"/>
      <c r="H23" s="173"/>
      <c r="I23" s="173"/>
      <c r="J23" s="178"/>
      <c r="K23" s="82"/>
      <c r="L23" s="178"/>
      <c r="M23" s="179"/>
      <c r="N23" s="176"/>
      <c r="O23" s="173"/>
      <c r="P23" s="91"/>
      <c r="Q23" s="69"/>
      <c r="R23" s="72"/>
      <c r="S23" s="75"/>
      <c r="T23" s="75"/>
    </row>
    <row r="24" spans="1:20" x14ac:dyDescent="0.2">
      <c r="A24" s="57"/>
      <c r="B24" s="88"/>
      <c r="C24" s="73"/>
      <c r="D24" s="33"/>
      <c r="E24" s="73"/>
      <c r="F24" s="33"/>
      <c r="G24" s="73"/>
      <c r="H24" s="173"/>
      <c r="I24" s="173"/>
      <c r="J24" s="178"/>
      <c r="K24" s="82"/>
      <c r="L24" s="178"/>
      <c r="M24" s="179"/>
      <c r="N24" s="176"/>
      <c r="O24" s="177"/>
      <c r="T24" s="174"/>
    </row>
    <row r="25" spans="1:20" x14ac:dyDescent="0.2">
      <c r="A25" s="57"/>
      <c r="B25" s="88"/>
      <c r="C25" s="73"/>
      <c r="D25" s="33"/>
      <c r="E25" s="73"/>
      <c r="F25" s="33"/>
      <c r="G25" s="73"/>
      <c r="H25" s="173"/>
      <c r="I25" s="173"/>
      <c r="J25" s="178"/>
      <c r="K25" s="82"/>
      <c r="L25" s="178"/>
      <c r="M25" s="179"/>
      <c r="N25" s="176"/>
      <c r="O25" s="177"/>
    </row>
    <row r="26" spans="1:20" x14ac:dyDescent="0.2">
      <c r="A26" s="57"/>
      <c r="B26" s="88"/>
      <c r="C26" s="73"/>
      <c r="D26" s="33"/>
      <c r="E26" s="73"/>
      <c r="F26" s="33"/>
      <c r="G26" s="73"/>
      <c r="H26" s="173"/>
      <c r="I26" s="173"/>
      <c r="J26" s="178"/>
      <c r="K26" s="82"/>
      <c r="L26" s="178"/>
      <c r="M26" s="179"/>
      <c r="N26" s="176"/>
      <c r="O26" s="177"/>
    </row>
    <row r="27" spans="1:20" ht="12.75" thickBot="1" x14ac:dyDescent="0.25">
      <c r="A27" s="58"/>
      <c r="B27" s="89"/>
      <c r="C27" s="74"/>
      <c r="D27" s="43"/>
      <c r="E27" s="74"/>
      <c r="F27" s="43"/>
      <c r="G27" s="74"/>
      <c r="H27" s="173"/>
      <c r="I27" s="173"/>
      <c r="J27" s="173"/>
      <c r="K27" s="173"/>
      <c r="L27" s="173"/>
      <c r="M27" s="173"/>
      <c r="N27" s="176"/>
      <c r="O27" s="177"/>
    </row>
    <row r="28" spans="1:20" x14ac:dyDescent="0.2">
      <c r="A28" s="30"/>
      <c r="B28" s="30"/>
      <c r="C28" s="69"/>
      <c r="D28" s="14"/>
      <c r="E28" s="14"/>
      <c r="F28" s="14"/>
      <c r="G28" s="174"/>
      <c r="H28" s="173"/>
      <c r="I28" s="173"/>
      <c r="J28" s="173"/>
      <c r="K28" s="173"/>
      <c r="L28" s="173"/>
      <c r="M28" s="173"/>
    </row>
    <row r="29" spans="1:20" x14ac:dyDescent="0.2">
      <c r="H29" s="173"/>
      <c r="I29" s="173"/>
      <c r="J29" s="173"/>
      <c r="K29" s="173"/>
      <c r="L29" s="173"/>
      <c r="M29" s="173"/>
    </row>
    <row r="30" spans="1:20" x14ac:dyDescent="0.2">
      <c r="J30" s="178"/>
      <c r="K30" s="178"/>
      <c r="L30" s="178"/>
      <c r="M30" s="178"/>
    </row>
    <row r="31" spans="1:20" x14ac:dyDescent="0.2">
      <c r="H31" s="178"/>
      <c r="I31" s="180"/>
      <c r="J31" s="178"/>
      <c r="K31" s="168"/>
      <c r="L31" s="168"/>
      <c r="M31" s="168"/>
    </row>
    <row r="32" spans="1:20" ht="12.75" customHeight="1" x14ac:dyDescent="0.2">
      <c r="H32" s="178"/>
      <c r="I32" s="180"/>
      <c r="J32" s="178"/>
      <c r="K32" s="168"/>
      <c r="L32" s="168"/>
      <c r="M32" s="168"/>
    </row>
    <row r="33" spans="8:13" x14ac:dyDescent="0.2">
      <c r="H33" s="178"/>
      <c r="I33" s="180"/>
      <c r="J33" s="178"/>
      <c r="K33" s="168"/>
      <c r="L33" s="168"/>
      <c r="M33" s="168"/>
    </row>
    <row r="34" spans="8:13" ht="13.5" customHeight="1" x14ac:dyDescent="0.2">
      <c r="H34" s="178"/>
      <c r="I34" s="180"/>
      <c r="J34" s="178"/>
      <c r="K34" s="168"/>
      <c r="L34" s="168"/>
      <c r="M34" s="168"/>
    </row>
    <row r="35" spans="8:13" ht="12.7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X39"/>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bestFit="1" customWidth="1"/>
    <col min="8" max="8" width="14.42578125" style="123" customWidth="1"/>
    <col min="9" max="9" width="8" style="123" bestFit="1" customWidth="1"/>
    <col min="10" max="10" width="14.42578125" style="123" customWidth="1"/>
    <col min="11" max="11" width="8" style="123" bestFit="1" customWidth="1"/>
    <col min="12" max="12" width="14.42578125" style="123" customWidth="1"/>
    <col min="13" max="13" width="8" style="123" bestFit="1" customWidth="1"/>
    <col min="14" max="26" width="9.140625" style="123" customWidth="1"/>
    <col min="27" max="16384" width="9.140625" style="123"/>
  </cols>
  <sheetData>
    <row r="1" spans="1:24" ht="18.75" x14ac:dyDescent="0.3">
      <c r="A1" s="164" t="s">
        <v>56</v>
      </c>
      <c r="M1" s="165" t="str">
        <f>Obsah!$A$1</f>
        <v>IV. čtvrtletí 2019</v>
      </c>
    </row>
    <row r="2" spans="1:24" ht="7.5" customHeight="1" x14ac:dyDescent="0.2"/>
    <row r="3" spans="1:24" x14ac:dyDescent="0.2">
      <c r="A3" s="55"/>
      <c r="B3" s="494"/>
      <c r="C3" s="494"/>
      <c r="D3" s="494"/>
      <c r="E3" s="494"/>
      <c r="F3" s="494"/>
      <c r="G3" s="495"/>
      <c r="H3" s="496"/>
      <c r="I3" s="494"/>
      <c r="J3" s="494"/>
      <c r="K3" s="494"/>
      <c r="L3" s="494"/>
      <c r="M3" s="494"/>
      <c r="N3" s="15"/>
    </row>
    <row r="4" spans="1:24" x14ac:dyDescent="0.2">
      <c r="A4" s="55"/>
      <c r="B4" s="497"/>
      <c r="C4" s="498"/>
      <c r="D4" s="498"/>
      <c r="E4" s="498"/>
      <c r="F4" s="498"/>
      <c r="G4" s="499"/>
      <c r="H4" s="497"/>
      <c r="I4" s="498"/>
      <c r="J4" s="498"/>
      <c r="K4" s="498"/>
      <c r="L4" s="498"/>
      <c r="M4" s="498"/>
      <c r="N4" s="70"/>
    </row>
    <row r="5" spans="1:24" x14ac:dyDescent="0.2">
      <c r="A5" s="26"/>
      <c r="B5" s="492"/>
      <c r="C5" s="500"/>
      <c r="D5" s="492"/>
      <c r="E5" s="500"/>
      <c r="F5" s="492"/>
      <c r="G5" s="500"/>
      <c r="H5" s="492"/>
      <c r="I5" s="500"/>
      <c r="J5" s="492"/>
      <c r="K5" s="500"/>
      <c r="L5" s="492"/>
      <c r="M5" s="493"/>
      <c r="N5" s="90"/>
    </row>
    <row r="6" spans="1:24" x14ac:dyDescent="0.2">
      <c r="A6" s="24"/>
      <c r="B6" s="95"/>
      <c r="C6" s="60"/>
      <c r="D6" s="60"/>
      <c r="E6" s="60"/>
      <c r="F6" s="60"/>
      <c r="G6" s="60"/>
      <c r="H6" s="60"/>
      <c r="I6" s="60"/>
      <c r="J6" s="60"/>
      <c r="K6" s="60"/>
      <c r="L6" s="60"/>
      <c r="M6" s="61"/>
      <c r="N6" s="90"/>
    </row>
    <row r="7" spans="1:24" x14ac:dyDescent="0.2">
      <c r="A7" s="484"/>
      <c r="B7" s="503"/>
      <c r="C7" s="504"/>
      <c r="D7" s="504"/>
      <c r="E7" s="504"/>
      <c r="F7" s="504"/>
      <c r="G7" s="506"/>
      <c r="H7" s="503"/>
      <c r="I7" s="504"/>
      <c r="J7" s="504"/>
      <c r="K7" s="504"/>
      <c r="L7" s="504"/>
      <c r="M7" s="504"/>
      <c r="N7" s="71"/>
    </row>
    <row r="8" spans="1:24" x14ac:dyDescent="0.2">
      <c r="A8" s="505"/>
      <c r="B8" s="62"/>
      <c r="C8" s="77"/>
      <c r="D8" s="63"/>
      <c r="E8" s="77"/>
      <c r="F8" s="63"/>
      <c r="G8" s="77"/>
      <c r="H8" s="62"/>
      <c r="I8" s="77"/>
      <c r="J8" s="63"/>
      <c r="K8" s="77"/>
      <c r="L8" s="63"/>
      <c r="M8" s="77"/>
      <c r="N8" s="2"/>
    </row>
    <row r="9" spans="1:24" x14ac:dyDescent="0.2">
      <c r="A9" s="64"/>
      <c r="B9" s="166"/>
      <c r="C9" s="167"/>
      <c r="D9" s="31"/>
      <c r="E9" s="167"/>
      <c r="F9" s="31"/>
      <c r="G9" s="167"/>
      <c r="H9" s="166"/>
      <c r="I9" s="167"/>
      <c r="J9" s="31"/>
      <c r="K9" s="167"/>
      <c r="L9" s="31"/>
      <c r="M9" s="167"/>
      <c r="N9" s="82"/>
      <c r="O9" s="179"/>
      <c r="X9" s="168"/>
    </row>
    <row r="10" spans="1:24" x14ac:dyDescent="0.2">
      <c r="A10" s="54"/>
      <c r="B10" s="166"/>
      <c r="C10" s="167"/>
      <c r="D10" s="31"/>
      <c r="E10" s="167"/>
      <c r="F10" s="31"/>
      <c r="G10" s="167"/>
      <c r="H10" s="166"/>
      <c r="I10" s="167"/>
      <c r="J10" s="31"/>
      <c r="K10" s="167"/>
      <c r="L10" s="31"/>
      <c r="M10" s="167"/>
      <c r="N10" s="82"/>
      <c r="O10" s="179"/>
      <c r="X10" s="168"/>
    </row>
    <row r="11" spans="1:24" x14ac:dyDescent="0.2">
      <c r="A11" s="54"/>
      <c r="B11" s="51"/>
      <c r="C11" s="167"/>
      <c r="D11" s="19"/>
      <c r="E11" s="167"/>
      <c r="F11" s="19"/>
      <c r="G11" s="167"/>
      <c r="H11" s="51"/>
      <c r="I11" s="167"/>
      <c r="J11" s="19"/>
      <c r="K11" s="167"/>
      <c r="L11" s="19"/>
      <c r="M11" s="167"/>
      <c r="N11" s="82"/>
      <c r="O11" s="179"/>
      <c r="X11" s="168"/>
    </row>
    <row r="12" spans="1:24" x14ac:dyDescent="0.2">
      <c r="A12" s="54"/>
      <c r="B12" s="166"/>
      <c r="C12" s="167"/>
      <c r="D12" s="31"/>
      <c r="E12" s="167"/>
      <c r="F12" s="31"/>
      <c r="G12" s="167"/>
      <c r="H12" s="166"/>
      <c r="I12" s="167"/>
      <c r="J12" s="31"/>
      <c r="K12" s="167"/>
      <c r="L12" s="31"/>
      <c r="M12" s="167"/>
      <c r="N12" s="82"/>
      <c r="O12" s="179"/>
      <c r="X12" s="168"/>
    </row>
    <row r="13" spans="1:24" x14ac:dyDescent="0.2">
      <c r="A13" s="54"/>
      <c r="B13" s="51"/>
      <c r="C13" s="167"/>
      <c r="D13" s="19"/>
      <c r="E13" s="167"/>
      <c r="F13" s="19"/>
      <c r="G13" s="167"/>
      <c r="H13" s="51"/>
      <c r="I13" s="167"/>
      <c r="J13" s="19"/>
      <c r="K13" s="167"/>
      <c r="L13" s="19"/>
      <c r="M13" s="167"/>
      <c r="N13" s="82"/>
      <c r="O13" s="179"/>
      <c r="X13" s="168"/>
    </row>
    <row r="14" spans="1:24" x14ac:dyDescent="0.2">
      <c r="A14" s="54"/>
      <c r="B14" s="166"/>
      <c r="C14" s="167"/>
      <c r="D14" s="31"/>
      <c r="E14" s="167"/>
      <c r="F14" s="31"/>
      <c r="G14" s="167"/>
      <c r="H14" s="166"/>
      <c r="I14" s="167"/>
      <c r="J14" s="31"/>
      <c r="K14" s="167"/>
      <c r="L14" s="31"/>
      <c r="M14" s="167"/>
      <c r="N14" s="82"/>
      <c r="O14" s="179"/>
      <c r="P14" s="30"/>
      <c r="Q14" s="69"/>
      <c r="R14" s="14"/>
      <c r="S14" s="14"/>
      <c r="T14" s="14"/>
      <c r="U14" s="14"/>
      <c r="X14" s="168"/>
    </row>
    <row r="15" spans="1:24" x14ac:dyDescent="0.2">
      <c r="A15" s="54"/>
      <c r="B15" s="166"/>
      <c r="C15" s="167"/>
      <c r="D15" s="31"/>
      <c r="E15" s="169"/>
      <c r="F15" s="31"/>
      <c r="G15" s="169"/>
      <c r="H15" s="166"/>
      <c r="I15" s="169"/>
      <c r="J15" s="31"/>
      <c r="K15" s="169"/>
      <c r="L15" s="31"/>
      <c r="M15" s="169"/>
      <c r="N15" s="82"/>
      <c r="O15" s="179"/>
      <c r="P15" s="30"/>
      <c r="Q15" s="69"/>
      <c r="R15" s="14"/>
      <c r="S15" s="14"/>
      <c r="T15" s="14"/>
      <c r="U15" s="14"/>
      <c r="X15" s="168"/>
    </row>
    <row r="16" spans="1:24" ht="12.75" thickBot="1" x14ac:dyDescent="0.25">
      <c r="A16" s="25"/>
      <c r="B16" s="44"/>
      <c r="C16" s="170"/>
      <c r="D16" s="8"/>
      <c r="E16" s="171"/>
      <c r="F16" s="8"/>
      <c r="G16" s="171"/>
      <c r="H16" s="44"/>
      <c r="I16" s="172"/>
      <c r="J16" s="8"/>
      <c r="K16" s="172"/>
      <c r="L16" s="8"/>
      <c r="M16" s="172"/>
      <c r="N16" s="82"/>
      <c r="O16" s="179"/>
      <c r="P16" s="30"/>
      <c r="Q16" s="69"/>
      <c r="R16" s="14"/>
      <c r="S16" s="14"/>
      <c r="T16" s="14"/>
      <c r="U16" s="14"/>
      <c r="X16" s="168"/>
    </row>
    <row r="17" spans="1:15" x14ac:dyDescent="0.2">
      <c r="A17" s="28"/>
      <c r="B17" s="173"/>
      <c r="C17" s="173"/>
      <c r="D17" s="173"/>
      <c r="E17" s="173"/>
      <c r="F17" s="173"/>
      <c r="G17" s="173"/>
      <c r="H17" s="173"/>
      <c r="I17" s="173"/>
      <c r="J17" s="173"/>
      <c r="K17" s="173"/>
      <c r="L17" s="174"/>
      <c r="M17" s="174"/>
      <c r="N17" s="175"/>
      <c r="O17" s="174"/>
    </row>
    <row r="18" spans="1:15" x14ac:dyDescent="0.2">
      <c r="A18" s="56"/>
      <c r="B18" s="494"/>
      <c r="C18" s="494"/>
      <c r="D18" s="494"/>
      <c r="E18" s="494"/>
      <c r="F18" s="494"/>
      <c r="G18" s="495"/>
      <c r="H18" s="173"/>
      <c r="I18" s="173"/>
      <c r="J18" s="173"/>
      <c r="K18" s="173"/>
      <c r="L18" s="173"/>
      <c r="M18" s="173"/>
      <c r="N18" s="176"/>
      <c r="O18" s="173"/>
    </row>
    <row r="19" spans="1:15" x14ac:dyDescent="0.2">
      <c r="A19" s="67"/>
      <c r="B19" s="507"/>
      <c r="C19" s="508"/>
      <c r="D19" s="508"/>
      <c r="E19" s="508"/>
      <c r="F19" s="508"/>
      <c r="G19" s="508"/>
      <c r="H19" s="176"/>
      <c r="I19" s="177"/>
      <c r="J19" s="178"/>
      <c r="K19" s="82"/>
      <c r="L19" s="178"/>
      <c r="M19" s="179"/>
      <c r="N19" s="176"/>
      <c r="O19" s="173"/>
    </row>
    <row r="20" spans="1:15" x14ac:dyDescent="0.2">
      <c r="A20" s="68"/>
      <c r="B20" s="493"/>
      <c r="C20" s="500"/>
      <c r="D20" s="493"/>
      <c r="E20" s="500"/>
      <c r="F20" s="493"/>
      <c r="G20" s="500"/>
      <c r="H20" s="176"/>
      <c r="I20" s="177"/>
      <c r="J20" s="178"/>
      <c r="K20" s="82"/>
      <c r="L20" s="178"/>
      <c r="M20" s="179"/>
      <c r="N20" s="176"/>
      <c r="O20" s="173"/>
    </row>
    <row r="21" spans="1:15" x14ac:dyDescent="0.2">
      <c r="A21" s="94"/>
      <c r="B21" s="95"/>
      <c r="C21" s="60"/>
      <c r="D21" s="60"/>
      <c r="E21" s="60"/>
      <c r="F21" s="60"/>
      <c r="G21" s="80"/>
      <c r="H21" s="176"/>
      <c r="I21" s="177"/>
      <c r="J21" s="178"/>
      <c r="K21" s="82"/>
      <c r="L21" s="178"/>
      <c r="M21" s="179"/>
      <c r="N21" s="176"/>
      <c r="O21" s="173"/>
    </row>
    <row r="22" spans="1:15" x14ac:dyDescent="0.2">
      <c r="A22" s="501"/>
      <c r="B22" s="503"/>
      <c r="C22" s="504"/>
      <c r="D22" s="504"/>
      <c r="E22" s="504"/>
      <c r="F22" s="504"/>
      <c r="G22" s="504"/>
      <c r="H22" s="176"/>
      <c r="I22" s="177"/>
      <c r="J22" s="178"/>
      <c r="K22" s="82"/>
      <c r="L22" s="178"/>
      <c r="M22" s="179"/>
      <c r="N22" s="176"/>
      <c r="O22" s="173"/>
    </row>
    <row r="23" spans="1:15" x14ac:dyDescent="0.2">
      <c r="A23" s="502"/>
      <c r="B23" s="62"/>
      <c r="C23" s="78"/>
      <c r="D23" s="63"/>
      <c r="E23" s="78"/>
      <c r="F23" s="63"/>
      <c r="G23" s="78"/>
      <c r="H23" s="173"/>
      <c r="I23" s="173"/>
      <c r="J23" s="178"/>
      <c r="K23" s="82"/>
      <c r="L23" s="178"/>
      <c r="M23" s="179"/>
      <c r="N23" s="176"/>
      <c r="O23" s="173"/>
    </row>
    <row r="24" spans="1:15" x14ac:dyDescent="0.2">
      <c r="A24" s="57"/>
      <c r="B24" s="88"/>
      <c r="C24" s="73"/>
      <c r="D24" s="33"/>
      <c r="E24" s="73"/>
      <c r="F24" s="33"/>
      <c r="G24" s="73"/>
      <c r="H24" s="173"/>
      <c r="I24" s="173"/>
      <c r="J24" s="178"/>
      <c r="K24" s="82"/>
      <c r="L24" s="178"/>
      <c r="M24" s="179"/>
      <c r="N24" s="176"/>
      <c r="O24" s="177"/>
    </row>
    <row r="25" spans="1:15" x14ac:dyDescent="0.2">
      <c r="A25" s="57"/>
      <c r="B25" s="88"/>
      <c r="C25" s="73"/>
      <c r="D25" s="33"/>
      <c r="E25" s="73"/>
      <c r="F25" s="33"/>
      <c r="G25" s="73"/>
      <c r="H25" s="173"/>
      <c r="I25" s="173"/>
      <c r="J25" s="178"/>
      <c r="K25" s="82"/>
      <c r="L25" s="178"/>
      <c r="M25" s="179"/>
      <c r="N25" s="176"/>
      <c r="O25" s="177"/>
    </row>
    <row r="26" spans="1:15" x14ac:dyDescent="0.2">
      <c r="A26" s="57"/>
      <c r="B26" s="88"/>
      <c r="C26" s="73"/>
      <c r="D26" s="33"/>
      <c r="E26" s="73"/>
      <c r="F26" s="33"/>
      <c r="G26" s="73"/>
      <c r="H26" s="173"/>
      <c r="I26" s="173"/>
      <c r="J26" s="178"/>
      <c r="K26" s="82"/>
      <c r="L26" s="178"/>
      <c r="M26" s="179"/>
      <c r="N26" s="176"/>
      <c r="O26" s="177"/>
    </row>
    <row r="27" spans="1:15" ht="12.75" thickBot="1" x14ac:dyDescent="0.25">
      <c r="A27" s="58"/>
      <c r="B27" s="89"/>
      <c r="C27" s="74"/>
      <c r="D27" s="43"/>
      <c r="E27" s="74"/>
      <c r="F27" s="43"/>
      <c r="G27" s="74"/>
      <c r="H27" s="173"/>
      <c r="I27" s="173"/>
      <c r="J27" s="173"/>
      <c r="K27" s="173"/>
      <c r="L27" s="173"/>
      <c r="M27" s="173"/>
      <c r="N27" s="176"/>
      <c r="O27" s="177"/>
    </row>
    <row r="28" spans="1:15" x14ac:dyDescent="0.2">
      <c r="A28" s="30"/>
      <c r="B28" s="30"/>
      <c r="C28" s="69"/>
      <c r="D28" s="14"/>
      <c r="E28" s="14"/>
      <c r="F28" s="14"/>
      <c r="G28" s="174"/>
      <c r="H28" s="173"/>
      <c r="I28" s="173"/>
      <c r="J28" s="173"/>
      <c r="K28" s="173"/>
      <c r="L28" s="173"/>
      <c r="M28" s="173"/>
      <c r="N28" s="173"/>
      <c r="O28" s="173"/>
    </row>
    <row r="29" spans="1:15" x14ac:dyDescent="0.2">
      <c r="A29" s="30"/>
      <c r="B29" s="30"/>
      <c r="C29" s="69"/>
      <c r="D29" s="14"/>
      <c r="E29" s="14"/>
      <c r="F29" s="14"/>
      <c r="G29" s="174"/>
      <c r="H29" s="173"/>
      <c r="I29" s="173"/>
      <c r="J29" s="173"/>
      <c r="K29" s="173"/>
      <c r="L29" s="173"/>
      <c r="M29" s="173"/>
      <c r="N29" s="173"/>
      <c r="O29" s="173"/>
    </row>
    <row r="30" spans="1:15" x14ac:dyDescent="0.2">
      <c r="J30" s="178"/>
      <c r="K30" s="178"/>
      <c r="L30" s="178"/>
      <c r="M30" s="178"/>
    </row>
    <row r="31" spans="1:15" x14ac:dyDescent="0.2">
      <c r="H31" s="178"/>
      <c r="I31" s="180"/>
      <c r="J31" s="178"/>
      <c r="K31" s="168"/>
      <c r="L31" s="168"/>
      <c r="M31" s="168"/>
    </row>
    <row r="32" spans="1:15" x14ac:dyDescent="0.2">
      <c r="H32" s="178"/>
      <c r="I32" s="180"/>
      <c r="J32" s="178"/>
      <c r="K32" s="168"/>
      <c r="L32" s="168"/>
      <c r="M32" s="168"/>
    </row>
    <row r="33" spans="8:13" ht="12.75" customHeight="1" x14ac:dyDescent="0.2">
      <c r="H33" s="178"/>
      <c r="I33" s="180"/>
      <c r="J33" s="178"/>
      <c r="K33" s="168"/>
      <c r="L33" s="168"/>
      <c r="M33" s="168"/>
    </row>
    <row r="34" spans="8:13" x14ac:dyDescent="0.2">
      <c r="H34" s="178"/>
      <c r="I34" s="180"/>
      <c r="J34" s="178"/>
      <c r="K34" s="168"/>
      <c r="L34" s="168"/>
      <c r="M34" s="168"/>
    </row>
    <row r="35" spans="8:13" ht="13.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U38"/>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bestFit="1" customWidth="1"/>
    <col min="8" max="8" width="14.42578125" style="123" customWidth="1"/>
    <col min="9" max="9" width="8" style="123" bestFit="1" customWidth="1"/>
    <col min="10" max="10" width="14.42578125" style="123" customWidth="1"/>
    <col min="11" max="11" width="8" style="123" bestFit="1" customWidth="1"/>
    <col min="12" max="12" width="14.42578125" style="123" customWidth="1"/>
    <col min="13" max="13" width="8" style="123" bestFit="1" customWidth="1"/>
    <col min="14" max="26" width="9.140625" style="123" customWidth="1"/>
    <col min="27" max="16384" width="9.140625" style="123"/>
  </cols>
  <sheetData>
    <row r="1" spans="1:21" ht="18.75" x14ac:dyDescent="0.3">
      <c r="A1" s="164" t="s">
        <v>57</v>
      </c>
      <c r="B1" s="173"/>
      <c r="C1" s="173"/>
      <c r="D1" s="173"/>
      <c r="E1" s="173"/>
      <c r="F1" s="173"/>
      <c r="G1" s="173"/>
      <c r="H1" s="173"/>
      <c r="I1" s="173"/>
      <c r="J1" s="173"/>
      <c r="K1" s="173"/>
      <c r="L1" s="173"/>
      <c r="M1" s="165" t="str">
        <f>Obsah!$A$1</f>
        <v>IV. čtvrtletí 2019</v>
      </c>
      <c r="N1" s="173"/>
      <c r="O1" s="173"/>
    </row>
    <row r="2" spans="1:21" ht="7.5" customHeight="1" x14ac:dyDescent="0.3">
      <c r="A2" s="164"/>
      <c r="B2" s="173"/>
      <c r="C2" s="173"/>
      <c r="D2" s="173"/>
      <c r="E2" s="173"/>
      <c r="F2" s="173"/>
      <c r="G2" s="173"/>
      <c r="H2" s="173"/>
      <c r="I2" s="173"/>
      <c r="J2" s="173"/>
      <c r="K2" s="173"/>
      <c r="L2" s="173"/>
      <c r="M2" s="173"/>
      <c r="N2" s="173"/>
      <c r="O2" s="173"/>
    </row>
    <row r="3" spans="1:21" x14ac:dyDescent="0.2">
      <c r="A3" s="55"/>
      <c r="B3" s="494"/>
      <c r="C3" s="494"/>
      <c r="D3" s="494"/>
      <c r="E3" s="494"/>
      <c r="F3" s="494"/>
      <c r="G3" s="495"/>
      <c r="H3" s="496"/>
      <c r="I3" s="494"/>
      <c r="J3" s="494"/>
      <c r="K3" s="494"/>
      <c r="L3" s="494"/>
      <c r="M3" s="494"/>
      <c r="N3" s="15"/>
    </row>
    <row r="4" spans="1:21" ht="13.5" customHeight="1" x14ac:dyDescent="0.2">
      <c r="A4" s="55"/>
      <c r="B4" s="497"/>
      <c r="C4" s="498"/>
      <c r="D4" s="498"/>
      <c r="E4" s="498"/>
      <c r="F4" s="498"/>
      <c r="G4" s="499"/>
      <c r="H4" s="497"/>
      <c r="I4" s="498"/>
      <c r="J4" s="498"/>
      <c r="K4" s="498"/>
      <c r="L4" s="498"/>
      <c r="M4" s="498"/>
      <c r="N4" s="70"/>
    </row>
    <row r="5" spans="1:21" x14ac:dyDescent="0.2">
      <c r="A5" s="26"/>
      <c r="B5" s="492"/>
      <c r="C5" s="500"/>
      <c r="D5" s="492"/>
      <c r="E5" s="500"/>
      <c r="F5" s="492"/>
      <c r="G5" s="500"/>
      <c r="H5" s="492"/>
      <c r="I5" s="500"/>
      <c r="J5" s="492"/>
      <c r="K5" s="500"/>
      <c r="L5" s="492"/>
      <c r="M5" s="493"/>
      <c r="N5" s="90"/>
    </row>
    <row r="6" spans="1:21" x14ac:dyDescent="0.2">
      <c r="A6" s="24"/>
      <c r="B6" s="95"/>
      <c r="C6" s="60"/>
      <c r="D6" s="60"/>
      <c r="E6" s="60"/>
      <c r="F6" s="60"/>
      <c r="G6" s="60"/>
      <c r="H6" s="60"/>
      <c r="I6" s="60"/>
      <c r="J6" s="60"/>
      <c r="K6" s="60"/>
      <c r="L6" s="60"/>
      <c r="M6" s="80"/>
      <c r="N6" s="90"/>
    </row>
    <row r="7" spans="1:21" x14ac:dyDescent="0.2">
      <c r="A7" s="484"/>
      <c r="B7" s="503"/>
      <c r="C7" s="504"/>
      <c r="D7" s="504"/>
      <c r="E7" s="504"/>
      <c r="F7" s="504"/>
      <c r="G7" s="506"/>
      <c r="H7" s="503"/>
      <c r="I7" s="504"/>
      <c r="J7" s="504"/>
      <c r="K7" s="504"/>
      <c r="L7" s="504"/>
      <c r="M7" s="504"/>
      <c r="N7" s="71"/>
    </row>
    <row r="8" spans="1:21" x14ac:dyDescent="0.2">
      <c r="A8" s="505"/>
      <c r="B8" s="62"/>
      <c r="C8" s="77"/>
      <c r="D8" s="63"/>
      <c r="E8" s="77"/>
      <c r="F8" s="63"/>
      <c r="G8" s="77"/>
      <c r="H8" s="62"/>
      <c r="I8" s="77"/>
      <c r="J8" s="63"/>
      <c r="K8" s="77"/>
      <c r="L8" s="63"/>
      <c r="M8" s="77"/>
      <c r="N8" s="2"/>
    </row>
    <row r="9" spans="1:21" x14ac:dyDescent="0.2">
      <c r="A9" s="64"/>
      <c r="B9" s="166"/>
      <c r="C9" s="167"/>
      <c r="D9" s="31"/>
      <c r="E9" s="167"/>
      <c r="F9" s="31"/>
      <c r="G9" s="167"/>
      <c r="H9" s="166"/>
      <c r="I9" s="167"/>
      <c r="J9" s="31"/>
      <c r="K9" s="167"/>
      <c r="L9" s="31"/>
      <c r="M9" s="167"/>
      <c r="N9" s="82"/>
      <c r="O9" s="179"/>
    </row>
    <row r="10" spans="1:21" x14ac:dyDescent="0.2">
      <c r="A10" s="64"/>
      <c r="B10" s="166"/>
      <c r="C10" s="167"/>
      <c r="D10" s="31"/>
      <c r="E10" s="167"/>
      <c r="F10" s="31"/>
      <c r="G10" s="167"/>
      <c r="H10" s="166"/>
      <c r="I10" s="167"/>
      <c r="J10" s="31"/>
      <c r="K10" s="167"/>
      <c r="L10" s="31"/>
      <c r="M10" s="167"/>
      <c r="N10" s="82"/>
      <c r="O10" s="179"/>
    </row>
    <row r="11" spans="1:21" x14ac:dyDescent="0.2">
      <c r="A11" s="54"/>
      <c r="B11" s="51"/>
      <c r="C11" s="167"/>
      <c r="D11" s="19"/>
      <c r="E11" s="167"/>
      <c r="F11" s="19"/>
      <c r="G11" s="167"/>
      <c r="H11" s="51"/>
      <c r="I11" s="167"/>
      <c r="J11" s="19"/>
      <c r="K11" s="167"/>
      <c r="L11" s="19"/>
      <c r="M11" s="167"/>
      <c r="N11" s="82"/>
      <c r="O11" s="179"/>
    </row>
    <row r="12" spans="1:21" x14ac:dyDescent="0.2">
      <c r="A12" s="54"/>
      <c r="B12" s="166"/>
      <c r="C12" s="167"/>
      <c r="D12" s="31"/>
      <c r="E12" s="167"/>
      <c r="F12" s="31"/>
      <c r="G12" s="167"/>
      <c r="H12" s="166"/>
      <c r="I12" s="167"/>
      <c r="J12" s="31"/>
      <c r="K12" s="167"/>
      <c r="L12" s="31"/>
      <c r="M12" s="167"/>
      <c r="N12" s="82"/>
      <c r="O12" s="179"/>
    </row>
    <row r="13" spans="1:21" x14ac:dyDescent="0.2">
      <c r="A13" s="54"/>
      <c r="B13" s="51"/>
      <c r="C13" s="167"/>
      <c r="D13" s="19"/>
      <c r="E13" s="167"/>
      <c r="F13" s="19"/>
      <c r="G13" s="167"/>
      <c r="H13" s="51"/>
      <c r="I13" s="167"/>
      <c r="J13" s="19"/>
      <c r="K13" s="167"/>
      <c r="L13" s="19"/>
      <c r="M13" s="167"/>
      <c r="N13" s="82"/>
      <c r="O13" s="179"/>
    </row>
    <row r="14" spans="1:21" x14ac:dyDescent="0.2">
      <c r="A14" s="54"/>
      <c r="B14" s="166"/>
      <c r="C14" s="167"/>
      <c r="D14" s="31"/>
      <c r="E14" s="167"/>
      <c r="F14" s="31"/>
      <c r="G14" s="167"/>
      <c r="H14" s="166"/>
      <c r="I14" s="167"/>
      <c r="J14" s="31"/>
      <c r="K14" s="167"/>
      <c r="L14" s="31"/>
      <c r="M14" s="167"/>
      <c r="N14" s="82"/>
      <c r="O14" s="179"/>
      <c r="P14" s="30"/>
      <c r="Q14" s="69"/>
      <c r="R14" s="14"/>
      <c r="S14" s="14"/>
      <c r="T14" s="14"/>
      <c r="U14" s="14"/>
    </row>
    <row r="15" spans="1:21" x14ac:dyDescent="0.2">
      <c r="A15" s="54"/>
      <c r="B15" s="166"/>
      <c r="C15" s="167"/>
      <c r="D15" s="31"/>
      <c r="E15" s="169"/>
      <c r="F15" s="31"/>
      <c r="G15" s="169"/>
      <c r="H15" s="166"/>
      <c r="I15" s="169"/>
      <c r="J15" s="31"/>
      <c r="K15" s="169"/>
      <c r="L15" s="31"/>
      <c r="M15" s="169"/>
      <c r="N15" s="82"/>
      <c r="O15" s="179"/>
      <c r="P15" s="30"/>
      <c r="Q15" s="69"/>
      <c r="R15" s="14"/>
      <c r="S15" s="14"/>
      <c r="T15" s="14"/>
      <c r="U15" s="14"/>
    </row>
    <row r="16" spans="1:21" ht="12.75" thickBot="1" x14ac:dyDescent="0.25">
      <c r="A16" s="25"/>
      <c r="B16" s="44"/>
      <c r="C16" s="170"/>
      <c r="D16" s="8"/>
      <c r="E16" s="171"/>
      <c r="F16" s="8"/>
      <c r="G16" s="171"/>
      <c r="H16" s="44"/>
      <c r="I16" s="172"/>
      <c r="J16" s="8"/>
      <c r="K16" s="172"/>
      <c r="L16" s="8"/>
      <c r="M16" s="172"/>
      <c r="N16" s="82"/>
      <c r="O16" s="179"/>
      <c r="P16" s="30"/>
      <c r="Q16" s="69"/>
      <c r="R16" s="14"/>
      <c r="S16" s="14"/>
      <c r="T16" s="14"/>
      <c r="U16" s="14"/>
    </row>
    <row r="17" spans="1:20" x14ac:dyDescent="0.2">
      <c r="A17" s="28"/>
      <c r="B17" s="173"/>
      <c r="C17" s="173"/>
      <c r="D17" s="173"/>
      <c r="E17" s="173"/>
      <c r="F17" s="173"/>
      <c r="G17" s="173"/>
      <c r="H17" s="173"/>
      <c r="I17" s="173"/>
      <c r="J17" s="173"/>
      <c r="K17" s="173"/>
      <c r="L17" s="174"/>
      <c r="M17" s="174"/>
      <c r="N17" s="175"/>
      <c r="O17" s="174"/>
    </row>
    <row r="18" spans="1:20" x14ac:dyDescent="0.2">
      <c r="A18" s="81"/>
      <c r="B18" s="494"/>
      <c r="C18" s="494"/>
      <c r="D18" s="494"/>
      <c r="E18" s="494"/>
      <c r="F18" s="494"/>
      <c r="G18" s="495"/>
      <c r="H18" s="13"/>
      <c r="I18" s="13"/>
      <c r="J18" s="13"/>
      <c r="K18" s="13"/>
      <c r="L18" s="13"/>
      <c r="M18" s="13"/>
      <c r="N18" s="176"/>
      <c r="O18" s="173"/>
      <c r="P18" s="91"/>
      <c r="Q18" s="69"/>
      <c r="R18" s="14"/>
      <c r="S18" s="14"/>
      <c r="T18" s="14"/>
    </row>
    <row r="19" spans="1:20" x14ac:dyDescent="0.2">
      <c r="A19" s="67"/>
      <c r="B19" s="507"/>
      <c r="C19" s="508"/>
      <c r="D19" s="508"/>
      <c r="E19" s="508"/>
      <c r="F19" s="508"/>
      <c r="G19" s="508"/>
      <c r="H19" s="176"/>
      <c r="I19" s="177"/>
      <c r="J19" s="178"/>
      <c r="K19" s="82"/>
      <c r="L19" s="178"/>
      <c r="M19" s="179"/>
      <c r="N19" s="176"/>
      <c r="O19" s="173"/>
      <c r="P19" s="91"/>
      <c r="Q19" s="69"/>
      <c r="R19" s="14"/>
      <c r="S19" s="14"/>
      <c r="T19" s="14"/>
    </row>
    <row r="20" spans="1:20" x14ac:dyDescent="0.2">
      <c r="A20" s="68"/>
      <c r="B20" s="493"/>
      <c r="C20" s="500"/>
      <c r="D20" s="493"/>
      <c r="E20" s="500"/>
      <c r="F20" s="493"/>
      <c r="G20" s="500"/>
      <c r="H20" s="176"/>
      <c r="I20" s="177"/>
      <c r="J20" s="178"/>
      <c r="K20" s="82"/>
      <c r="L20" s="178"/>
      <c r="M20" s="179"/>
      <c r="N20" s="176"/>
      <c r="O20" s="173"/>
      <c r="P20" s="91"/>
      <c r="Q20" s="69"/>
      <c r="R20" s="75"/>
      <c r="S20" s="75"/>
      <c r="T20" s="75"/>
    </row>
    <row r="21" spans="1:20" x14ac:dyDescent="0.2">
      <c r="A21" s="94"/>
      <c r="B21" s="95"/>
      <c r="C21" s="60"/>
      <c r="D21" s="60"/>
      <c r="E21" s="60"/>
      <c r="F21" s="60"/>
      <c r="G21" s="80"/>
      <c r="H21" s="176"/>
      <c r="I21" s="177"/>
      <c r="J21" s="178"/>
      <c r="K21" s="82"/>
      <c r="L21" s="178"/>
      <c r="M21" s="179"/>
      <c r="N21" s="176"/>
      <c r="O21" s="173"/>
      <c r="P21" s="91"/>
      <c r="Q21" s="69"/>
      <c r="R21" s="14"/>
      <c r="S21" s="14"/>
      <c r="T21" s="14"/>
    </row>
    <row r="22" spans="1:20" x14ac:dyDescent="0.2">
      <c r="A22" s="501"/>
      <c r="B22" s="503"/>
      <c r="C22" s="504"/>
      <c r="D22" s="504"/>
      <c r="E22" s="504"/>
      <c r="F22" s="504"/>
      <c r="G22" s="504"/>
      <c r="H22" s="176"/>
      <c r="I22" s="177"/>
      <c r="J22" s="178"/>
      <c r="K22" s="82"/>
      <c r="L22" s="178"/>
      <c r="M22" s="179"/>
      <c r="N22" s="176"/>
      <c r="O22" s="173"/>
      <c r="P22" s="91"/>
      <c r="Q22" s="69"/>
      <c r="R22" s="14"/>
      <c r="S22" s="14"/>
      <c r="T22" s="14"/>
    </row>
    <row r="23" spans="1:20" x14ac:dyDescent="0.2">
      <c r="A23" s="502"/>
      <c r="B23" s="62"/>
      <c r="C23" s="78"/>
      <c r="D23" s="63"/>
      <c r="E23" s="78"/>
      <c r="F23" s="63"/>
      <c r="G23" s="78"/>
      <c r="H23" s="173"/>
      <c r="I23" s="173"/>
      <c r="J23" s="178"/>
      <c r="K23" s="82"/>
      <c r="L23" s="178"/>
      <c r="M23" s="179"/>
      <c r="N23" s="176"/>
      <c r="O23" s="173"/>
      <c r="P23" s="91"/>
      <c r="Q23" s="69"/>
      <c r="R23" s="72"/>
      <c r="S23" s="75"/>
      <c r="T23" s="75"/>
    </row>
    <row r="24" spans="1:20" x14ac:dyDescent="0.2">
      <c r="A24" s="57"/>
      <c r="B24" s="88"/>
      <c r="C24" s="73"/>
      <c r="D24" s="33"/>
      <c r="E24" s="73"/>
      <c r="F24" s="33"/>
      <c r="G24" s="73"/>
      <c r="H24" s="173"/>
      <c r="I24" s="173"/>
      <c r="J24" s="178"/>
      <c r="K24" s="82"/>
      <c r="L24" s="178"/>
      <c r="M24" s="179"/>
      <c r="N24" s="176"/>
      <c r="O24" s="177"/>
      <c r="T24" s="174"/>
    </row>
    <row r="25" spans="1:20" x14ac:dyDescent="0.2">
      <c r="A25" s="57"/>
      <c r="B25" s="88"/>
      <c r="C25" s="73"/>
      <c r="D25" s="33"/>
      <c r="E25" s="73"/>
      <c r="F25" s="33"/>
      <c r="G25" s="73"/>
      <c r="H25" s="173"/>
      <c r="I25" s="173"/>
      <c r="J25" s="178"/>
      <c r="K25" s="82"/>
      <c r="L25" s="178"/>
      <c r="M25" s="179"/>
      <c r="N25" s="176"/>
      <c r="O25" s="177"/>
    </row>
    <row r="26" spans="1:20" x14ac:dyDescent="0.2">
      <c r="A26" s="57"/>
      <c r="B26" s="88"/>
      <c r="C26" s="73"/>
      <c r="D26" s="33"/>
      <c r="E26" s="73"/>
      <c r="F26" s="33"/>
      <c r="G26" s="73"/>
      <c r="H26" s="173"/>
      <c r="I26" s="173"/>
      <c r="J26" s="178"/>
      <c r="K26" s="82"/>
      <c r="L26" s="178"/>
      <c r="M26" s="179"/>
      <c r="N26" s="176"/>
      <c r="O26" s="177"/>
    </row>
    <row r="27" spans="1:20" ht="12.75" thickBot="1" x14ac:dyDescent="0.25">
      <c r="A27" s="58"/>
      <c r="B27" s="89"/>
      <c r="C27" s="74"/>
      <c r="D27" s="43"/>
      <c r="E27" s="74"/>
      <c r="F27" s="43"/>
      <c r="G27" s="74"/>
      <c r="H27" s="173"/>
      <c r="I27" s="173"/>
      <c r="J27" s="173"/>
      <c r="K27" s="173"/>
      <c r="L27" s="173"/>
      <c r="M27" s="173"/>
      <c r="N27" s="176"/>
      <c r="O27" s="177"/>
    </row>
    <row r="28" spans="1:20" x14ac:dyDescent="0.2">
      <c r="A28" s="30"/>
      <c r="B28" s="30"/>
      <c r="C28" s="69"/>
      <c r="D28" s="14"/>
      <c r="E28" s="14"/>
      <c r="F28" s="14"/>
      <c r="G28" s="174"/>
      <c r="H28" s="173"/>
      <c r="I28" s="173"/>
      <c r="J28" s="173"/>
      <c r="K28" s="173"/>
      <c r="L28" s="173"/>
      <c r="M28" s="173"/>
    </row>
    <row r="29" spans="1:20" x14ac:dyDescent="0.2">
      <c r="H29" s="173"/>
      <c r="I29" s="173"/>
      <c r="J29" s="173"/>
      <c r="K29" s="173"/>
      <c r="L29" s="173"/>
      <c r="M29" s="173"/>
    </row>
    <row r="30" spans="1:20" x14ac:dyDescent="0.2">
      <c r="J30" s="178"/>
      <c r="K30" s="178"/>
      <c r="L30" s="178"/>
      <c r="M30" s="178"/>
    </row>
    <row r="31" spans="1:20" x14ac:dyDescent="0.2">
      <c r="H31" s="178"/>
      <c r="I31" s="180"/>
      <c r="J31" s="178"/>
      <c r="K31" s="168"/>
      <c r="L31" s="168"/>
      <c r="M31" s="168"/>
    </row>
    <row r="32" spans="1:20" ht="12.75" customHeight="1" x14ac:dyDescent="0.2">
      <c r="H32" s="178"/>
      <c r="I32" s="180"/>
      <c r="J32" s="178"/>
      <c r="K32" s="168"/>
      <c r="L32" s="168"/>
      <c r="M32" s="168"/>
    </row>
    <row r="33" spans="8:13" x14ac:dyDescent="0.2">
      <c r="H33" s="178"/>
      <c r="I33" s="180"/>
      <c r="J33" s="178"/>
      <c r="K33" s="168"/>
      <c r="L33" s="168"/>
      <c r="M33" s="168"/>
    </row>
    <row r="34" spans="8:13" ht="13.5" customHeight="1" x14ac:dyDescent="0.2">
      <c r="H34" s="178"/>
      <c r="I34" s="180"/>
      <c r="J34" s="178"/>
      <c r="K34" s="168"/>
      <c r="L34" s="168"/>
      <c r="M34" s="168"/>
    </row>
    <row r="35" spans="8:13" ht="12.7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X39"/>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bestFit="1" customWidth="1"/>
    <col min="8" max="8" width="14.42578125" style="123" customWidth="1"/>
    <col min="9" max="9" width="8" style="123" bestFit="1" customWidth="1"/>
    <col min="10" max="10" width="14.42578125" style="123" customWidth="1"/>
    <col min="11" max="11" width="8" style="123" bestFit="1" customWidth="1"/>
    <col min="12" max="12" width="14.42578125" style="123" customWidth="1"/>
    <col min="13" max="13" width="8" style="123" bestFit="1" customWidth="1"/>
    <col min="14" max="26" width="9.140625" style="123" customWidth="1"/>
    <col min="27" max="16384" width="9.140625" style="123"/>
  </cols>
  <sheetData>
    <row r="1" spans="1:24" ht="18.75" x14ac:dyDescent="0.3">
      <c r="A1" s="164" t="s">
        <v>58</v>
      </c>
      <c r="M1" s="165" t="str">
        <f>Obsah!$A$1</f>
        <v>IV. čtvrtletí 2019</v>
      </c>
    </row>
    <row r="2" spans="1:24" ht="7.5" customHeight="1" x14ac:dyDescent="0.2"/>
    <row r="3" spans="1:24" x14ac:dyDescent="0.2">
      <c r="A3" s="55"/>
      <c r="B3" s="494"/>
      <c r="C3" s="494"/>
      <c r="D3" s="494"/>
      <c r="E3" s="494"/>
      <c r="F3" s="494"/>
      <c r="G3" s="495"/>
      <c r="H3" s="496"/>
      <c r="I3" s="494"/>
      <c r="J3" s="494"/>
      <c r="K3" s="494"/>
      <c r="L3" s="494"/>
      <c r="M3" s="494"/>
      <c r="N3" s="15"/>
    </row>
    <row r="4" spans="1:24" x14ac:dyDescent="0.2">
      <c r="A4" s="55"/>
      <c r="B4" s="497"/>
      <c r="C4" s="498"/>
      <c r="D4" s="498"/>
      <c r="E4" s="498"/>
      <c r="F4" s="498"/>
      <c r="G4" s="499"/>
      <c r="H4" s="497"/>
      <c r="I4" s="498"/>
      <c r="J4" s="498"/>
      <c r="K4" s="498"/>
      <c r="L4" s="498"/>
      <c r="M4" s="498"/>
      <c r="N4" s="70"/>
    </row>
    <row r="5" spans="1:24" x14ac:dyDescent="0.2">
      <c r="A5" s="26"/>
      <c r="B5" s="492"/>
      <c r="C5" s="500"/>
      <c r="D5" s="492"/>
      <c r="E5" s="500"/>
      <c r="F5" s="492"/>
      <c r="G5" s="500"/>
      <c r="H5" s="492"/>
      <c r="I5" s="500"/>
      <c r="J5" s="492"/>
      <c r="K5" s="500"/>
      <c r="L5" s="492"/>
      <c r="M5" s="493"/>
      <c r="N5" s="90"/>
    </row>
    <row r="6" spans="1:24" x14ac:dyDescent="0.2">
      <c r="A6" s="24"/>
      <c r="B6" s="95"/>
      <c r="C6" s="60"/>
      <c r="D6" s="60"/>
      <c r="E6" s="60"/>
      <c r="F6" s="60"/>
      <c r="G6" s="60"/>
      <c r="H6" s="60"/>
      <c r="I6" s="60"/>
      <c r="J6" s="60"/>
      <c r="K6" s="60"/>
      <c r="L6" s="60"/>
      <c r="M6" s="61"/>
      <c r="N6" s="90"/>
    </row>
    <row r="7" spans="1:24" x14ac:dyDescent="0.2">
      <c r="A7" s="484"/>
      <c r="B7" s="503"/>
      <c r="C7" s="504"/>
      <c r="D7" s="504"/>
      <c r="E7" s="504"/>
      <c r="F7" s="504"/>
      <c r="G7" s="506"/>
      <c r="H7" s="503"/>
      <c r="I7" s="504"/>
      <c r="J7" s="504"/>
      <c r="K7" s="504"/>
      <c r="L7" s="504"/>
      <c r="M7" s="504"/>
      <c r="N7" s="71"/>
    </row>
    <row r="8" spans="1:24" x14ac:dyDescent="0.2">
      <c r="A8" s="505"/>
      <c r="B8" s="62"/>
      <c r="C8" s="77"/>
      <c r="D8" s="63"/>
      <c r="E8" s="77"/>
      <c r="F8" s="63"/>
      <c r="G8" s="77"/>
      <c r="H8" s="62"/>
      <c r="I8" s="77"/>
      <c r="J8" s="63"/>
      <c r="K8" s="77"/>
      <c r="L8" s="63"/>
      <c r="M8" s="77"/>
      <c r="N8" s="2"/>
    </row>
    <row r="9" spans="1:24" x14ac:dyDescent="0.2">
      <c r="A9" s="64"/>
      <c r="B9" s="166"/>
      <c r="C9" s="167"/>
      <c r="D9" s="31"/>
      <c r="E9" s="167"/>
      <c r="F9" s="31"/>
      <c r="G9" s="167"/>
      <c r="H9" s="166"/>
      <c r="I9" s="167"/>
      <c r="J9" s="31"/>
      <c r="K9" s="167"/>
      <c r="L9" s="31"/>
      <c r="M9" s="167"/>
      <c r="N9" s="82"/>
      <c r="O9" s="179"/>
      <c r="X9" s="168"/>
    </row>
    <row r="10" spans="1:24" x14ac:dyDescent="0.2">
      <c r="A10" s="54"/>
      <c r="B10" s="166"/>
      <c r="C10" s="167"/>
      <c r="D10" s="31"/>
      <c r="E10" s="167"/>
      <c r="F10" s="31"/>
      <c r="G10" s="167"/>
      <c r="H10" s="166"/>
      <c r="I10" s="167"/>
      <c r="J10" s="31"/>
      <c r="K10" s="167"/>
      <c r="L10" s="31"/>
      <c r="M10" s="167"/>
      <c r="N10" s="82"/>
      <c r="O10" s="179"/>
      <c r="X10" s="168"/>
    </row>
    <row r="11" spans="1:24" x14ac:dyDescent="0.2">
      <c r="A11" s="54"/>
      <c r="B11" s="51"/>
      <c r="C11" s="167"/>
      <c r="D11" s="19"/>
      <c r="E11" s="167"/>
      <c r="F11" s="19"/>
      <c r="G11" s="167"/>
      <c r="H11" s="51"/>
      <c r="I11" s="167"/>
      <c r="J11" s="19"/>
      <c r="K11" s="167"/>
      <c r="L11" s="19"/>
      <c r="M11" s="167"/>
      <c r="N11" s="82"/>
      <c r="O11" s="179"/>
      <c r="X11" s="168"/>
    </row>
    <row r="12" spans="1:24" x14ac:dyDescent="0.2">
      <c r="A12" s="54"/>
      <c r="B12" s="166"/>
      <c r="C12" s="167"/>
      <c r="D12" s="31"/>
      <c r="E12" s="167"/>
      <c r="F12" s="31"/>
      <c r="G12" s="167"/>
      <c r="H12" s="166"/>
      <c r="I12" s="167"/>
      <c r="J12" s="31"/>
      <c r="K12" s="167"/>
      <c r="L12" s="31"/>
      <c r="M12" s="167"/>
      <c r="N12" s="82"/>
      <c r="O12" s="179"/>
      <c r="X12" s="168"/>
    </row>
    <row r="13" spans="1:24" x14ac:dyDescent="0.2">
      <c r="A13" s="54"/>
      <c r="B13" s="51"/>
      <c r="C13" s="167"/>
      <c r="D13" s="19"/>
      <c r="E13" s="167"/>
      <c r="F13" s="19"/>
      <c r="G13" s="167"/>
      <c r="H13" s="51"/>
      <c r="I13" s="167"/>
      <c r="J13" s="19"/>
      <c r="K13" s="167"/>
      <c r="L13" s="19"/>
      <c r="M13" s="167"/>
      <c r="N13" s="82"/>
      <c r="O13" s="179"/>
      <c r="X13" s="168"/>
    </row>
    <row r="14" spans="1:24" x14ac:dyDescent="0.2">
      <c r="A14" s="54"/>
      <c r="B14" s="166"/>
      <c r="C14" s="167"/>
      <c r="D14" s="31"/>
      <c r="E14" s="167"/>
      <c r="F14" s="31"/>
      <c r="G14" s="167"/>
      <c r="H14" s="166"/>
      <c r="I14" s="167"/>
      <c r="J14" s="31"/>
      <c r="K14" s="167"/>
      <c r="L14" s="31"/>
      <c r="M14" s="167"/>
      <c r="N14" s="82"/>
      <c r="O14" s="179"/>
      <c r="P14" s="30"/>
      <c r="Q14" s="69"/>
      <c r="R14" s="14"/>
      <c r="S14" s="14"/>
      <c r="T14" s="14"/>
      <c r="U14" s="14"/>
      <c r="X14" s="168"/>
    </row>
    <row r="15" spans="1:24" x14ac:dyDescent="0.2">
      <c r="A15" s="54"/>
      <c r="B15" s="166"/>
      <c r="C15" s="167"/>
      <c r="D15" s="31"/>
      <c r="E15" s="169"/>
      <c r="F15" s="31"/>
      <c r="G15" s="169"/>
      <c r="H15" s="166"/>
      <c r="I15" s="169"/>
      <c r="J15" s="31"/>
      <c r="K15" s="169"/>
      <c r="L15" s="31"/>
      <c r="M15" s="169"/>
      <c r="N15" s="82"/>
      <c r="O15" s="179"/>
      <c r="P15" s="30"/>
      <c r="Q15" s="69"/>
      <c r="R15" s="14"/>
      <c r="S15" s="14"/>
      <c r="T15" s="14"/>
      <c r="U15" s="14"/>
      <c r="X15" s="168"/>
    </row>
    <row r="16" spans="1:24" ht="12.75" thickBot="1" x14ac:dyDescent="0.25">
      <c r="A16" s="25"/>
      <c r="B16" s="44"/>
      <c r="C16" s="170"/>
      <c r="D16" s="8"/>
      <c r="E16" s="171"/>
      <c r="F16" s="8"/>
      <c r="G16" s="171"/>
      <c r="H16" s="44"/>
      <c r="I16" s="172"/>
      <c r="J16" s="8"/>
      <c r="K16" s="172"/>
      <c r="L16" s="8"/>
      <c r="M16" s="172"/>
      <c r="N16" s="82"/>
      <c r="O16" s="179"/>
      <c r="P16" s="30"/>
      <c r="Q16" s="69"/>
      <c r="R16" s="14"/>
      <c r="S16" s="14"/>
      <c r="T16" s="14"/>
      <c r="U16" s="14"/>
      <c r="X16" s="168"/>
    </row>
    <row r="17" spans="1:15" x14ac:dyDescent="0.2">
      <c r="A17" s="28"/>
      <c r="B17" s="173"/>
      <c r="C17" s="173"/>
      <c r="D17" s="173"/>
      <c r="E17" s="173"/>
      <c r="F17" s="173"/>
      <c r="G17" s="173"/>
      <c r="H17" s="173"/>
      <c r="I17" s="173"/>
      <c r="J17" s="173"/>
      <c r="K17" s="173"/>
      <c r="L17" s="174"/>
      <c r="M17" s="174"/>
      <c r="N17" s="175"/>
      <c r="O17" s="174"/>
    </row>
    <row r="18" spans="1:15" x14ac:dyDescent="0.2">
      <c r="A18" s="56"/>
      <c r="B18" s="494"/>
      <c r="C18" s="494"/>
      <c r="D18" s="494"/>
      <c r="E18" s="494"/>
      <c r="F18" s="494"/>
      <c r="G18" s="495"/>
      <c r="H18" s="173"/>
      <c r="I18" s="173"/>
      <c r="J18" s="173"/>
      <c r="K18" s="173"/>
      <c r="L18" s="173"/>
      <c r="M18" s="173"/>
      <c r="N18" s="176"/>
      <c r="O18" s="173"/>
    </row>
    <row r="19" spans="1:15" x14ac:dyDescent="0.2">
      <c r="A19" s="67"/>
      <c r="B19" s="507"/>
      <c r="C19" s="508"/>
      <c r="D19" s="508"/>
      <c r="E19" s="508"/>
      <c r="F19" s="508"/>
      <c r="G19" s="508"/>
      <c r="H19" s="176"/>
      <c r="I19" s="177"/>
      <c r="J19" s="178"/>
      <c r="K19" s="82"/>
      <c r="L19" s="178"/>
      <c r="M19" s="179"/>
      <c r="N19" s="176"/>
      <c r="O19" s="173"/>
    </row>
    <row r="20" spans="1:15" x14ac:dyDescent="0.2">
      <c r="A20" s="68"/>
      <c r="B20" s="493"/>
      <c r="C20" s="500"/>
      <c r="D20" s="493"/>
      <c r="E20" s="500"/>
      <c r="F20" s="493"/>
      <c r="G20" s="500"/>
      <c r="H20" s="176"/>
      <c r="I20" s="177"/>
      <c r="J20" s="178"/>
      <c r="K20" s="82"/>
      <c r="L20" s="178"/>
      <c r="M20" s="179"/>
      <c r="N20" s="176"/>
      <c r="O20" s="173"/>
    </row>
    <row r="21" spans="1:15" x14ac:dyDescent="0.2">
      <c r="A21" s="94"/>
      <c r="B21" s="95"/>
      <c r="C21" s="60"/>
      <c r="D21" s="60"/>
      <c r="E21" s="60"/>
      <c r="F21" s="60"/>
      <c r="G21" s="80"/>
      <c r="H21" s="176"/>
      <c r="I21" s="177"/>
      <c r="J21" s="178"/>
      <c r="K21" s="82"/>
      <c r="L21" s="178"/>
      <c r="M21" s="179"/>
      <c r="N21" s="176"/>
      <c r="O21" s="173"/>
    </row>
    <row r="22" spans="1:15" x14ac:dyDescent="0.2">
      <c r="A22" s="501"/>
      <c r="B22" s="503"/>
      <c r="C22" s="504"/>
      <c r="D22" s="504"/>
      <c r="E22" s="504"/>
      <c r="F22" s="504"/>
      <c r="G22" s="504"/>
      <c r="H22" s="176"/>
      <c r="I22" s="177"/>
      <c r="J22" s="178"/>
      <c r="K22" s="82"/>
      <c r="L22" s="178"/>
      <c r="M22" s="179"/>
      <c r="N22" s="176"/>
      <c r="O22" s="173"/>
    </row>
    <row r="23" spans="1:15" x14ac:dyDescent="0.2">
      <c r="A23" s="502"/>
      <c r="B23" s="62"/>
      <c r="C23" s="78"/>
      <c r="D23" s="63"/>
      <c r="E23" s="78"/>
      <c r="F23" s="63"/>
      <c r="G23" s="78"/>
      <c r="H23" s="173"/>
      <c r="I23" s="173"/>
      <c r="J23" s="178"/>
      <c r="K23" s="82"/>
      <c r="L23" s="178"/>
      <c r="M23" s="179"/>
      <c r="N23" s="176"/>
      <c r="O23" s="173"/>
    </row>
    <row r="24" spans="1:15" x14ac:dyDescent="0.2">
      <c r="A24" s="57"/>
      <c r="B24" s="88"/>
      <c r="C24" s="73"/>
      <c r="D24" s="33"/>
      <c r="E24" s="73"/>
      <c r="F24" s="33"/>
      <c r="G24" s="73"/>
      <c r="H24" s="173"/>
      <c r="I24" s="173"/>
      <c r="J24" s="178"/>
      <c r="K24" s="82"/>
      <c r="L24" s="178"/>
      <c r="M24" s="179"/>
      <c r="N24" s="176"/>
      <c r="O24" s="177"/>
    </row>
    <row r="25" spans="1:15" x14ac:dyDescent="0.2">
      <c r="A25" s="57"/>
      <c r="B25" s="88"/>
      <c r="C25" s="73"/>
      <c r="D25" s="33"/>
      <c r="E25" s="73"/>
      <c r="F25" s="33"/>
      <c r="G25" s="73"/>
      <c r="H25" s="173"/>
      <c r="I25" s="173"/>
      <c r="J25" s="178"/>
      <c r="K25" s="82"/>
      <c r="L25" s="178"/>
      <c r="M25" s="179"/>
      <c r="N25" s="176"/>
      <c r="O25" s="177"/>
    </row>
    <row r="26" spans="1:15" x14ac:dyDescent="0.2">
      <c r="A26" s="57"/>
      <c r="B26" s="88"/>
      <c r="C26" s="73"/>
      <c r="D26" s="33"/>
      <c r="E26" s="73"/>
      <c r="F26" s="33"/>
      <c r="G26" s="73"/>
      <c r="H26" s="173"/>
      <c r="I26" s="173"/>
      <c r="J26" s="178"/>
      <c r="K26" s="82"/>
      <c r="L26" s="178"/>
      <c r="M26" s="179"/>
      <c r="N26" s="176"/>
      <c r="O26" s="177"/>
    </row>
    <row r="27" spans="1:15" ht="12.75" thickBot="1" x14ac:dyDescent="0.25">
      <c r="A27" s="58"/>
      <c r="B27" s="89"/>
      <c r="C27" s="74"/>
      <c r="D27" s="43"/>
      <c r="E27" s="74"/>
      <c r="F27" s="43"/>
      <c r="G27" s="74"/>
      <c r="H27" s="173"/>
      <c r="I27" s="173"/>
      <c r="J27" s="173"/>
      <c r="K27" s="173"/>
      <c r="L27" s="173"/>
      <c r="M27" s="173"/>
      <c r="N27" s="176"/>
      <c r="O27" s="177"/>
    </row>
    <row r="28" spans="1:15" x14ac:dyDescent="0.2">
      <c r="A28" s="30"/>
      <c r="B28" s="30"/>
      <c r="C28" s="69"/>
      <c r="D28" s="14"/>
      <c r="E28" s="14"/>
      <c r="F28" s="14"/>
      <c r="G28" s="174"/>
      <c r="H28" s="173"/>
      <c r="I28" s="173"/>
      <c r="J28" s="173"/>
      <c r="K28" s="173"/>
      <c r="L28" s="173"/>
      <c r="M28" s="173"/>
      <c r="N28" s="173"/>
      <c r="O28" s="173"/>
    </row>
    <row r="29" spans="1:15" x14ac:dyDescent="0.2">
      <c r="A29" s="30"/>
      <c r="B29" s="30"/>
      <c r="C29" s="69"/>
      <c r="D29" s="14"/>
      <c r="E29" s="14"/>
      <c r="F29" s="14"/>
      <c r="G29" s="174"/>
      <c r="H29" s="173"/>
      <c r="I29" s="173"/>
      <c r="J29" s="173"/>
      <c r="K29" s="173"/>
      <c r="L29" s="173"/>
      <c r="M29" s="173"/>
      <c r="N29" s="173"/>
      <c r="O29" s="173"/>
    </row>
    <row r="30" spans="1:15" x14ac:dyDescent="0.2">
      <c r="J30" s="178"/>
      <c r="K30" s="178"/>
      <c r="L30" s="178"/>
      <c r="M30" s="178"/>
    </row>
    <row r="31" spans="1:15" x14ac:dyDescent="0.2">
      <c r="H31" s="178"/>
      <c r="I31" s="180"/>
      <c r="J31" s="178"/>
      <c r="K31" s="168"/>
      <c r="L31" s="168"/>
      <c r="M31" s="168"/>
    </row>
    <row r="32" spans="1:15" x14ac:dyDescent="0.2">
      <c r="H32" s="178"/>
      <c r="I32" s="180"/>
      <c r="J32" s="178"/>
      <c r="K32" s="168"/>
      <c r="L32" s="168"/>
      <c r="M32" s="168"/>
    </row>
    <row r="33" spans="8:13" ht="12.75" customHeight="1" x14ac:dyDescent="0.2">
      <c r="H33" s="178"/>
      <c r="I33" s="180"/>
      <c r="J33" s="178"/>
      <c r="K33" s="168"/>
      <c r="L33" s="168"/>
      <c r="M33" s="168"/>
    </row>
    <row r="34" spans="8:13" x14ac:dyDescent="0.2">
      <c r="H34" s="178"/>
      <c r="I34" s="180"/>
      <c r="J34" s="178"/>
      <c r="K34" s="168"/>
      <c r="L34" s="168"/>
      <c r="M34" s="168"/>
    </row>
    <row r="35" spans="8:13" ht="13.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U38"/>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bestFit="1" customWidth="1"/>
    <col min="8" max="8" width="14.42578125" style="123" customWidth="1"/>
    <col min="9" max="9" width="8" style="123" bestFit="1" customWidth="1"/>
    <col min="10" max="10" width="14.42578125" style="123" customWidth="1"/>
    <col min="11" max="11" width="8" style="123" bestFit="1" customWidth="1"/>
    <col min="12" max="12" width="14.42578125" style="123" customWidth="1"/>
    <col min="13" max="13" width="8" style="123" bestFit="1" customWidth="1"/>
    <col min="14" max="26" width="9.140625" style="123" customWidth="1"/>
    <col min="27" max="16384" width="9.140625" style="123"/>
  </cols>
  <sheetData>
    <row r="1" spans="1:21" ht="18.75" x14ac:dyDescent="0.3">
      <c r="A1" s="164" t="s">
        <v>59</v>
      </c>
      <c r="B1" s="173"/>
      <c r="C1" s="173"/>
      <c r="D1" s="173"/>
      <c r="E1" s="173"/>
      <c r="F1" s="173"/>
      <c r="G1" s="173"/>
      <c r="H1" s="173"/>
      <c r="I1" s="173"/>
      <c r="J1" s="173"/>
      <c r="K1" s="173"/>
      <c r="L1" s="173"/>
      <c r="M1" s="165" t="str">
        <f>Obsah!$A$1</f>
        <v>IV. čtvrtletí 2019</v>
      </c>
      <c r="N1" s="173"/>
      <c r="O1" s="173"/>
    </row>
    <row r="2" spans="1:21" ht="7.5" customHeight="1" x14ac:dyDescent="0.3">
      <c r="A2" s="164"/>
      <c r="B2" s="173"/>
      <c r="C2" s="173"/>
      <c r="D2" s="173"/>
      <c r="E2" s="173"/>
      <c r="F2" s="173"/>
      <c r="G2" s="173"/>
      <c r="H2" s="173"/>
      <c r="I2" s="173"/>
      <c r="J2" s="173"/>
      <c r="K2" s="173"/>
      <c r="L2" s="173"/>
      <c r="M2" s="173"/>
      <c r="N2" s="173"/>
      <c r="O2" s="173"/>
    </row>
    <row r="3" spans="1:21" x14ac:dyDescent="0.2">
      <c r="A3" s="55"/>
      <c r="B3" s="494"/>
      <c r="C3" s="494"/>
      <c r="D3" s="494"/>
      <c r="E3" s="494"/>
      <c r="F3" s="494"/>
      <c r="G3" s="495"/>
      <c r="H3" s="496"/>
      <c r="I3" s="494"/>
      <c r="J3" s="494"/>
      <c r="K3" s="494"/>
      <c r="L3" s="494"/>
      <c r="M3" s="494"/>
      <c r="N3" s="15"/>
    </row>
    <row r="4" spans="1:21" ht="13.5" customHeight="1" x14ac:dyDescent="0.2">
      <c r="A4" s="55"/>
      <c r="B4" s="497"/>
      <c r="C4" s="498"/>
      <c r="D4" s="498"/>
      <c r="E4" s="498"/>
      <c r="F4" s="498"/>
      <c r="G4" s="499"/>
      <c r="H4" s="497"/>
      <c r="I4" s="498"/>
      <c r="J4" s="498"/>
      <c r="K4" s="498"/>
      <c r="L4" s="498"/>
      <c r="M4" s="498"/>
      <c r="N4" s="70"/>
    </row>
    <row r="5" spans="1:21" x14ac:dyDescent="0.2">
      <c r="A5" s="26"/>
      <c r="B5" s="492"/>
      <c r="C5" s="500"/>
      <c r="D5" s="492"/>
      <c r="E5" s="500"/>
      <c r="F5" s="492"/>
      <c r="G5" s="500"/>
      <c r="H5" s="492"/>
      <c r="I5" s="500"/>
      <c r="J5" s="492"/>
      <c r="K5" s="500"/>
      <c r="L5" s="492"/>
      <c r="M5" s="493"/>
      <c r="N5" s="90"/>
    </row>
    <row r="6" spans="1:21" x14ac:dyDescent="0.2">
      <c r="A6" s="24"/>
      <c r="B6" s="95"/>
      <c r="C6" s="60"/>
      <c r="D6" s="60"/>
      <c r="E6" s="60"/>
      <c r="F6" s="60"/>
      <c r="G6" s="60"/>
      <c r="H6" s="60"/>
      <c r="I6" s="60"/>
      <c r="J6" s="60"/>
      <c r="K6" s="60"/>
      <c r="L6" s="60"/>
      <c r="M6" s="80"/>
      <c r="N6" s="90"/>
    </row>
    <row r="7" spans="1:21" x14ac:dyDescent="0.2">
      <c r="A7" s="484"/>
      <c r="B7" s="503"/>
      <c r="C7" s="504"/>
      <c r="D7" s="504"/>
      <c r="E7" s="504"/>
      <c r="F7" s="504"/>
      <c r="G7" s="506"/>
      <c r="H7" s="503"/>
      <c r="I7" s="504"/>
      <c r="J7" s="504"/>
      <c r="K7" s="504"/>
      <c r="L7" s="504"/>
      <c r="M7" s="504"/>
      <c r="N7" s="71"/>
    </row>
    <row r="8" spans="1:21" x14ac:dyDescent="0.2">
      <c r="A8" s="505"/>
      <c r="B8" s="62"/>
      <c r="C8" s="77"/>
      <c r="D8" s="63"/>
      <c r="E8" s="77"/>
      <c r="F8" s="63"/>
      <c r="G8" s="77"/>
      <c r="H8" s="62"/>
      <c r="I8" s="77"/>
      <c r="J8" s="63"/>
      <c r="K8" s="77"/>
      <c r="L8" s="63"/>
      <c r="M8" s="77"/>
      <c r="N8" s="2"/>
    </row>
    <row r="9" spans="1:21" x14ac:dyDescent="0.2">
      <c r="A9" s="64"/>
      <c r="B9" s="166"/>
      <c r="C9" s="167"/>
      <c r="D9" s="31"/>
      <c r="E9" s="167"/>
      <c r="F9" s="31"/>
      <c r="G9" s="167"/>
      <c r="H9" s="166"/>
      <c r="I9" s="167"/>
      <c r="J9" s="31"/>
      <c r="K9" s="167"/>
      <c r="L9" s="31"/>
      <c r="M9" s="167"/>
      <c r="N9" s="82"/>
      <c r="O9" s="179"/>
    </row>
    <row r="10" spans="1:21" x14ac:dyDescent="0.2">
      <c r="A10" s="64"/>
      <c r="B10" s="166"/>
      <c r="C10" s="167"/>
      <c r="D10" s="31"/>
      <c r="E10" s="167"/>
      <c r="F10" s="31"/>
      <c r="G10" s="167"/>
      <c r="H10" s="166"/>
      <c r="I10" s="167"/>
      <c r="J10" s="31"/>
      <c r="K10" s="167"/>
      <c r="L10" s="31"/>
      <c r="M10" s="167"/>
      <c r="N10" s="82"/>
      <c r="O10" s="179"/>
    </row>
    <row r="11" spans="1:21" x14ac:dyDescent="0.2">
      <c r="A11" s="54"/>
      <c r="B11" s="51"/>
      <c r="C11" s="167"/>
      <c r="D11" s="19"/>
      <c r="E11" s="167"/>
      <c r="F11" s="19"/>
      <c r="G11" s="167"/>
      <c r="H11" s="51"/>
      <c r="I11" s="167"/>
      <c r="J11" s="19"/>
      <c r="K11" s="167"/>
      <c r="L11" s="19"/>
      <c r="M11" s="167"/>
      <c r="N11" s="82"/>
      <c r="O11" s="179"/>
    </row>
    <row r="12" spans="1:21" x14ac:dyDescent="0.2">
      <c r="A12" s="54"/>
      <c r="B12" s="166"/>
      <c r="C12" s="167"/>
      <c r="D12" s="31"/>
      <c r="E12" s="167"/>
      <c r="F12" s="31"/>
      <c r="G12" s="167"/>
      <c r="H12" s="166"/>
      <c r="I12" s="167"/>
      <c r="J12" s="31"/>
      <c r="K12" s="167"/>
      <c r="L12" s="31"/>
      <c r="M12" s="167"/>
      <c r="N12" s="82"/>
      <c r="O12" s="179"/>
    </row>
    <row r="13" spans="1:21" x14ac:dyDescent="0.2">
      <c r="A13" s="54"/>
      <c r="B13" s="51"/>
      <c r="C13" s="167"/>
      <c r="D13" s="19"/>
      <c r="E13" s="167"/>
      <c r="F13" s="19"/>
      <c r="G13" s="167"/>
      <c r="H13" s="51"/>
      <c r="I13" s="167"/>
      <c r="J13" s="19"/>
      <c r="K13" s="167"/>
      <c r="L13" s="19"/>
      <c r="M13" s="167"/>
      <c r="N13" s="82"/>
      <c r="O13" s="179"/>
    </row>
    <row r="14" spans="1:21" x14ac:dyDescent="0.2">
      <c r="A14" s="54"/>
      <c r="B14" s="166"/>
      <c r="C14" s="167"/>
      <c r="D14" s="31"/>
      <c r="E14" s="167"/>
      <c r="F14" s="31"/>
      <c r="G14" s="167"/>
      <c r="H14" s="166"/>
      <c r="I14" s="167"/>
      <c r="J14" s="31"/>
      <c r="K14" s="167"/>
      <c r="L14" s="31"/>
      <c r="M14" s="167"/>
      <c r="N14" s="82"/>
      <c r="O14" s="179"/>
      <c r="P14" s="30"/>
      <c r="Q14" s="69"/>
      <c r="R14" s="14"/>
      <c r="S14" s="14"/>
      <c r="T14" s="14"/>
      <c r="U14" s="14"/>
    </row>
    <row r="15" spans="1:21" x14ac:dyDescent="0.2">
      <c r="A15" s="54"/>
      <c r="B15" s="166"/>
      <c r="C15" s="167"/>
      <c r="D15" s="31"/>
      <c r="E15" s="169"/>
      <c r="F15" s="31"/>
      <c r="G15" s="169"/>
      <c r="H15" s="166"/>
      <c r="I15" s="169"/>
      <c r="J15" s="31"/>
      <c r="K15" s="169"/>
      <c r="L15" s="31"/>
      <c r="M15" s="169"/>
      <c r="N15" s="82"/>
      <c r="O15" s="179"/>
      <c r="P15" s="30"/>
      <c r="Q15" s="69"/>
      <c r="R15" s="14"/>
      <c r="S15" s="14"/>
      <c r="T15" s="14"/>
      <c r="U15" s="14"/>
    </row>
    <row r="16" spans="1:21" ht="12.75" thickBot="1" x14ac:dyDescent="0.25">
      <c r="A16" s="25"/>
      <c r="B16" s="44"/>
      <c r="C16" s="170"/>
      <c r="D16" s="8"/>
      <c r="E16" s="171"/>
      <c r="F16" s="8"/>
      <c r="G16" s="171"/>
      <c r="H16" s="44"/>
      <c r="I16" s="172"/>
      <c r="J16" s="8"/>
      <c r="K16" s="172"/>
      <c r="L16" s="8"/>
      <c r="M16" s="172"/>
      <c r="N16" s="82"/>
      <c r="O16" s="179"/>
      <c r="P16" s="30"/>
      <c r="Q16" s="69"/>
      <c r="R16" s="14"/>
      <c r="S16" s="14"/>
      <c r="T16" s="14"/>
      <c r="U16" s="14"/>
    </row>
    <row r="17" spans="1:20" x14ac:dyDescent="0.2">
      <c r="A17" s="28"/>
      <c r="B17" s="173"/>
      <c r="C17" s="173"/>
      <c r="D17" s="173"/>
      <c r="E17" s="173"/>
      <c r="F17" s="173"/>
      <c r="G17" s="173"/>
      <c r="H17" s="173"/>
      <c r="I17" s="173"/>
      <c r="J17" s="173"/>
      <c r="K17" s="173"/>
      <c r="L17" s="174"/>
      <c r="M17" s="174"/>
      <c r="N17" s="175"/>
      <c r="O17" s="174"/>
    </row>
    <row r="18" spans="1:20" x14ac:dyDescent="0.2">
      <c r="A18" s="81"/>
      <c r="B18" s="494"/>
      <c r="C18" s="494"/>
      <c r="D18" s="494"/>
      <c r="E18" s="494"/>
      <c r="F18" s="494"/>
      <c r="G18" s="495"/>
      <c r="H18" s="13"/>
      <c r="I18" s="13"/>
      <c r="J18" s="13"/>
      <c r="K18" s="13"/>
      <c r="L18" s="13"/>
      <c r="M18" s="13"/>
      <c r="N18" s="176"/>
      <c r="O18" s="173"/>
      <c r="P18" s="91"/>
      <c r="Q18" s="69"/>
      <c r="R18" s="14"/>
      <c r="S18" s="14"/>
      <c r="T18" s="14"/>
    </row>
    <row r="19" spans="1:20" x14ac:dyDescent="0.2">
      <c r="A19" s="67"/>
      <c r="B19" s="507"/>
      <c r="C19" s="508"/>
      <c r="D19" s="508"/>
      <c r="E19" s="508"/>
      <c r="F19" s="508"/>
      <c r="G19" s="508"/>
      <c r="H19" s="176"/>
      <c r="I19" s="177"/>
      <c r="J19" s="178"/>
      <c r="K19" s="82"/>
      <c r="L19" s="178"/>
      <c r="M19" s="179"/>
      <c r="N19" s="176"/>
      <c r="O19" s="173"/>
      <c r="P19" s="91"/>
      <c r="Q19" s="69"/>
      <c r="R19" s="14"/>
      <c r="S19" s="14"/>
      <c r="T19" s="14"/>
    </row>
    <row r="20" spans="1:20" x14ac:dyDescent="0.2">
      <c r="A20" s="68"/>
      <c r="B20" s="493"/>
      <c r="C20" s="500"/>
      <c r="D20" s="493"/>
      <c r="E20" s="500"/>
      <c r="F20" s="493"/>
      <c r="G20" s="500"/>
      <c r="H20" s="176"/>
      <c r="I20" s="177"/>
      <c r="J20" s="178"/>
      <c r="K20" s="82"/>
      <c r="L20" s="178"/>
      <c r="M20" s="179"/>
      <c r="N20" s="176"/>
      <c r="O20" s="173"/>
      <c r="P20" s="91"/>
      <c r="Q20" s="69"/>
      <c r="R20" s="75"/>
      <c r="S20" s="75"/>
      <c r="T20" s="75"/>
    </row>
    <row r="21" spans="1:20" x14ac:dyDescent="0.2">
      <c r="A21" s="94"/>
      <c r="B21" s="95"/>
      <c r="C21" s="60"/>
      <c r="D21" s="60"/>
      <c r="E21" s="60"/>
      <c r="F21" s="60"/>
      <c r="G21" s="80"/>
      <c r="H21" s="176"/>
      <c r="I21" s="177"/>
      <c r="J21" s="178"/>
      <c r="K21" s="82"/>
      <c r="L21" s="178"/>
      <c r="M21" s="179"/>
      <c r="N21" s="176"/>
      <c r="O21" s="173"/>
      <c r="P21" s="91"/>
      <c r="Q21" s="69"/>
      <c r="R21" s="14"/>
      <c r="S21" s="14"/>
      <c r="T21" s="14"/>
    </row>
    <row r="22" spans="1:20" x14ac:dyDescent="0.2">
      <c r="A22" s="501"/>
      <c r="B22" s="503"/>
      <c r="C22" s="504"/>
      <c r="D22" s="504"/>
      <c r="E22" s="504"/>
      <c r="F22" s="504"/>
      <c r="G22" s="504"/>
      <c r="H22" s="176"/>
      <c r="I22" s="177"/>
      <c r="J22" s="178"/>
      <c r="K22" s="82"/>
      <c r="L22" s="178"/>
      <c r="M22" s="179"/>
      <c r="N22" s="176"/>
      <c r="O22" s="173"/>
      <c r="P22" s="91"/>
      <c r="Q22" s="69"/>
      <c r="R22" s="14"/>
      <c r="S22" s="14"/>
      <c r="T22" s="14"/>
    </row>
    <row r="23" spans="1:20" x14ac:dyDescent="0.2">
      <c r="A23" s="502"/>
      <c r="B23" s="62"/>
      <c r="C23" s="78"/>
      <c r="D23" s="63"/>
      <c r="E23" s="78"/>
      <c r="F23" s="63"/>
      <c r="G23" s="78"/>
      <c r="H23" s="173"/>
      <c r="I23" s="173"/>
      <c r="J23" s="178"/>
      <c r="K23" s="82"/>
      <c r="L23" s="178"/>
      <c r="M23" s="179"/>
      <c r="N23" s="176"/>
      <c r="O23" s="173"/>
      <c r="P23" s="91"/>
      <c r="Q23" s="69"/>
      <c r="R23" s="72"/>
      <c r="S23" s="75"/>
      <c r="T23" s="75"/>
    </row>
    <row r="24" spans="1:20" x14ac:dyDescent="0.2">
      <c r="A24" s="57"/>
      <c r="B24" s="88"/>
      <c r="C24" s="73"/>
      <c r="D24" s="33"/>
      <c r="E24" s="73"/>
      <c r="F24" s="33"/>
      <c r="G24" s="73"/>
      <c r="H24" s="173"/>
      <c r="I24" s="173"/>
      <c r="J24" s="178"/>
      <c r="K24" s="82"/>
      <c r="L24" s="178"/>
      <c r="M24" s="179"/>
      <c r="N24" s="176"/>
      <c r="O24" s="177"/>
      <c r="T24" s="174"/>
    </row>
    <row r="25" spans="1:20" x14ac:dyDescent="0.2">
      <c r="A25" s="57"/>
      <c r="B25" s="88"/>
      <c r="C25" s="73"/>
      <c r="D25" s="33"/>
      <c r="E25" s="73"/>
      <c r="F25" s="33"/>
      <c r="G25" s="73"/>
      <c r="H25" s="173"/>
      <c r="I25" s="173"/>
      <c r="J25" s="178"/>
      <c r="K25" s="82"/>
      <c r="L25" s="178"/>
      <c r="M25" s="179"/>
      <c r="N25" s="176"/>
      <c r="O25" s="177"/>
    </row>
    <row r="26" spans="1:20" x14ac:dyDescent="0.2">
      <c r="A26" s="57"/>
      <c r="B26" s="88"/>
      <c r="C26" s="73"/>
      <c r="D26" s="33"/>
      <c r="E26" s="73"/>
      <c r="F26" s="33"/>
      <c r="G26" s="73"/>
      <c r="H26" s="173"/>
      <c r="I26" s="173"/>
      <c r="J26" s="178"/>
      <c r="K26" s="82"/>
      <c r="L26" s="178"/>
      <c r="M26" s="179"/>
      <c r="N26" s="176"/>
      <c r="O26" s="177"/>
    </row>
    <row r="27" spans="1:20" ht="12.75" thickBot="1" x14ac:dyDescent="0.25">
      <c r="A27" s="58"/>
      <c r="B27" s="89"/>
      <c r="C27" s="74"/>
      <c r="D27" s="43"/>
      <c r="E27" s="74"/>
      <c r="F27" s="43"/>
      <c r="G27" s="74"/>
      <c r="H27" s="173"/>
      <c r="I27" s="173"/>
      <c r="J27" s="173"/>
      <c r="K27" s="173"/>
      <c r="L27" s="173"/>
      <c r="M27" s="173"/>
      <c r="N27" s="176"/>
      <c r="O27" s="177"/>
    </row>
    <row r="28" spans="1:20" x14ac:dyDescent="0.2">
      <c r="A28" s="30"/>
      <c r="B28" s="30"/>
      <c r="C28" s="69"/>
      <c r="D28" s="14"/>
      <c r="E28" s="14"/>
      <c r="F28" s="14"/>
      <c r="G28" s="174"/>
      <c r="H28" s="173"/>
      <c r="I28" s="173"/>
      <c r="J28" s="173"/>
      <c r="K28" s="173"/>
      <c r="L28" s="173"/>
      <c r="M28" s="173"/>
    </row>
    <row r="29" spans="1:20" x14ac:dyDescent="0.2">
      <c r="H29" s="173"/>
      <c r="I29" s="173"/>
      <c r="J29" s="173"/>
      <c r="K29" s="173"/>
      <c r="L29" s="173"/>
      <c r="M29" s="173"/>
    </row>
    <row r="30" spans="1:20" x14ac:dyDescent="0.2">
      <c r="J30" s="178"/>
      <c r="K30" s="178"/>
      <c r="L30" s="178"/>
      <c r="M30" s="178"/>
    </row>
    <row r="31" spans="1:20" x14ac:dyDescent="0.2">
      <c r="H31" s="178"/>
      <c r="I31" s="180"/>
      <c r="J31" s="178"/>
      <c r="K31" s="168"/>
      <c r="L31" s="168"/>
      <c r="M31" s="168"/>
    </row>
    <row r="32" spans="1:20" ht="12.75" customHeight="1" x14ac:dyDescent="0.2">
      <c r="H32" s="178"/>
      <c r="I32" s="180"/>
      <c r="J32" s="178"/>
      <c r="K32" s="168"/>
      <c r="L32" s="168"/>
      <c r="M32" s="168"/>
    </row>
    <row r="33" spans="8:13" x14ac:dyDescent="0.2">
      <c r="H33" s="178"/>
      <c r="I33" s="180"/>
      <c r="J33" s="178"/>
      <c r="K33" s="168"/>
      <c r="L33" s="168"/>
      <c r="M33" s="168"/>
    </row>
    <row r="34" spans="8:13" ht="13.5" customHeight="1" x14ac:dyDescent="0.2">
      <c r="H34" s="178"/>
      <c r="I34" s="180"/>
      <c r="J34" s="178"/>
      <c r="K34" s="168"/>
      <c r="L34" s="168"/>
      <c r="M34" s="168"/>
    </row>
    <row r="35" spans="8:13" ht="12.7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X39"/>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bestFit="1" customWidth="1"/>
    <col min="8" max="8" width="14.42578125" style="123" customWidth="1"/>
    <col min="9" max="9" width="8" style="123" bestFit="1" customWidth="1"/>
    <col min="10" max="10" width="14.42578125" style="123" customWidth="1"/>
    <col min="11" max="11" width="8" style="123" bestFit="1" customWidth="1"/>
    <col min="12" max="12" width="14.42578125" style="123" customWidth="1"/>
    <col min="13" max="13" width="8" style="123" bestFit="1" customWidth="1"/>
    <col min="14" max="26" width="9.140625" style="123" customWidth="1"/>
    <col min="27" max="16384" width="9.140625" style="123"/>
  </cols>
  <sheetData>
    <row r="1" spans="1:24" ht="18.75" x14ac:dyDescent="0.3">
      <c r="A1" s="164" t="s">
        <v>60</v>
      </c>
      <c r="M1" s="165" t="str">
        <f>Obsah!$A$1</f>
        <v>IV. čtvrtletí 2019</v>
      </c>
    </row>
    <row r="2" spans="1:24" ht="7.5" customHeight="1" x14ac:dyDescent="0.2"/>
    <row r="3" spans="1:24" x14ac:dyDescent="0.2">
      <c r="A3" s="55"/>
      <c r="B3" s="494"/>
      <c r="C3" s="494"/>
      <c r="D3" s="494"/>
      <c r="E3" s="494"/>
      <c r="F3" s="494"/>
      <c r="G3" s="495"/>
      <c r="H3" s="496"/>
      <c r="I3" s="494"/>
      <c r="J3" s="494"/>
      <c r="K3" s="494"/>
      <c r="L3" s="494"/>
      <c r="M3" s="494"/>
      <c r="N3" s="15"/>
    </row>
    <row r="4" spans="1:24" x14ac:dyDescent="0.2">
      <c r="A4" s="55"/>
      <c r="B4" s="497"/>
      <c r="C4" s="498"/>
      <c r="D4" s="498"/>
      <c r="E4" s="498"/>
      <c r="F4" s="498"/>
      <c r="G4" s="499"/>
      <c r="H4" s="497"/>
      <c r="I4" s="498"/>
      <c r="J4" s="498"/>
      <c r="K4" s="498"/>
      <c r="L4" s="498"/>
      <c r="M4" s="498"/>
      <c r="N4" s="70"/>
    </row>
    <row r="5" spans="1:24" x14ac:dyDescent="0.2">
      <c r="A5" s="26"/>
      <c r="B5" s="492"/>
      <c r="C5" s="500"/>
      <c r="D5" s="492"/>
      <c r="E5" s="500"/>
      <c r="F5" s="492"/>
      <c r="G5" s="500"/>
      <c r="H5" s="492"/>
      <c r="I5" s="500"/>
      <c r="J5" s="492"/>
      <c r="K5" s="500"/>
      <c r="L5" s="492"/>
      <c r="M5" s="493"/>
      <c r="N5" s="90"/>
    </row>
    <row r="6" spans="1:24" x14ac:dyDescent="0.2">
      <c r="A6" s="79"/>
      <c r="B6" s="95"/>
      <c r="C6" s="60"/>
      <c r="D6" s="60"/>
      <c r="E6" s="60"/>
      <c r="F6" s="60"/>
      <c r="G6" s="60"/>
      <c r="H6" s="60"/>
      <c r="I6" s="60"/>
      <c r="J6" s="60"/>
      <c r="K6" s="60"/>
      <c r="L6" s="60"/>
      <c r="M6" s="61"/>
      <c r="N6" s="90"/>
    </row>
    <row r="7" spans="1:24" x14ac:dyDescent="0.2">
      <c r="A7" s="484"/>
      <c r="B7" s="503"/>
      <c r="C7" s="504"/>
      <c r="D7" s="504"/>
      <c r="E7" s="504"/>
      <c r="F7" s="504"/>
      <c r="G7" s="506"/>
      <c r="H7" s="503"/>
      <c r="I7" s="504"/>
      <c r="J7" s="504"/>
      <c r="K7" s="504"/>
      <c r="L7" s="504"/>
      <c r="M7" s="504"/>
      <c r="N7" s="71"/>
    </row>
    <row r="8" spans="1:24" x14ac:dyDescent="0.2">
      <c r="A8" s="505"/>
      <c r="B8" s="62"/>
      <c r="C8" s="77"/>
      <c r="D8" s="63"/>
      <c r="E8" s="77"/>
      <c r="F8" s="63"/>
      <c r="G8" s="77"/>
      <c r="H8" s="62"/>
      <c r="I8" s="77"/>
      <c r="J8" s="63"/>
      <c r="K8" s="77"/>
      <c r="L8" s="63"/>
      <c r="M8" s="77"/>
      <c r="N8" s="2"/>
    </row>
    <row r="9" spans="1:24" x14ac:dyDescent="0.2">
      <c r="A9" s="64"/>
      <c r="B9" s="166"/>
      <c r="C9" s="167"/>
      <c r="D9" s="31"/>
      <c r="E9" s="167"/>
      <c r="F9" s="31"/>
      <c r="G9" s="167"/>
      <c r="H9" s="166"/>
      <c r="I9" s="167"/>
      <c r="J9" s="31"/>
      <c r="K9" s="167"/>
      <c r="L9" s="31"/>
      <c r="M9" s="167"/>
      <c r="N9" s="82"/>
      <c r="O9" s="179"/>
      <c r="X9" s="168"/>
    </row>
    <row r="10" spans="1:24" x14ac:dyDescent="0.2">
      <c r="A10" s="54"/>
      <c r="B10" s="166"/>
      <c r="C10" s="167"/>
      <c r="D10" s="31"/>
      <c r="E10" s="167"/>
      <c r="F10" s="31"/>
      <c r="G10" s="167"/>
      <c r="H10" s="166"/>
      <c r="I10" s="167"/>
      <c r="J10" s="31"/>
      <c r="K10" s="167"/>
      <c r="L10" s="31"/>
      <c r="M10" s="167"/>
      <c r="N10" s="82"/>
      <c r="O10" s="179"/>
      <c r="X10" s="168"/>
    </row>
    <row r="11" spans="1:24" x14ac:dyDescent="0.2">
      <c r="A11" s="54"/>
      <c r="B11" s="51"/>
      <c r="C11" s="167"/>
      <c r="D11" s="19"/>
      <c r="E11" s="167"/>
      <c r="F11" s="19"/>
      <c r="G11" s="167"/>
      <c r="H11" s="51"/>
      <c r="I11" s="167"/>
      <c r="J11" s="19"/>
      <c r="K11" s="167"/>
      <c r="L11" s="19"/>
      <c r="M11" s="167"/>
      <c r="N11" s="82"/>
      <c r="O11" s="179"/>
      <c r="X11" s="168"/>
    </row>
    <row r="12" spans="1:24" x14ac:dyDescent="0.2">
      <c r="A12" s="54"/>
      <c r="B12" s="166"/>
      <c r="C12" s="167"/>
      <c r="D12" s="31"/>
      <c r="E12" s="167"/>
      <c r="F12" s="31"/>
      <c r="G12" s="167"/>
      <c r="H12" s="166"/>
      <c r="I12" s="167"/>
      <c r="J12" s="31"/>
      <c r="K12" s="167"/>
      <c r="L12" s="31"/>
      <c r="M12" s="167"/>
      <c r="N12" s="82"/>
      <c r="O12" s="179"/>
      <c r="X12" s="168"/>
    </row>
    <row r="13" spans="1:24" x14ac:dyDescent="0.2">
      <c r="A13" s="54"/>
      <c r="B13" s="51"/>
      <c r="C13" s="167"/>
      <c r="D13" s="19"/>
      <c r="E13" s="167"/>
      <c r="F13" s="19"/>
      <c r="G13" s="167"/>
      <c r="H13" s="51"/>
      <c r="I13" s="167"/>
      <c r="J13" s="19"/>
      <c r="K13" s="167"/>
      <c r="L13" s="19"/>
      <c r="M13" s="167"/>
      <c r="N13" s="82"/>
      <c r="O13" s="179"/>
      <c r="X13" s="168"/>
    </row>
    <row r="14" spans="1:24" x14ac:dyDescent="0.2">
      <c r="A14" s="54"/>
      <c r="B14" s="166"/>
      <c r="C14" s="167"/>
      <c r="D14" s="31"/>
      <c r="E14" s="167"/>
      <c r="F14" s="31"/>
      <c r="G14" s="167"/>
      <c r="H14" s="166"/>
      <c r="I14" s="167"/>
      <c r="J14" s="31"/>
      <c r="K14" s="167"/>
      <c r="L14" s="31"/>
      <c r="M14" s="167"/>
      <c r="N14" s="82"/>
      <c r="O14" s="179"/>
      <c r="P14" s="30"/>
      <c r="Q14" s="69"/>
      <c r="R14" s="14"/>
      <c r="S14" s="14"/>
      <c r="T14" s="14"/>
      <c r="U14" s="14"/>
      <c r="X14" s="168"/>
    </row>
    <row r="15" spans="1:24" x14ac:dyDescent="0.2">
      <c r="A15" s="54"/>
      <c r="B15" s="166"/>
      <c r="C15" s="167"/>
      <c r="D15" s="31"/>
      <c r="E15" s="169"/>
      <c r="F15" s="31"/>
      <c r="G15" s="169"/>
      <c r="H15" s="166"/>
      <c r="I15" s="169"/>
      <c r="J15" s="31"/>
      <c r="K15" s="169"/>
      <c r="L15" s="31"/>
      <c r="M15" s="169"/>
      <c r="N15" s="82"/>
      <c r="O15" s="179"/>
      <c r="P15" s="30"/>
      <c r="Q15" s="69"/>
      <c r="R15" s="14"/>
      <c r="S15" s="14"/>
      <c r="T15" s="14"/>
      <c r="U15" s="14"/>
      <c r="X15" s="168"/>
    </row>
    <row r="16" spans="1:24" ht="12.75" thickBot="1" x14ac:dyDescent="0.25">
      <c r="A16" s="25"/>
      <c r="B16" s="44"/>
      <c r="C16" s="170"/>
      <c r="D16" s="8"/>
      <c r="E16" s="171"/>
      <c r="F16" s="8"/>
      <c r="G16" s="171"/>
      <c r="H16" s="44"/>
      <c r="I16" s="172"/>
      <c r="J16" s="8"/>
      <c r="K16" s="172"/>
      <c r="L16" s="8"/>
      <c r="M16" s="172"/>
      <c r="N16" s="82"/>
      <c r="O16" s="179"/>
      <c r="P16" s="30"/>
      <c r="Q16" s="69"/>
      <c r="R16" s="14"/>
      <c r="S16" s="14"/>
      <c r="T16" s="14"/>
      <c r="U16" s="14"/>
      <c r="X16" s="168"/>
    </row>
    <row r="17" spans="1:15" x14ac:dyDescent="0.2">
      <c r="A17" s="28"/>
      <c r="B17" s="173"/>
      <c r="C17" s="173"/>
      <c r="D17" s="173"/>
      <c r="E17" s="173"/>
      <c r="F17" s="173"/>
      <c r="G17" s="173"/>
      <c r="H17" s="173"/>
      <c r="I17" s="173"/>
      <c r="J17" s="173"/>
      <c r="K17" s="173"/>
      <c r="L17" s="174"/>
      <c r="M17" s="174"/>
      <c r="N17" s="175"/>
      <c r="O17" s="174"/>
    </row>
    <row r="18" spans="1:15" x14ac:dyDescent="0.2">
      <c r="A18" s="56"/>
      <c r="B18" s="494"/>
      <c r="C18" s="494"/>
      <c r="D18" s="494"/>
      <c r="E18" s="494"/>
      <c r="F18" s="494"/>
      <c r="G18" s="495"/>
      <c r="H18" s="173"/>
      <c r="I18" s="173"/>
      <c r="J18" s="173"/>
      <c r="K18" s="173"/>
      <c r="L18" s="173"/>
      <c r="M18" s="173"/>
      <c r="N18" s="176"/>
      <c r="O18" s="173"/>
    </row>
    <row r="19" spans="1:15" x14ac:dyDescent="0.2">
      <c r="A19" s="67"/>
      <c r="B19" s="507"/>
      <c r="C19" s="508"/>
      <c r="D19" s="508"/>
      <c r="E19" s="508"/>
      <c r="F19" s="508"/>
      <c r="G19" s="508"/>
      <c r="H19" s="176"/>
      <c r="I19" s="177"/>
      <c r="J19" s="178"/>
      <c r="K19" s="82"/>
      <c r="L19" s="178"/>
      <c r="M19" s="179"/>
      <c r="N19" s="176"/>
      <c r="O19" s="173"/>
    </row>
    <row r="20" spans="1:15" x14ac:dyDescent="0.2">
      <c r="A20" s="68"/>
      <c r="B20" s="493"/>
      <c r="C20" s="500"/>
      <c r="D20" s="493"/>
      <c r="E20" s="500"/>
      <c r="F20" s="493"/>
      <c r="G20" s="500"/>
      <c r="H20" s="176"/>
      <c r="I20" s="177"/>
      <c r="J20" s="178"/>
      <c r="K20" s="82"/>
      <c r="L20" s="178"/>
      <c r="M20" s="179"/>
      <c r="N20" s="176"/>
      <c r="O20" s="173"/>
    </row>
    <row r="21" spans="1:15" x14ac:dyDescent="0.2">
      <c r="A21" s="94"/>
      <c r="B21" s="95"/>
      <c r="C21" s="60"/>
      <c r="D21" s="60"/>
      <c r="E21" s="60"/>
      <c r="F21" s="60"/>
      <c r="G21" s="80"/>
      <c r="H21" s="176"/>
      <c r="I21" s="177"/>
      <c r="J21" s="178"/>
      <c r="K21" s="82"/>
      <c r="L21" s="178"/>
      <c r="M21" s="179"/>
      <c r="N21" s="176"/>
      <c r="O21" s="173"/>
    </row>
    <row r="22" spans="1:15" x14ac:dyDescent="0.2">
      <c r="A22" s="501"/>
      <c r="B22" s="503"/>
      <c r="C22" s="504"/>
      <c r="D22" s="504"/>
      <c r="E22" s="504"/>
      <c r="F22" s="504"/>
      <c r="G22" s="504"/>
      <c r="H22" s="176"/>
      <c r="I22" s="177"/>
      <c r="J22" s="178"/>
      <c r="K22" s="82"/>
      <c r="L22" s="178"/>
      <c r="M22" s="179"/>
      <c r="N22" s="176"/>
      <c r="O22" s="173"/>
    </row>
    <row r="23" spans="1:15" x14ac:dyDescent="0.2">
      <c r="A23" s="502"/>
      <c r="B23" s="62"/>
      <c r="C23" s="78"/>
      <c r="D23" s="63"/>
      <c r="E23" s="78"/>
      <c r="F23" s="63"/>
      <c r="G23" s="78"/>
      <c r="H23" s="173"/>
      <c r="I23" s="173"/>
      <c r="J23" s="178"/>
      <c r="K23" s="82"/>
      <c r="L23" s="178"/>
      <c r="M23" s="179"/>
      <c r="N23" s="176"/>
      <c r="O23" s="173"/>
    </row>
    <row r="24" spans="1:15" x14ac:dyDescent="0.2">
      <c r="A24" s="57"/>
      <c r="B24" s="88"/>
      <c r="C24" s="73"/>
      <c r="D24" s="33"/>
      <c r="E24" s="73"/>
      <c r="F24" s="33"/>
      <c r="G24" s="73"/>
      <c r="H24" s="173"/>
      <c r="I24" s="173"/>
      <c r="J24" s="178"/>
      <c r="K24" s="82"/>
      <c r="L24" s="178"/>
      <c r="M24" s="179"/>
      <c r="N24" s="176"/>
      <c r="O24" s="177"/>
    </row>
    <row r="25" spans="1:15" x14ac:dyDescent="0.2">
      <c r="A25" s="57"/>
      <c r="B25" s="88"/>
      <c r="C25" s="73"/>
      <c r="D25" s="33"/>
      <c r="E25" s="73"/>
      <c r="F25" s="33"/>
      <c r="G25" s="73"/>
      <c r="H25" s="173"/>
      <c r="I25" s="173"/>
      <c r="J25" s="178"/>
      <c r="K25" s="82"/>
      <c r="L25" s="178"/>
      <c r="M25" s="179"/>
      <c r="N25" s="176"/>
      <c r="O25" s="177"/>
    </row>
    <row r="26" spans="1:15" x14ac:dyDescent="0.2">
      <c r="A26" s="57"/>
      <c r="B26" s="88"/>
      <c r="C26" s="73"/>
      <c r="D26" s="33"/>
      <c r="E26" s="73"/>
      <c r="F26" s="33"/>
      <c r="G26" s="73"/>
      <c r="H26" s="173"/>
      <c r="I26" s="173"/>
      <c r="J26" s="178"/>
      <c r="K26" s="82"/>
      <c r="L26" s="178"/>
      <c r="M26" s="179"/>
      <c r="N26" s="176"/>
      <c r="O26" s="177"/>
    </row>
    <row r="27" spans="1:15" ht="12.75" thickBot="1" x14ac:dyDescent="0.25">
      <c r="A27" s="58"/>
      <c r="B27" s="89"/>
      <c r="C27" s="74"/>
      <c r="D27" s="43"/>
      <c r="E27" s="74"/>
      <c r="F27" s="43"/>
      <c r="G27" s="74"/>
      <c r="H27" s="173"/>
      <c r="I27" s="173"/>
      <c r="J27" s="173"/>
      <c r="K27" s="173"/>
      <c r="L27" s="173"/>
      <c r="M27" s="173"/>
      <c r="N27" s="176"/>
      <c r="O27" s="177"/>
    </row>
    <row r="28" spans="1:15" x14ac:dyDescent="0.2">
      <c r="A28" s="30"/>
      <c r="B28" s="30"/>
      <c r="C28" s="69"/>
      <c r="D28" s="14"/>
      <c r="E28" s="14"/>
      <c r="F28" s="14"/>
      <c r="G28" s="174"/>
      <c r="H28" s="173"/>
      <c r="I28" s="173"/>
      <c r="J28" s="173"/>
      <c r="K28" s="173"/>
      <c r="L28" s="173"/>
      <c r="M28" s="173"/>
      <c r="N28" s="173"/>
      <c r="O28" s="173"/>
    </row>
    <row r="29" spans="1:15" x14ac:dyDescent="0.2">
      <c r="A29" s="30"/>
      <c r="B29" s="30"/>
      <c r="C29" s="69"/>
      <c r="D29" s="14"/>
      <c r="E29" s="14"/>
      <c r="F29" s="14"/>
      <c r="G29" s="174"/>
      <c r="H29" s="173"/>
      <c r="I29" s="173"/>
      <c r="J29" s="173"/>
      <c r="K29" s="173"/>
      <c r="L29" s="173"/>
      <c r="M29" s="173"/>
      <c r="N29" s="173"/>
      <c r="O29" s="173"/>
    </row>
    <row r="30" spans="1:15" x14ac:dyDescent="0.2">
      <c r="J30" s="178"/>
      <c r="K30" s="178"/>
      <c r="L30" s="178"/>
      <c r="M30" s="178"/>
    </row>
    <row r="31" spans="1:15" x14ac:dyDescent="0.2">
      <c r="H31" s="178"/>
      <c r="I31" s="180"/>
      <c r="J31" s="178"/>
      <c r="K31" s="168"/>
      <c r="L31" s="168"/>
      <c r="M31" s="168"/>
    </row>
    <row r="32" spans="1:15" x14ac:dyDescent="0.2">
      <c r="H32" s="178"/>
      <c r="I32" s="180"/>
      <c r="J32" s="178"/>
      <c r="K32" s="168"/>
      <c r="L32" s="168"/>
      <c r="M32" s="168"/>
    </row>
    <row r="33" spans="8:13" ht="12.75" customHeight="1" x14ac:dyDescent="0.2">
      <c r="H33" s="178"/>
      <c r="I33" s="180"/>
      <c r="J33" s="178"/>
      <c r="K33" s="168"/>
      <c r="L33" s="168"/>
      <c r="M33" s="168"/>
    </row>
    <row r="34" spans="8:13" x14ac:dyDescent="0.2">
      <c r="H34" s="178"/>
      <c r="I34" s="180"/>
      <c r="J34" s="178"/>
      <c r="K34" s="168"/>
      <c r="L34" s="168"/>
      <c r="M34" s="168"/>
    </row>
    <row r="35" spans="8:13" ht="13.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U38"/>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bestFit="1" customWidth="1"/>
    <col min="8" max="8" width="14.42578125" style="123" customWidth="1"/>
    <col min="9" max="9" width="8" style="123" bestFit="1" customWidth="1"/>
    <col min="10" max="10" width="14.42578125" style="123" customWidth="1"/>
    <col min="11" max="11" width="8" style="123" bestFit="1" customWidth="1"/>
    <col min="12" max="12" width="14.42578125" style="123" customWidth="1"/>
    <col min="13" max="13" width="8" style="123" bestFit="1" customWidth="1"/>
    <col min="14" max="26" width="9.140625" style="123" customWidth="1"/>
    <col min="27" max="16384" width="9.140625" style="123"/>
  </cols>
  <sheetData>
    <row r="1" spans="1:21" ht="18.75" x14ac:dyDescent="0.3">
      <c r="A1" s="164" t="s">
        <v>61</v>
      </c>
      <c r="B1" s="173"/>
      <c r="C1" s="173"/>
      <c r="D1" s="173"/>
      <c r="E1" s="173"/>
      <c r="F1" s="173"/>
      <c r="G1" s="173"/>
      <c r="H1" s="173"/>
      <c r="I1" s="173"/>
      <c r="J1" s="173"/>
      <c r="K1" s="173"/>
      <c r="L1" s="173"/>
      <c r="M1" s="165" t="str">
        <f>Obsah!$A$1</f>
        <v>IV. čtvrtletí 2019</v>
      </c>
      <c r="N1" s="173"/>
      <c r="O1" s="173"/>
    </row>
    <row r="2" spans="1:21" ht="7.5" customHeight="1" x14ac:dyDescent="0.3">
      <c r="A2" s="164"/>
      <c r="B2" s="173"/>
      <c r="C2" s="173"/>
      <c r="D2" s="173"/>
      <c r="E2" s="173"/>
      <c r="F2" s="173"/>
      <c r="G2" s="173"/>
      <c r="H2" s="173"/>
      <c r="I2" s="173"/>
      <c r="J2" s="173"/>
      <c r="K2" s="173"/>
      <c r="L2" s="173"/>
      <c r="M2" s="173"/>
      <c r="N2" s="173"/>
      <c r="O2" s="173"/>
    </row>
    <row r="3" spans="1:21" x14ac:dyDescent="0.2">
      <c r="A3" s="55"/>
      <c r="B3" s="494"/>
      <c r="C3" s="494"/>
      <c r="D3" s="494"/>
      <c r="E3" s="494"/>
      <c r="F3" s="494"/>
      <c r="G3" s="495"/>
      <c r="H3" s="496"/>
      <c r="I3" s="494"/>
      <c r="J3" s="494"/>
      <c r="K3" s="494"/>
      <c r="L3" s="494"/>
      <c r="M3" s="494"/>
      <c r="N3" s="15"/>
    </row>
    <row r="4" spans="1:21" ht="13.5" customHeight="1" x14ac:dyDescent="0.2">
      <c r="A4" s="55"/>
      <c r="B4" s="497"/>
      <c r="C4" s="498"/>
      <c r="D4" s="498"/>
      <c r="E4" s="498"/>
      <c r="F4" s="498"/>
      <c r="G4" s="499"/>
      <c r="H4" s="497"/>
      <c r="I4" s="498"/>
      <c r="J4" s="498"/>
      <c r="K4" s="498"/>
      <c r="L4" s="498"/>
      <c r="M4" s="498"/>
      <c r="N4" s="70"/>
    </row>
    <row r="5" spans="1:21" x14ac:dyDescent="0.2">
      <c r="A5" s="26"/>
      <c r="B5" s="492"/>
      <c r="C5" s="500"/>
      <c r="D5" s="492"/>
      <c r="E5" s="500"/>
      <c r="F5" s="492"/>
      <c r="G5" s="500"/>
      <c r="H5" s="492"/>
      <c r="I5" s="500"/>
      <c r="J5" s="492"/>
      <c r="K5" s="500"/>
      <c r="L5" s="492"/>
      <c r="M5" s="493"/>
      <c r="N5" s="90"/>
    </row>
    <row r="6" spans="1:21" x14ac:dyDescent="0.2">
      <c r="A6" s="24"/>
      <c r="B6" s="95"/>
      <c r="C6" s="60"/>
      <c r="D6" s="60"/>
      <c r="E6" s="60"/>
      <c r="F6" s="60"/>
      <c r="G6" s="60"/>
      <c r="H6" s="60"/>
      <c r="I6" s="60"/>
      <c r="J6" s="60"/>
      <c r="K6" s="60"/>
      <c r="L6" s="60"/>
      <c r="M6" s="80"/>
      <c r="N6" s="90"/>
    </row>
    <row r="7" spans="1:21" x14ac:dyDescent="0.2">
      <c r="A7" s="484"/>
      <c r="B7" s="503"/>
      <c r="C7" s="504"/>
      <c r="D7" s="504"/>
      <c r="E7" s="504"/>
      <c r="F7" s="504"/>
      <c r="G7" s="506"/>
      <c r="H7" s="503"/>
      <c r="I7" s="504"/>
      <c r="J7" s="504"/>
      <c r="K7" s="504"/>
      <c r="L7" s="504"/>
      <c r="M7" s="504"/>
      <c r="N7" s="71"/>
    </row>
    <row r="8" spans="1:21" x14ac:dyDescent="0.2">
      <c r="A8" s="505"/>
      <c r="B8" s="62"/>
      <c r="C8" s="77"/>
      <c r="D8" s="63"/>
      <c r="E8" s="77"/>
      <c r="F8" s="63"/>
      <c r="G8" s="77"/>
      <c r="H8" s="62"/>
      <c r="I8" s="77"/>
      <c r="J8" s="63"/>
      <c r="K8" s="77"/>
      <c r="L8" s="63"/>
      <c r="M8" s="77"/>
      <c r="N8" s="2"/>
    </row>
    <row r="9" spans="1:21" x14ac:dyDescent="0.2">
      <c r="A9" s="64"/>
      <c r="B9" s="166"/>
      <c r="C9" s="167"/>
      <c r="D9" s="31"/>
      <c r="E9" s="167"/>
      <c r="F9" s="31"/>
      <c r="G9" s="167"/>
      <c r="H9" s="166"/>
      <c r="I9" s="167"/>
      <c r="J9" s="31"/>
      <c r="K9" s="167"/>
      <c r="L9" s="31"/>
      <c r="M9" s="167"/>
      <c r="N9" s="82"/>
      <c r="O9" s="179"/>
    </row>
    <row r="10" spans="1:21" x14ac:dyDescent="0.2">
      <c r="A10" s="64"/>
      <c r="B10" s="166"/>
      <c r="C10" s="167"/>
      <c r="D10" s="31"/>
      <c r="E10" s="167"/>
      <c r="F10" s="31"/>
      <c r="G10" s="167"/>
      <c r="H10" s="166"/>
      <c r="I10" s="167"/>
      <c r="J10" s="31"/>
      <c r="K10" s="167"/>
      <c r="L10" s="31"/>
      <c r="M10" s="167"/>
      <c r="N10" s="82"/>
      <c r="O10" s="179"/>
    </row>
    <row r="11" spans="1:21" x14ac:dyDescent="0.2">
      <c r="A11" s="54"/>
      <c r="B11" s="51"/>
      <c r="C11" s="167"/>
      <c r="D11" s="19"/>
      <c r="E11" s="167"/>
      <c r="F11" s="19"/>
      <c r="G11" s="167"/>
      <c r="H11" s="51"/>
      <c r="I11" s="167"/>
      <c r="J11" s="19"/>
      <c r="K11" s="167"/>
      <c r="L11" s="19"/>
      <c r="M11" s="167"/>
      <c r="N11" s="82"/>
      <c r="O11" s="179"/>
    </row>
    <row r="12" spans="1:21" x14ac:dyDescent="0.2">
      <c r="A12" s="54"/>
      <c r="B12" s="166"/>
      <c r="C12" s="167"/>
      <c r="D12" s="31"/>
      <c r="E12" s="167"/>
      <c r="F12" s="31"/>
      <c r="G12" s="167"/>
      <c r="H12" s="166"/>
      <c r="I12" s="167"/>
      <c r="J12" s="31"/>
      <c r="K12" s="167"/>
      <c r="L12" s="31"/>
      <c r="M12" s="167"/>
      <c r="N12" s="82"/>
      <c r="O12" s="179"/>
    </row>
    <row r="13" spans="1:21" x14ac:dyDescent="0.2">
      <c r="A13" s="54"/>
      <c r="B13" s="51"/>
      <c r="C13" s="167"/>
      <c r="D13" s="19"/>
      <c r="E13" s="167"/>
      <c r="F13" s="19"/>
      <c r="G13" s="167"/>
      <c r="H13" s="51"/>
      <c r="I13" s="167"/>
      <c r="J13" s="19"/>
      <c r="K13" s="167"/>
      <c r="L13" s="19"/>
      <c r="M13" s="167"/>
      <c r="N13" s="82"/>
      <c r="O13" s="179"/>
    </row>
    <row r="14" spans="1:21" x14ac:dyDescent="0.2">
      <c r="A14" s="54"/>
      <c r="B14" s="166"/>
      <c r="C14" s="167"/>
      <c r="D14" s="31"/>
      <c r="E14" s="167"/>
      <c r="F14" s="31"/>
      <c r="G14" s="167"/>
      <c r="H14" s="166"/>
      <c r="I14" s="167"/>
      <c r="J14" s="31"/>
      <c r="K14" s="167"/>
      <c r="L14" s="31"/>
      <c r="M14" s="167"/>
      <c r="N14" s="82"/>
      <c r="O14" s="179"/>
      <c r="P14" s="30"/>
      <c r="Q14" s="69"/>
      <c r="R14" s="14"/>
      <c r="S14" s="14"/>
      <c r="T14" s="14"/>
      <c r="U14" s="14"/>
    </row>
    <row r="15" spans="1:21" x14ac:dyDescent="0.2">
      <c r="A15" s="54"/>
      <c r="B15" s="166"/>
      <c r="C15" s="167"/>
      <c r="D15" s="31"/>
      <c r="E15" s="169"/>
      <c r="F15" s="31"/>
      <c r="G15" s="169"/>
      <c r="H15" s="166"/>
      <c r="I15" s="169"/>
      <c r="J15" s="31"/>
      <c r="K15" s="169"/>
      <c r="L15" s="31"/>
      <c r="M15" s="169"/>
      <c r="N15" s="82"/>
      <c r="O15" s="179"/>
      <c r="P15" s="30"/>
      <c r="Q15" s="69"/>
      <c r="R15" s="14"/>
      <c r="S15" s="14"/>
      <c r="T15" s="14"/>
      <c r="U15" s="14"/>
    </row>
    <row r="16" spans="1:21" ht="12.75" thickBot="1" x14ac:dyDescent="0.25">
      <c r="A16" s="25"/>
      <c r="B16" s="44"/>
      <c r="C16" s="170"/>
      <c r="D16" s="8"/>
      <c r="E16" s="171"/>
      <c r="F16" s="8"/>
      <c r="G16" s="171"/>
      <c r="H16" s="44"/>
      <c r="I16" s="172"/>
      <c r="J16" s="8"/>
      <c r="K16" s="172"/>
      <c r="L16" s="8"/>
      <c r="M16" s="172"/>
      <c r="N16" s="82"/>
      <c r="O16" s="179"/>
      <c r="P16" s="30"/>
      <c r="Q16" s="69"/>
      <c r="R16" s="14"/>
      <c r="S16" s="14"/>
      <c r="T16" s="14"/>
      <c r="U16" s="14"/>
    </row>
    <row r="17" spans="1:20" x14ac:dyDescent="0.2">
      <c r="A17" s="28"/>
      <c r="B17" s="173"/>
      <c r="C17" s="173"/>
      <c r="D17" s="173"/>
      <c r="E17" s="173"/>
      <c r="F17" s="173"/>
      <c r="G17" s="173"/>
      <c r="H17" s="173"/>
      <c r="I17" s="173"/>
      <c r="J17" s="173"/>
      <c r="K17" s="173"/>
      <c r="L17" s="174"/>
      <c r="M17" s="174"/>
      <c r="N17" s="175"/>
      <c r="O17" s="174"/>
    </row>
    <row r="18" spans="1:20" x14ac:dyDescent="0.2">
      <c r="A18" s="81"/>
      <c r="B18" s="494"/>
      <c r="C18" s="494"/>
      <c r="D18" s="494"/>
      <c r="E18" s="494"/>
      <c r="F18" s="494"/>
      <c r="G18" s="495"/>
      <c r="H18" s="13"/>
      <c r="I18" s="13"/>
      <c r="J18" s="13"/>
      <c r="K18" s="13"/>
      <c r="L18" s="13"/>
      <c r="M18" s="13"/>
      <c r="N18" s="176"/>
      <c r="O18" s="173"/>
      <c r="P18" s="91"/>
      <c r="Q18" s="69"/>
      <c r="R18" s="14"/>
      <c r="S18" s="14"/>
      <c r="T18" s="14"/>
    </row>
    <row r="19" spans="1:20" x14ac:dyDescent="0.2">
      <c r="A19" s="67"/>
      <c r="B19" s="507"/>
      <c r="C19" s="508"/>
      <c r="D19" s="508"/>
      <c r="E19" s="508"/>
      <c r="F19" s="508"/>
      <c r="G19" s="508"/>
      <c r="H19" s="176"/>
      <c r="I19" s="177"/>
      <c r="J19" s="178"/>
      <c r="K19" s="82"/>
      <c r="L19" s="178"/>
      <c r="M19" s="179"/>
      <c r="N19" s="176"/>
      <c r="O19" s="173"/>
      <c r="P19" s="91"/>
      <c r="Q19" s="69"/>
      <c r="R19" s="14"/>
      <c r="S19" s="14"/>
      <c r="T19" s="14"/>
    </row>
    <row r="20" spans="1:20" x14ac:dyDescent="0.2">
      <c r="A20" s="68"/>
      <c r="B20" s="493"/>
      <c r="C20" s="500"/>
      <c r="D20" s="493"/>
      <c r="E20" s="500"/>
      <c r="F20" s="493"/>
      <c r="G20" s="500"/>
      <c r="H20" s="176"/>
      <c r="I20" s="177"/>
      <c r="J20" s="178"/>
      <c r="K20" s="82"/>
      <c r="L20" s="178"/>
      <c r="M20" s="179"/>
      <c r="N20" s="176"/>
      <c r="O20" s="173"/>
      <c r="P20" s="91"/>
      <c r="Q20" s="69"/>
      <c r="R20" s="75"/>
      <c r="S20" s="75"/>
      <c r="T20" s="75"/>
    </row>
    <row r="21" spans="1:20" x14ac:dyDescent="0.2">
      <c r="A21" s="94"/>
      <c r="B21" s="95"/>
      <c r="C21" s="60"/>
      <c r="D21" s="60"/>
      <c r="E21" s="60"/>
      <c r="F21" s="60"/>
      <c r="G21" s="80"/>
      <c r="H21" s="176"/>
      <c r="I21" s="177"/>
      <c r="J21" s="178"/>
      <c r="K21" s="82"/>
      <c r="L21" s="178"/>
      <c r="M21" s="179"/>
      <c r="N21" s="176"/>
      <c r="O21" s="173"/>
      <c r="P21" s="91"/>
      <c r="Q21" s="69"/>
      <c r="R21" s="14"/>
      <c r="S21" s="14"/>
      <c r="T21" s="14"/>
    </row>
    <row r="22" spans="1:20" x14ac:dyDescent="0.2">
      <c r="A22" s="501"/>
      <c r="B22" s="503"/>
      <c r="C22" s="504"/>
      <c r="D22" s="504"/>
      <c r="E22" s="504"/>
      <c r="F22" s="504"/>
      <c r="G22" s="504"/>
      <c r="H22" s="176"/>
      <c r="I22" s="177"/>
      <c r="J22" s="178"/>
      <c r="K22" s="82"/>
      <c r="L22" s="178"/>
      <c r="M22" s="179"/>
      <c r="N22" s="176"/>
      <c r="O22" s="173"/>
      <c r="P22" s="91"/>
      <c r="Q22" s="69"/>
      <c r="R22" s="14"/>
      <c r="S22" s="14"/>
      <c r="T22" s="14"/>
    </row>
    <row r="23" spans="1:20" x14ac:dyDescent="0.2">
      <c r="A23" s="502"/>
      <c r="B23" s="62"/>
      <c r="C23" s="78"/>
      <c r="D23" s="63"/>
      <c r="E23" s="78"/>
      <c r="F23" s="63"/>
      <c r="G23" s="78"/>
      <c r="H23" s="173"/>
      <c r="I23" s="173"/>
      <c r="J23" s="178"/>
      <c r="K23" s="82"/>
      <c r="L23" s="178"/>
      <c r="M23" s="179"/>
      <c r="N23" s="176"/>
      <c r="O23" s="173"/>
      <c r="P23" s="91"/>
      <c r="Q23" s="69"/>
      <c r="R23" s="72"/>
      <c r="S23" s="75"/>
      <c r="T23" s="75"/>
    </row>
    <row r="24" spans="1:20" x14ac:dyDescent="0.2">
      <c r="A24" s="57"/>
      <c r="B24" s="88"/>
      <c r="C24" s="73"/>
      <c r="D24" s="33"/>
      <c r="E24" s="73"/>
      <c r="F24" s="33"/>
      <c r="G24" s="73"/>
      <c r="H24" s="173"/>
      <c r="I24" s="173"/>
      <c r="J24" s="178"/>
      <c r="K24" s="82"/>
      <c r="L24" s="178"/>
      <c r="M24" s="179"/>
      <c r="N24" s="176"/>
      <c r="O24" s="177"/>
      <c r="T24" s="174"/>
    </row>
    <row r="25" spans="1:20" x14ac:dyDescent="0.2">
      <c r="A25" s="57"/>
      <c r="B25" s="88"/>
      <c r="C25" s="73"/>
      <c r="D25" s="33"/>
      <c r="E25" s="73"/>
      <c r="F25" s="33"/>
      <c r="G25" s="73"/>
      <c r="H25" s="173"/>
      <c r="I25" s="173"/>
      <c r="J25" s="178"/>
      <c r="K25" s="82"/>
      <c r="L25" s="178"/>
      <c r="M25" s="179"/>
      <c r="N25" s="176"/>
      <c r="O25" s="177"/>
    </row>
    <row r="26" spans="1:20" x14ac:dyDescent="0.2">
      <c r="A26" s="57"/>
      <c r="B26" s="88"/>
      <c r="C26" s="73"/>
      <c r="D26" s="33"/>
      <c r="E26" s="73"/>
      <c r="F26" s="33"/>
      <c r="G26" s="73"/>
      <c r="H26" s="173"/>
      <c r="I26" s="173"/>
      <c r="J26" s="178"/>
      <c r="K26" s="82"/>
      <c r="L26" s="178"/>
      <c r="M26" s="179"/>
      <c r="N26" s="176"/>
      <c r="O26" s="177"/>
    </row>
    <row r="27" spans="1:20" ht="12.75" thickBot="1" x14ac:dyDescent="0.25">
      <c r="A27" s="58"/>
      <c r="B27" s="89"/>
      <c r="C27" s="74"/>
      <c r="D27" s="43"/>
      <c r="E27" s="74"/>
      <c r="F27" s="43"/>
      <c r="G27" s="74"/>
      <c r="H27" s="173"/>
      <c r="I27" s="173"/>
      <c r="J27" s="173"/>
      <c r="K27" s="173"/>
      <c r="L27" s="173"/>
      <c r="M27" s="173"/>
      <c r="N27" s="176"/>
      <c r="O27" s="177"/>
    </row>
    <row r="28" spans="1:20" x14ac:dyDescent="0.2">
      <c r="A28" s="30"/>
      <c r="B28" s="30"/>
      <c r="C28" s="69"/>
      <c r="D28" s="14"/>
      <c r="E28" s="14"/>
      <c r="F28" s="14"/>
      <c r="G28" s="174"/>
      <c r="H28" s="173"/>
      <c r="I28" s="173"/>
      <c r="J28" s="173"/>
      <c r="K28" s="173"/>
      <c r="L28" s="173"/>
      <c r="M28" s="173"/>
    </row>
    <row r="29" spans="1:20" x14ac:dyDescent="0.2">
      <c r="H29" s="173"/>
      <c r="I29" s="173"/>
      <c r="J29" s="173"/>
      <c r="K29" s="173"/>
      <c r="L29" s="173"/>
      <c r="M29" s="173"/>
    </row>
    <row r="30" spans="1:20" x14ac:dyDescent="0.2">
      <c r="J30" s="178"/>
      <c r="K30" s="178"/>
      <c r="L30" s="178"/>
      <c r="M30" s="178"/>
    </row>
    <row r="31" spans="1:20" x14ac:dyDescent="0.2">
      <c r="H31" s="178"/>
      <c r="I31" s="180"/>
      <c r="J31" s="178"/>
      <c r="K31" s="168"/>
      <c r="L31" s="168"/>
      <c r="M31" s="168"/>
    </row>
    <row r="32" spans="1:20" ht="12.75" customHeight="1" x14ac:dyDescent="0.2">
      <c r="H32" s="178"/>
      <c r="I32" s="180"/>
      <c r="J32" s="178"/>
      <c r="K32" s="168"/>
      <c r="L32" s="168"/>
      <c r="M32" s="168"/>
    </row>
    <row r="33" spans="8:13" x14ac:dyDescent="0.2">
      <c r="H33" s="178"/>
      <c r="I33" s="180"/>
      <c r="J33" s="178"/>
      <c r="K33" s="168"/>
      <c r="L33" s="168"/>
      <c r="M33" s="168"/>
    </row>
    <row r="34" spans="8:13" ht="13.5" customHeight="1" x14ac:dyDescent="0.2">
      <c r="H34" s="178"/>
      <c r="I34" s="180"/>
      <c r="J34" s="178"/>
      <c r="K34" s="168"/>
      <c r="L34" s="168"/>
      <c r="M34" s="168"/>
    </row>
    <row r="35" spans="8:13" ht="12.7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X39"/>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bestFit="1" customWidth="1"/>
    <col min="8" max="8" width="14.42578125" style="123" customWidth="1"/>
    <col min="9" max="9" width="8" style="123" bestFit="1" customWidth="1"/>
    <col min="10" max="10" width="14.42578125" style="123" customWidth="1"/>
    <col min="11" max="11" width="8" style="123" bestFit="1" customWidth="1"/>
    <col min="12" max="12" width="14.42578125" style="123" customWidth="1"/>
    <col min="13" max="13" width="8" style="123" bestFit="1" customWidth="1"/>
    <col min="14" max="26" width="9.140625" style="123" customWidth="1"/>
    <col min="27" max="16384" width="9.140625" style="123"/>
  </cols>
  <sheetData>
    <row r="1" spans="1:24" ht="18.75" x14ac:dyDescent="0.3">
      <c r="A1" s="164" t="s">
        <v>62</v>
      </c>
      <c r="M1" s="165" t="str">
        <f>Obsah!$A$1</f>
        <v>IV. čtvrtletí 2019</v>
      </c>
    </row>
    <row r="2" spans="1:24" ht="7.5" customHeight="1" x14ac:dyDescent="0.2"/>
    <row r="3" spans="1:24" x14ac:dyDescent="0.2">
      <c r="A3" s="55"/>
      <c r="B3" s="494"/>
      <c r="C3" s="494"/>
      <c r="D3" s="494"/>
      <c r="E3" s="494"/>
      <c r="F3" s="494"/>
      <c r="G3" s="495"/>
      <c r="H3" s="496"/>
      <c r="I3" s="494"/>
      <c r="J3" s="494"/>
      <c r="K3" s="494"/>
      <c r="L3" s="494"/>
      <c r="M3" s="494"/>
      <c r="N3" s="15"/>
    </row>
    <row r="4" spans="1:24" x14ac:dyDescent="0.2">
      <c r="A4" s="55"/>
      <c r="B4" s="497"/>
      <c r="C4" s="498"/>
      <c r="D4" s="498"/>
      <c r="E4" s="498"/>
      <c r="F4" s="498"/>
      <c r="G4" s="499"/>
      <c r="H4" s="497"/>
      <c r="I4" s="498"/>
      <c r="J4" s="498"/>
      <c r="K4" s="498"/>
      <c r="L4" s="498"/>
      <c r="M4" s="498"/>
      <c r="N4" s="70"/>
    </row>
    <row r="5" spans="1:24" x14ac:dyDescent="0.2">
      <c r="A5" s="26"/>
      <c r="B5" s="492"/>
      <c r="C5" s="500"/>
      <c r="D5" s="492"/>
      <c r="E5" s="500"/>
      <c r="F5" s="492"/>
      <c r="G5" s="500"/>
      <c r="H5" s="492"/>
      <c r="I5" s="500"/>
      <c r="J5" s="492"/>
      <c r="K5" s="500"/>
      <c r="L5" s="492"/>
      <c r="M5" s="493"/>
      <c r="N5" s="90"/>
    </row>
    <row r="6" spans="1:24" x14ac:dyDescent="0.2">
      <c r="A6" s="24"/>
      <c r="B6" s="95"/>
      <c r="C6" s="60"/>
      <c r="D6" s="60"/>
      <c r="E6" s="60"/>
      <c r="F6" s="60"/>
      <c r="G6" s="60"/>
      <c r="H6" s="60"/>
      <c r="I6" s="60"/>
      <c r="J6" s="60"/>
      <c r="K6" s="60"/>
      <c r="L6" s="60"/>
      <c r="M6" s="61"/>
      <c r="N6" s="90"/>
    </row>
    <row r="7" spans="1:24" x14ac:dyDescent="0.2">
      <c r="A7" s="484"/>
      <c r="B7" s="503"/>
      <c r="C7" s="504"/>
      <c r="D7" s="504"/>
      <c r="E7" s="504"/>
      <c r="F7" s="504"/>
      <c r="G7" s="506"/>
      <c r="H7" s="503"/>
      <c r="I7" s="504"/>
      <c r="J7" s="504"/>
      <c r="K7" s="504"/>
      <c r="L7" s="504"/>
      <c r="M7" s="504"/>
      <c r="N7" s="71"/>
    </row>
    <row r="8" spans="1:24" x14ac:dyDescent="0.2">
      <c r="A8" s="505"/>
      <c r="B8" s="62"/>
      <c r="C8" s="77"/>
      <c r="D8" s="63"/>
      <c r="E8" s="77"/>
      <c r="F8" s="63"/>
      <c r="G8" s="77"/>
      <c r="H8" s="62"/>
      <c r="I8" s="77"/>
      <c r="J8" s="63"/>
      <c r="K8" s="77"/>
      <c r="L8" s="63"/>
      <c r="M8" s="77"/>
      <c r="N8" s="2"/>
    </row>
    <row r="9" spans="1:24" x14ac:dyDescent="0.2">
      <c r="A9" s="64"/>
      <c r="B9" s="166"/>
      <c r="C9" s="167"/>
      <c r="D9" s="31"/>
      <c r="E9" s="167"/>
      <c r="F9" s="31"/>
      <c r="G9" s="167"/>
      <c r="H9" s="166"/>
      <c r="I9" s="167"/>
      <c r="J9" s="31"/>
      <c r="K9" s="167"/>
      <c r="L9" s="31"/>
      <c r="M9" s="167"/>
      <c r="N9" s="82"/>
      <c r="O9" s="179"/>
      <c r="X9" s="168"/>
    </row>
    <row r="10" spans="1:24" x14ac:dyDescent="0.2">
      <c r="A10" s="54"/>
      <c r="B10" s="166"/>
      <c r="C10" s="167"/>
      <c r="D10" s="31"/>
      <c r="E10" s="167"/>
      <c r="F10" s="31"/>
      <c r="G10" s="167"/>
      <c r="H10" s="166"/>
      <c r="I10" s="167"/>
      <c r="J10" s="31"/>
      <c r="K10" s="167"/>
      <c r="L10" s="31"/>
      <c r="M10" s="167"/>
      <c r="N10" s="82"/>
      <c r="O10" s="179"/>
      <c r="X10" s="168"/>
    </row>
    <row r="11" spans="1:24" x14ac:dyDescent="0.2">
      <c r="A11" s="54"/>
      <c r="B11" s="51"/>
      <c r="C11" s="167"/>
      <c r="D11" s="19"/>
      <c r="E11" s="167"/>
      <c r="F11" s="19"/>
      <c r="G11" s="167"/>
      <c r="H11" s="51"/>
      <c r="I11" s="167"/>
      <c r="J11" s="19"/>
      <c r="K11" s="167"/>
      <c r="L11" s="19"/>
      <c r="M11" s="167"/>
      <c r="N11" s="82"/>
      <c r="O11" s="179"/>
      <c r="X11" s="168"/>
    </row>
    <row r="12" spans="1:24" x14ac:dyDescent="0.2">
      <c r="A12" s="54"/>
      <c r="B12" s="166"/>
      <c r="C12" s="167"/>
      <c r="D12" s="31"/>
      <c r="E12" s="167"/>
      <c r="F12" s="31"/>
      <c r="G12" s="167"/>
      <c r="H12" s="166"/>
      <c r="I12" s="167"/>
      <c r="J12" s="31"/>
      <c r="K12" s="167"/>
      <c r="L12" s="31"/>
      <c r="M12" s="167"/>
      <c r="N12" s="82"/>
      <c r="O12" s="179"/>
      <c r="X12" s="168"/>
    </row>
    <row r="13" spans="1:24" x14ac:dyDescent="0.2">
      <c r="A13" s="54"/>
      <c r="B13" s="51"/>
      <c r="C13" s="167"/>
      <c r="D13" s="19"/>
      <c r="E13" s="167"/>
      <c r="F13" s="19"/>
      <c r="G13" s="167"/>
      <c r="H13" s="51"/>
      <c r="I13" s="167"/>
      <c r="J13" s="19"/>
      <c r="K13" s="167"/>
      <c r="L13" s="19"/>
      <c r="M13" s="167"/>
      <c r="N13" s="82"/>
      <c r="O13" s="179"/>
      <c r="X13" s="168"/>
    </row>
    <row r="14" spans="1:24" x14ac:dyDescent="0.2">
      <c r="A14" s="54"/>
      <c r="B14" s="166"/>
      <c r="C14" s="167"/>
      <c r="D14" s="31"/>
      <c r="E14" s="167"/>
      <c r="F14" s="31"/>
      <c r="G14" s="167"/>
      <c r="H14" s="166"/>
      <c r="I14" s="167"/>
      <c r="J14" s="31"/>
      <c r="K14" s="167"/>
      <c r="L14" s="31"/>
      <c r="M14" s="167"/>
      <c r="N14" s="82"/>
      <c r="O14" s="179"/>
      <c r="P14" s="30"/>
      <c r="Q14" s="69"/>
      <c r="R14" s="14"/>
      <c r="S14" s="14"/>
      <c r="T14" s="14"/>
      <c r="U14" s="14"/>
      <c r="X14" s="168"/>
    </row>
    <row r="15" spans="1:24" x14ac:dyDescent="0.2">
      <c r="A15" s="54"/>
      <c r="B15" s="166"/>
      <c r="C15" s="167"/>
      <c r="D15" s="31"/>
      <c r="E15" s="169"/>
      <c r="F15" s="31"/>
      <c r="G15" s="169"/>
      <c r="H15" s="166"/>
      <c r="I15" s="169"/>
      <c r="J15" s="31"/>
      <c r="K15" s="169"/>
      <c r="L15" s="31"/>
      <c r="M15" s="169"/>
      <c r="N15" s="82"/>
      <c r="O15" s="179"/>
      <c r="P15" s="30"/>
      <c r="Q15" s="69"/>
      <c r="R15" s="14"/>
      <c r="S15" s="14"/>
      <c r="T15" s="14"/>
      <c r="U15" s="14"/>
      <c r="X15" s="168"/>
    </row>
    <row r="16" spans="1:24" ht="12.75" thickBot="1" x14ac:dyDescent="0.25">
      <c r="A16" s="25"/>
      <c r="B16" s="44"/>
      <c r="C16" s="170"/>
      <c r="D16" s="8"/>
      <c r="E16" s="171"/>
      <c r="F16" s="8"/>
      <c r="G16" s="171"/>
      <c r="H16" s="44"/>
      <c r="I16" s="172"/>
      <c r="J16" s="8"/>
      <c r="K16" s="172"/>
      <c r="L16" s="8"/>
      <c r="M16" s="172"/>
      <c r="N16" s="82"/>
      <c r="O16" s="179"/>
      <c r="P16" s="30"/>
      <c r="Q16" s="69"/>
      <c r="R16" s="14"/>
      <c r="S16" s="14"/>
      <c r="T16" s="14"/>
      <c r="U16" s="14"/>
      <c r="X16" s="168"/>
    </row>
    <row r="17" spans="1:15" x14ac:dyDescent="0.2">
      <c r="A17" s="28"/>
      <c r="B17" s="173"/>
      <c r="C17" s="173"/>
      <c r="D17" s="173"/>
      <c r="E17" s="173"/>
      <c r="F17" s="173"/>
      <c r="G17" s="173"/>
      <c r="H17" s="173"/>
      <c r="I17" s="173"/>
      <c r="J17" s="173"/>
      <c r="K17" s="173"/>
      <c r="L17" s="174"/>
      <c r="M17" s="174"/>
      <c r="N17" s="175"/>
      <c r="O17" s="174"/>
    </row>
    <row r="18" spans="1:15" x14ac:dyDescent="0.2">
      <c r="A18" s="56"/>
      <c r="B18" s="494"/>
      <c r="C18" s="494"/>
      <c r="D18" s="494"/>
      <c r="E18" s="494"/>
      <c r="F18" s="494"/>
      <c r="G18" s="495"/>
      <c r="H18" s="173"/>
      <c r="I18" s="173"/>
      <c r="J18" s="173"/>
      <c r="K18" s="173"/>
      <c r="L18" s="173"/>
      <c r="M18" s="173"/>
      <c r="N18" s="176"/>
      <c r="O18" s="173"/>
    </row>
    <row r="19" spans="1:15" x14ac:dyDescent="0.2">
      <c r="A19" s="67"/>
      <c r="B19" s="507"/>
      <c r="C19" s="508"/>
      <c r="D19" s="508"/>
      <c r="E19" s="508"/>
      <c r="F19" s="508"/>
      <c r="G19" s="508"/>
      <c r="H19" s="176"/>
      <c r="I19" s="177"/>
      <c r="J19" s="178"/>
      <c r="K19" s="82"/>
      <c r="L19" s="178"/>
      <c r="M19" s="179"/>
      <c r="N19" s="176"/>
      <c r="O19" s="173"/>
    </row>
    <row r="20" spans="1:15" x14ac:dyDescent="0.2">
      <c r="A20" s="68"/>
      <c r="B20" s="493"/>
      <c r="C20" s="500"/>
      <c r="D20" s="493"/>
      <c r="E20" s="500"/>
      <c r="F20" s="493"/>
      <c r="G20" s="500"/>
      <c r="H20" s="176"/>
      <c r="I20" s="177"/>
      <c r="J20" s="178"/>
      <c r="K20" s="82"/>
      <c r="L20" s="178"/>
      <c r="M20" s="179"/>
      <c r="N20" s="176"/>
      <c r="O20" s="173"/>
    </row>
    <row r="21" spans="1:15" x14ac:dyDescent="0.2">
      <c r="A21" s="94"/>
      <c r="B21" s="95"/>
      <c r="C21" s="60"/>
      <c r="D21" s="60"/>
      <c r="E21" s="60"/>
      <c r="F21" s="60"/>
      <c r="G21" s="80"/>
      <c r="H21" s="176"/>
      <c r="I21" s="177"/>
      <c r="J21" s="178"/>
      <c r="K21" s="82"/>
      <c r="L21" s="178"/>
      <c r="M21" s="179"/>
      <c r="N21" s="176"/>
      <c r="O21" s="173"/>
    </row>
    <row r="22" spans="1:15" x14ac:dyDescent="0.2">
      <c r="A22" s="501"/>
      <c r="B22" s="503"/>
      <c r="C22" s="504"/>
      <c r="D22" s="504"/>
      <c r="E22" s="504"/>
      <c r="F22" s="504"/>
      <c r="G22" s="504"/>
      <c r="H22" s="176"/>
      <c r="I22" s="177"/>
      <c r="J22" s="178"/>
      <c r="K22" s="82"/>
      <c r="L22" s="178"/>
      <c r="M22" s="179"/>
      <c r="N22" s="176"/>
      <c r="O22" s="173"/>
    </row>
    <row r="23" spans="1:15" x14ac:dyDescent="0.2">
      <c r="A23" s="502"/>
      <c r="B23" s="62"/>
      <c r="C23" s="78"/>
      <c r="D23" s="63"/>
      <c r="E23" s="78"/>
      <c r="F23" s="63"/>
      <c r="G23" s="78"/>
      <c r="H23" s="173"/>
      <c r="I23" s="173"/>
      <c r="J23" s="178"/>
      <c r="K23" s="82"/>
      <c r="L23" s="178"/>
      <c r="M23" s="179"/>
      <c r="N23" s="176"/>
      <c r="O23" s="173"/>
    </row>
    <row r="24" spans="1:15" x14ac:dyDescent="0.2">
      <c r="A24" s="57"/>
      <c r="B24" s="88"/>
      <c r="C24" s="73"/>
      <c r="D24" s="33"/>
      <c r="E24" s="73"/>
      <c r="F24" s="33"/>
      <c r="G24" s="73"/>
      <c r="H24" s="173"/>
      <c r="I24" s="173"/>
      <c r="J24" s="178"/>
      <c r="K24" s="82"/>
      <c r="L24" s="178"/>
      <c r="M24" s="179"/>
      <c r="N24" s="176"/>
      <c r="O24" s="177"/>
    </row>
    <row r="25" spans="1:15" x14ac:dyDescent="0.2">
      <c r="A25" s="57"/>
      <c r="B25" s="88"/>
      <c r="C25" s="73"/>
      <c r="D25" s="33"/>
      <c r="E25" s="73"/>
      <c r="F25" s="33"/>
      <c r="G25" s="73"/>
      <c r="H25" s="173"/>
      <c r="I25" s="173"/>
      <c r="J25" s="178"/>
      <c r="K25" s="82"/>
      <c r="L25" s="178"/>
      <c r="M25" s="179"/>
      <c r="N25" s="176"/>
      <c r="O25" s="177"/>
    </row>
    <row r="26" spans="1:15" x14ac:dyDescent="0.2">
      <c r="A26" s="57"/>
      <c r="B26" s="88"/>
      <c r="C26" s="73"/>
      <c r="D26" s="33"/>
      <c r="E26" s="73"/>
      <c r="F26" s="33"/>
      <c r="G26" s="73"/>
      <c r="H26" s="173"/>
      <c r="I26" s="173"/>
      <c r="J26" s="178"/>
      <c r="K26" s="82"/>
      <c r="L26" s="178"/>
      <c r="M26" s="179"/>
      <c r="N26" s="176"/>
      <c r="O26" s="177"/>
    </row>
    <row r="27" spans="1:15" ht="12.75" thickBot="1" x14ac:dyDescent="0.25">
      <c r="A27" s="58"/>
      <c r="B27" s="89"/>
      <c r="C27" s="74"/>
      <c r="D27" s="43"/>
      <c r="E27" s="74"/>
      <c r="F27" s="43"/>
      <c r="G27" s="74"/>
      <c r="H27" s="173"/>
      <c r="I27" s="173"/>
      <c r="J27" s="173"/>
      <c r="K27" s="173"/>
      <c r="L27" s="173"/>
      <c r="M27" s="173"/>
      <c r="N27" s="176"/>
      <c r="O27" s="177"/>
    </row>
    <row r="28" spans="1:15" x14ac:dyDescent="0.2">
      <c r="A28" s="30"/>
      <c r="B28" s="30"/>
      <c r="C28" s="69"/>
      <c r="D28" s="14"/>
      <c r="E28" s="14"/>
      <c r="F28" s="14"/>
      <c r="G28" s="174"/>
      <c r="H28" s="173"/>
      <c r="I28" s="173"/>
      <c r="J28" s="173"/>
      <c r="K28" s="173"/>
      <c r="L28" s="173"/>
      <c r="M28" s="173"/>
      <c r="N28" s="173"/>
      <c r="O28" s="173"/>
    </row>
    <row r="29" spans="1:15" x14ac:dyDescent="0.2">
      <c r="A29" s="30"/>
      <c r="B29" s="30"/>
      <c r="C29" s="69"/>
      <c r="D29" s="14"/>
      <c r="E29" s="14"/>
      <c r="F29" s="14"/>
      <c r="G29" s="174"/>
      <c r="H29" s="173"/>
      <c r="I29" s="173"/>
      <c r="J29" s="173"/>
      <c r="K29" s="173"/>
      <c r="L29" s="173"/>
      <c r="M29" s="173"/>
      <c r="N29" s="173"/>
      <c r="O29" s="173"/>
    </row>
    <row r="30" spans="1:15" x14ac:dyDescent="0.2">
      <c r="J30" s="178"/>
      <c r="K30" s="178"/>
      <c r="L30" s="178"/>
      <c r="M30" s="178"/>
    </row>
    <row r="31" spans="1:15" x14ac:dyDescent="0.2">
      <c r="H31" s="178"/>
      <c r="I31" s="180"/>
      <c r="J31" s="178"/>
      <c r="K31" s="168"/>
      <c r="L31" s="168"/>
      <c r="M31" s="168"/>
    </row>
    <row r="32" spans="1:15" x14ac:dyDescent="0.2">
      <c r="H32" s="178"/>
      <c r="I32" s="180"/>
      <c r="J32" s="178"/>
      <c r="K32" s="168"/>
      <c r="L32" s="168"/>
      <c r="M32" s="168"/>
    </row>
    <row r="33" spans="8:13" ht="12.75" customHeight="1" x14ac:dyDescent="0.2">
      <c r="H33" s="178"/>
      <c r="I33" s="180"/>
      <c r="J33" s="178"/>
      <c r="K33" s="168"/>
      <c r="L33" s="168"/>
      <c r="M33" s="168"/>
    </row>
    <row r="34" spans="8:13" x14ac:dyDescent="0.2">
      <c r="H34" s="178"/>
      <c r="I34" s="180"/>
      <c r="J34" s="178"/>
      <c r="K34" s="168"/>
      <c r="L34" s="168"/>
      <c r="M34" s="168"/>
    </row>
    <row r="35" spans="8:13" ht="13.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U38"/>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bestFit="1" customWidth="1"/>
    <col min="8" max="8" width="14.42578125" style="123" customWidth="1"/>
    <col min="9" max="9" width="8" style="123" bestFit="1" customWidth="1"/>
    <col min="10" max="10" width="14.42578125" style="123" customWidth="1"/>
    <col min="11" max="11" width="8" style="123" bestFit="1" customWidth="1"/>
    <col min="12" max="12" width="14.42578125" style="123" customWidth="1"/>
    <col min="13" max="13" width="8" style="123" bestFit="1" customWidth="1"/>
    <col min="14" max="26" width="9.140625" style="123" customWidth="1"/>
    <col min="27" max="16384" width="9.140625" style="123"/>
  </cols>
  <sheetData>
    <row r="1" spans="1:21" ht="18.75" x14ac:dyDescent="0.3">
      <c r="A1" s="164" t="s">
        <v>63</v>
      </c>
      <c r="B1" s="173"/>
      <c r="C1" s="173"/>
      <c r="D1" s="173"/>
      <c r="E1" s="173"/>
      <c r="F1" s="173"/>
      <c r="G1" s="173"/>
      <c r="H1" s="173"/>
      <c r="I1" s="173"/>
      <c r="J1" s="173"/>
      <c r="K1" s="173"/>
      <c r="L1" s="173"/>
      <c r="M1" s="165" t="str">
        <f>Obsah!$A$1</f>
        <v>IV. čtvrtletí 2019</v>
      </c>
      <c r="N1" s="173"/>
      <c r="O1" s="173"/>
    </row>
    <row r="2" spans="1:21" ht="7.5" customHeight="1" x14ac:dyDescent="0.3">
      <c r="A2" s="164"/>
      <c r="B2" s="173"/>
      <c r="C2" s="173"/>
      <c r="D2" s="173"/>
      <c r="E2" s="173"/>
      <c r="F2" s="173"/>
      <c r="G2" s="173"/>
      <c r="H2" s="173"/>
      <c r="I2" s="173"/>
      <c r="J2" s="173"/>
      <c r="K2" s="173"/>
      <c r="L2" s="173"/>
      <c r="M2" s="173"/>
      <c r="N2" s="173"/>
      <c r="O2" s="173"/>
    </row>
    <row r="3" spans="1:21" x14ac:dyDescent="0.2">
      <c r="A3" s="55"/>
      <c r="B3" s="494"/>
      <c r="C3" s="494"/>
      <c r="D3" s="494"/>
      <c r="E3" s="494"/>
      <c r="F3" s="494"/>
      <c r="G3" s="495"/>
      <c r="H3" s="496"/>
      <c r="I3" s="494"/>
      <c r="J3" s="494"/>
      <c r="K3" s="494"/>
      <c r="L3" s="494"/>
      <c r="M3" s="494"/>
      <c r="N3" s="15"/>
    </row>
    <row r="4" spans="1:21" ht="13.5" customHeight="1" x14ac:dyDescent="0.2">
      <c r="A4" s="55"/>
      <c r="B4" s="497"/>
      <c r="C4" s="498"/>
      <c r="D4" s="498"/>
      <c r="E4" s="498"/>
      <c r="F4" s="498"/>
      <c r="G4" s="499"/>
      <c r="H4" s="497"/>
      <c r="I4" s="498"/>
      <c r="J4" s="498"/>
      <c r="K4" s="498"/>
      <c r="L4" s="498"/>
      <c r="M4" s="498"/>
      <c r="N4" s="70"/>
    </row>
    <row r="5" spans="1:21" x14ac:dyDescent="0.2">
      <c r="A5" s="26"/>
      <c r="B5" s="492"/>
      <c r="C5" s="500"/>
      <c r="D5" s="492"/>
      <c r="E5" s="500"/>
      <c r="F5" s="492"/>
      <c r="G5" s="500"/>
      <c r="H5" s="492"/>
      <c r="I5" s="500"/>
      <c r="J5" s="492"/>
      <c r="K5" s="500"/>
      <c r="L5" s="492"/>
      <c r="M5" s="493"/>
      <c r="N5" s="90"/>
    </row>
    <row r="6" spans="1:21" x14ac:dyDescent="0.2">
      <c r="A6" s="24"/>
      <c r="B6" s="95"/>
      <c r="C6" s="60"/>
      <c r="D6" s="60"/>
      <c r="E6" s="60"/>
      <c r="F6" s="60"/>
      <c r="G6" s="60"/>
      <c r="H6" s="60"/>
      <c r="I6" s="60"/>
      <c r="J6" s="60"/>
      <c r="K6" s="60"/>
      <c r="L6" s="60"/>
      <c r="M6" s="80"/>
      <c r="N6" s="90"/>
    </row>
    <row r="7" spans="1:21" x14ac:dyDescent="0.2">
      <c r="A7" s="484"/>
      <c r="B7" s="503"/>
      <c r="C7" s="504"/>
      <c r="D7" s="504"/>
      <c r="E7" s="504"/>
      <c r="F7" s="504"/>
      <c r="G7" s="506"/>
      <c r="H7" s="503"/>
      <c r="I7" s="504"/>
      <c r="J7" s="504"/>
      <c r="K7" s="504"/>
      <c r="L7" s="504"/>
      <c r="M7" s="504"/>
      <c r="N7" s="71"/>
    </row>
    <row r="8" spans="1:21" x14ac:dyDescent="0.2">
      <c r="A8" s="505"/>
      <c r="B8" s="62"/>
      <c r="C8" s="77"/>
      <c r="D8" s="63"/>
      <c r="E8" s="77"/>
      <c r="F8" s="63"/>
      <c r="G8" s="77"/>
      <c r="H8" s="62"/>
      <c r="I8" s="77"/>
      <c r="J8" s="63"/>
      <c r="K8" s="77"/>
      <c r="L8" s="63"/>
      <c r="M8" s="77"/>
      <c r="N8" s="2"/>
    </row>
    <row r="9" spans="1:21" x14ac:dyDescent="0.2">
      <c r="A9" s="64"/>
      <c r="B9" s="166"/>
      <c r="C9" s="167"/>
      <c r="D9" s="31"/>
      <c r="E9" s="167"/>
      <c r="F9" s="31"/>
      <c r="G9" s="167"/>
      <c r="H9" s="166"/>
      <c r="I9" s="167"/>
      <c r="J9" s="31"/>
      <c r="K9" s="167"/>
      <c r="L9" s="31"/>
      <c r="M9" s="167"/>
      <c r="N9" s="82"/>
      <c r="O9" s="179"/>
    </row>
    <row r="10" spans="1:21" x14ac:dyDescent="0.2">
      <c r="A10" s="64"/>
      <c r="B10" s="166"/>
      <c r="C10" s="167"/>
      <c r="D10" s="31"/>
      <c r="E10" s="167"/>
      <c r="F10" s="31"/>
      <c r="G10" s="167"/>
      <c r="H10" s="166"/>
      <c r="I10" s="167"/>
      <c r="J10" s="31"/>
      <c r="K10" s="167"/>
      <c r="L10" s="31"/>
      <c r="M10" s="167"/>
      <c r="N10" s="82"/>
      <c r="O10" s="179"/>
    </row>
    <row r="11" spans="1:21" x14ac:dyDescent="0.2">
      <c r="A11" s="54"/>
      <c r="B11" s="51"/>
      <c r="C11" s="167"/>
      <c r="D11" s="19"/>
      <c r="E11" s="167"/>
      <c r="F11" s="19"/>
      <c r="G11" s="167"/>
      <c r="H11" s="51"/>
      <c r="I11" s="167"/>
      <c r="J11" s="19"/>
      <c r="K11" s="167"/>
      <c r="L11" s="19"/>
      <c r="M11" s="167"/>
      <c r="N11" s="82"/>
      <c r="O11" s="179"/>
    </row>
    <row r="12" spans="1:21" x14ac:dyDescent="0.2">
      <c r="A12" s="54"/>
      <c r="B12" s="166"/>
      <c r="C12" s="167"/>
      <c r="D12" s="31"/>
      <c r="E12" s="167"/>
      <c r="F12" s="31"/>
      <c r="G12" s="167"/>
      <c r="H12" s="166"/>
      <c r="I12" s="167"/>
      <c r="J12" s="31"/>
      <c r="K12" s="167"/>
      <c r="L12" s="31"/>
      <c r="M12" s="167"/>
      <c r="N12" s="82"/>
      <c r="O12" s="179"/>
    </row>
    <row r="13" spans="1:21" x14ac:dyDescent="0.2">
      <c r="A13" s="54"/>
      <c r="B13" s="51"/>
      <c r="C13" s="167"/>
      <c r="D13" s="19"/>
      <c r="E13" s="167"/>
      <c r="F13" s="19"/>
      <c r="G13" s="167"/>
      <c r="H13" s="51"/>
      <c r="I13" s="167"/>
      <c r="J13" s="19"/>
      <c r="K13" s="167"/>
      <c r="L13" s="19"/>
      <c r="M13" s="167"/>
      <c r="N13" s="82"/>
      <c r="O13" s="179"/>
    </row>
    <row r="14" spans="1:21" x14ac:dyDescent="0.2">
      <c r="A14" s="54"/>
      <c r="B14" s="166"/>
      <c r="C14" s="167"/>
      <c r="D14" s="31"/>
      <c r="E14" s="167"/>
      <c r="F14" s="31"/>
      <c r="G14" s="167"/>
      <c r="H14" s="166"/>
      <c r="I14" s="167"/>
      <c r="J14" s="31"/>
      <c r="K14" s="167"/>
      <c r="L14" s="31"/>
      <c r="M14" s="167"/>
      <c r="N14" s="82"/>
      <c r="O14" s="179"/>
      <c r="P14" s="30"/>
      <c r="Q14" s="69"/>
      <c r="R14" s="14"/>
      <c r="S14" s="14"/>
      <c r="T14" s="14"/>
      <c r="U14" s="14"/>
    </row>
    <row r="15" spans="1:21" x14ac:dyDescent="0.2">
      <c r="A15" s="54"/>
      <c r="B15" s="166"/>
      <c r="C15" s="167"/>
      <c r="D15" s="31"/>
      <c r="E15" s="169"/>
      <c r="F15" s="31"/>
      <c r="G15" s="169"/>
      <c r="H15" s="166"/>
      <c r="I15" s="169"/>
      <c r="J15" s="31"/>
      <c r="K15" s="169"/>
      <c r="L15" s="31"/>
      <c r="M15" s="169"/>
      <c r="N15" s="82"/>
      <c r="O15" s="179"/>
      <c r="P15" s="30"/>
      <c r="Q15" s="69"/>
      <c r="R15" s="14"/>
      <c r="S15" s="14"/>
      <c r="T15" s="14"/>
      <c r="U15" s="14"/>
    </row>
    <row r="16" spans="1:21" ht="12.75" thickBot="1" x14ac:dyDescent="0.25">
      <c r="A16" s="25"/>
      <c r="B16" s="44"/>
      <c r="C16" s="170"/>
      <c r="D16" s="8"/>
      <c r="E16" s="171"/>
      <c r="F16" s="8"/>
      <c r="G16" s="171"/>
      <c r="H16" s="44"/>
      <c r="I16" s="172"/>
      <c r="J16" s="8"/>
      <c r="K16" s="172"/>
      <c r="L16" s="8"/>
      <c r="M16" s="172"/>
      <c r="N16" s="82"/>
      <c r="O16" s="179"/>
      <c r="P16" s="30"/>
      <c r="Q16" s="69"/>
      <c r="R16" s="14"/>
      <c r="S16" s="14"/>
      <c r="T16" s="14"/>
      <c r="U16" s="14"/>
    </row>
    <row r="17" spans="1:20" x14ac:dyDescent="0.2">
      <c r="A17" s="28"/>
      <c r="B17" s="173"/>
      <c r="C17" s="173"/>
      <c r="D17" s="173"/>
      <c r="E17" s="173"/>
      <c r="F17" s="173"/>
      <c r="G17" s="173"/>
      <c r="H17" s="173"/>
      <c r="I17" s="173"/>
      <c r="J17" s="173"/>
      <c r="K17" s="173"/>
      <c r="L17" s="174"/>
      <c r="M17" s="174"/>
      <c r="N17" s="175"/>
      <c r="O17" s="174"/>
    </row>
    <row r="18" spans="1:20" x14ac:dyDescent="0.2">
      <c r="A18" s="81"/>
      <c r="B18" s="494"/>
      <c r="C18" s="494"/>
      <c r="D18" s="494"/>
      <c r="E18" s="494"/>
      <c r="F18" s="494"/>
      <c r="G18" s="495"/>
      <c r="H18" s="13"/>
      <c r="I18" s="13"/>
      <c r="J18" s="13"/>
      <c r="K18" s="13"/>
      <c r="L18" s="13"/>
      <c r="M18" s="13"/>
      <c r="N18" s="176"/>
      <c r="O18" s="173"/>
      <c r="P18" s="91"/>
      <c r="Q18" s="69"/>
      <c r="R18" s="14"/>
      <c r="S18" s="14"/>
      <c r="T18" s="14"/>
    </row>
    <row r="19" spans="1:20" x14ac:dyDescent="0.2">
      <c r="A19" s="67"/>
      <c r="B19" s="507"/>
      <c r="C19" s="508"/>
      <c r="D19" s="508"/>
      <c r="E19" s="508"/>
      <c r="F19" s="508"/>
      <c r="G19" s="508"/>
      <c r="H19" s="176"/>
      <c r="I19" s="177"/>
      <c r="J19" s="178"/>
      <c r="K19" s="82"/>
      <c r="L19" s="178"/>
      <c r="M19" s="179"/>
      <c r="N19" s="176"/>
      <c r="O19" s="173"/>
      <c r="P19" s="91"/>
      <c r="Q19" s="69"/>
      <c r="R19" s="14"/>
      <c r="S19" s="14"/>
      <c r="T19" s="14"/>
    </row>
    <row r="20" spans="1:20" x14ac:dyDescent="0.2">
      <c r="A20" s="68"/>
      <c r="B20" s="493"/>
      <c r="C20" s="500"/>
      <c r="D20" s="493"/>
      <c r="E20" s="500"/>
      <c r="F20" s="493"/>
      <c r="G20" s="500"/>
      <c r="H20" s="176"/>
      <c r="I20" s="177"/>
      <c r="J20" s="178"/>
      <c r="K20" s="82"/>
      <c r="L20" s="178"/>
      <c r="M20" s="179"/>
      <c r="N20" s="176"/>
      <c r="O20" s="173"/>
      <c r="P20" s="91"/>
      <c r="Q20" s="69"/>
      <c r="R20" s="75"/>
      <c r="S20" s="75"/>
      <c r="T20" s="75"/>
    </row>
    <row r="21" spans="1:20" x14ac:dyDescent="0.2">
      <c r="A21" s="94"/>
      <c r="B21" s="95"/>
      <c r="C21" s="60"/>
      <c r="D21" s="60"/>
      <c r="E21" s="60"/>
      <c r="F21" s="60"/>
      <c r="G21" s="80"/>
      <c r="H21" s="176"/>
      <c r="I21" s="177"/>
      <c r="J21" s="178"/>
      <c r="K21" s="82"/>
      <c r="L21" s="178"/>
      <c r="M21" s="179"/>
      <c r="N21" s="176"/>
      <c r="O21" s="173"/>
      <c r="P21" s="91"/>
      <c r="Q21" s="69"/>
      <c r="R21" s="14"/>
      <c r="S21" s="14"/>
      <c r="T21" s="14"/>
    </row>
    <row r="22" spans="1:20" x14ac:dyDescent="0.2">
      <c r="A22" s="501"/>
      <c r="B22" s="503"/>
      <c r="C22" s="504"/>
      <c r="D22" s="504"/>
      <c r="E22" s="504"/>
      <c r="F22" s="504"/>
      <c r="G22" s="504"/>
      <c r="H22" s="176"/>
      <c r="I22" s="177"/>
      <c r="J22" s="178"/>
      <c r="K22" s="82"/>
      <c r="L22" s="178"/>
      <c r="M22" s="179"/>
      <c r="N22" s="176"/>
      <c r="O22" s="173"/>
      <c r="P22" s="91"/>
      <c r="Q22" s="69"/>
      <c r="R22" s="14"/>
      <c r="S22" s="14"/>
      <c r="T22" s="14"/>
    </row>
    <row r="23" spans="1:20" x14ac:dyDescent="0.2">
      <c r="A23" s="502"/>
      <c r="B23" s="62"/>
      <c r="C23" s="78"/>
      <c r="D23" s="63"/>
      <c r="E23" s="78"/>
      <c r="F23" s="63"/>
      <c r="G23" s="78"/>
      <c r="H23" s="173"/>
      <c r="I23" s="173"/>
      <c r="J23" s="178"/>
      <c r="K23" s="82"/>
      <c r="L23" s="178"/>
      <c r="M23" s="179"/>
      <c r="N23" s="176"/>
      <c r="O23" s="173"/>
      <c r="P23" s="91"/>
      <c r="Q23" s="69"/>
      <c r="R23" s="72"/>
      <c r="S23" s="75"/>
      <c r="T23" s="75"/>
    </row>
    <row r="24" spans="1:20" x14ac:dyDescent="0.2">
      <c r="A24" s="57"/>
      <c r="B24" s="88"/>
      <c r="C24" s="73"/>
      <c r="D24" s="33"/>
      <c r="E24" s="73"/>
      <c r="F24" s="33"/>
      <c r="G24" s="73"/>
      <c r="H24" s="173"/>
      <c r="I24" s="173"/>
      <c r="J24" s="178"/>
      <c r="K24" s="82"/>
      <c r="L24" s="178"/>
      <c r="M24" s="179"/>
      <c r="N24" s="176"/>
      <c r="O24" s="177"/>
      <c r="T24" s="174"/>
    </row>
    <row r="25" spans="1:20" x14ac:dyDescent="0.2">
      <c r="A25" s="57"/>
      <c r="B25" s="88"/>
      <c r="C25" s="73"/>
      <c r="D25" s="33"/>
      <c r="E25" s="73"/>
      <c r="F25" s="33"/>
      <c r="G25" s="73"/>
      <c r="H25" s="173"/>
      <c r="I25" s="173"/>
      <c r="J25" s="178"/>
      <c r="K25" s="82"/>
      <c r="L25" s="178"/>
      <c r="M25" s="179"/>
      <c r="N25" s="176"/>
      <c r="O25" s="177"/>
    </row>
    <row r="26" spans="1:20" x14ac:dyDescent="0.2">
      <c r="A26" s="57"/>
      <c r="B26" s="88"/>
      <c r="C26" s="73"/>
      <c r="D26" s="33"/>
      <c r="E26" s="73"/>
      <c r="F26" s="33"/>
      <c r="G26" s="73"/>
      <c r="H26" s="173"/>
      <c r="I26" s="173"/>
      <c r="J26" s="178"/>
      <c r="K26" s="82"/>
      <c r="L26" s="178"/>
      <c r="M26" s="179"/>
      <c r="N26" s="176"/>
      <c r="O26" s="177"/>
    </row>
    <row r="27" spans="1:20" ht="12.75" thickBot="1" x14ac:dyDescent="0.25">
      <c r="A27" s="58"/>
      <c r="B27" s="89"/>
      <c r="C27" s="74"/>
      <c r="D27" s="43"/>
      <c r="E27" s="74"/>
      <c r="F27" s="43"/>
      <c r="G27" s="74"/>
      <c r="H27" s="173"/>
      <c r="I27" s="173"/>
      <c r="J27" s="173"/>
      <c r="K27" s="173"/>
      <c r="L27" s="173"/>
      <c r="M27" s="173"/>
      <c r="N27" s="176"/>
      <c r="O27" s="177"/>
    </row>
    <row r="28" spans="1:20" x14ac:dyDescent="0.2">
      <c r="A28" s="30"/>
      <c r="B28" s="30"/>
      <c r="C28" s="69"/>
      <c r="D28" s="14"/>
      <c r="E28" s="14"/>
      <c r="F28" s="14"/>
      <c r="G28" s="174"/>
      <c r="H28" s="173"/>
      <c r="I28" s="173"/>
      <c r="J28" s="173"/>
      <c r="K28" s="173"/>
      <c r="L28" s="173"/>
      <c r="M28" s="173"/>
    </row>
    <row r="29" spans="1:20" x14ac:dyDescent="0.2">
      <c r="H29" s="173"/>
      <c r="I29" s="173"/>
      <c r="J29" s="173"/>
      <c r="K29" s="173"/>
      <c r="L29" s="173"/>
      <c r="M29" s="173"/>
    </row>
    <row r="30" spans="1:20" x14ac:dyDescent="0.2">
      <c r="J30" s="178"/>
      <c r="K30" s="178"/>
      <c r="L30" s="178"/>
      <c r="M30" s="178"/>
    </row>
    <row r="31" spans="1:20" x14ac:dyDescent="0.2">
      <c r="H31" s="178"/>
      <c r="I31" s="180"/>
      <c r="J31" s="178"/>
      <c r="K31" s="168"/>
      <c r="L31" s="168"/>
      <c r="M31" s="168"/>
    </row>
    <row r="32" spans="1:20" ht="12.75" customHeight="1" x14ac:dyDescent="0.2">
      <c r="H32" s="178"/>
      <c r="I32" s="180"/>
      <c r="J32" s="178"/>
      <c r="K32" s="168"/>
      <c r="L32" s="168"/>
      <c r="M32" s="168"/>
    </row>
    <row r="33" spans="8:13" x14ac:dyDescent="0.2">
      <c r="H33" s="178"/>
      <c r="I33" s="180"/>
      <c r="J33" s="178"/>
      <c r="K33" s="168"/>
      <c r="L33" s="168"/>
      <c r="M33" s="168"/>
    </row>
    <row r="34" spans="8:13" ht="13.5" customHeight="1" x14ac:dyDescent="0.2">
      <c r="H34" s="178"/>
      <c r="I34" s="180"/>
      <c r="J34" s="178"/>
      <c r="K34" s="168"/>
      <c r="L34" s="168"/>
      <c r="M34" s="168"/>
    </row>
    <row r="35" spans="8:13" ht="12.7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X39"/>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customWidth="1"/>
    <col min="8" max="8" width="14.42578125" style="123" customWidth="1"/>
    <col min="9" max="9" width="8" style="123" bestFit="1" customWidth="1"/>
    <col min="10" max="10" width="14.42578125" style="123" customWidth="1"/>
    <col min="11" max="11" width="8" style="123" customWidth="1"/>
    <col min="12" max="12" width="14.42578125" style="123" customWidth="1"/>
    <col min="13" max="13" width="8" style="123" customWidth="1"/>
    <col min="14" max="26" width="9.140625" style="123" customWidth="1"/>
    <col min="27" max="16384" width="9.140625" style="123"/>
  </cols>
  <sheetData>
    <row r="1" spans="1:24" ht="18.75" x14ac:dyDescent="0.3">
      <c r="A1" s="164" t="s">
        <v>64</v>
      </c>
      <c r="M1" s="165" t="str">
        <f>Obsah!$A$1</f>
        <v>IV. čtvrtletí 2019</v>
      </c>
    </row>
    <row r="2" spans="1:24" ht="7.5" customHeight="1" x14ac:dyDescent="0.2"/>
    <row r="3" spans="1:24" x14ac:dyDescent="0.2">
      <c r="A3" s="55"/>
      <c r="B3" s="494"/>
      <c r="C3" s="494"/>
      <c r="D3" s="494"/>
      <c r="E3" s="494"/>
      <c r="F3" s="494"/>
      <c r="G3" s="495"/>
      <c r="H3" s="496"/>
      <c r="I3" s="494"/>
      <c r="J3" s="494"/>
      <c r="K3" s="494"/>
      <c r="L3" s="494"/>
      <c r="M3" s="494"/>
      <c r="N3" s="15"/>
    </row>
    <row r="4" spans="1:24" x14ac:dyDescent="0.2">
      <c r="A4" s="55"/>
      <c r="B4" s="497"/>
      <c r="C4" s="498"/>
      <c r="D4" s="498"/>
      <c r="E4" s="498"/>
      <c r="F4" s="498"/>
      <c r="G4" s="499"/>
      <c r="H4" s="497"/>
      <c r="I4" s="498"/>
      <c r="J4" s="498"/>
      <c r="K4" s="498"/>
      <c r="L4" s="498"/>
      <c r="M4" s="498"/>
      <c r="N4" s="70"/>
    </row>
    <row r="5" spans="1:24" x14ac:dyDescent="0.2">
      <c r="A5" s="26"/>
      <c r="B5" s="492"/>
      <c r="C5" s="500"/>
      <c r="D5" s="492"/>
      <c r="E5" s="500"/>
      <c r="F5" s="492"/>
      <c r="G5" s="500"/>
      <c r="H5" s="492"/>
      <c r="I5" s="500"/>
      <c r="J5" s="492"/>
      <c r="K5" s="500"/>
      <c r="L5" s="492"/>
      <c r="M5" s="493"/>
      <c r="N5" s="90"/>
    </row>
    <row r="6" spans="1:24" x14ac:dyDescent="0.2">
      <c r="A6" s="24"/>
      <c r="B6" s="95"/>
      <c r="C6" s="60"/>
      <c r="D6" s="60"/>
      <c r="E6" s="60"/>
      <c r="F6" s="60"/>
      <c r="G6" s="60"/>
      <c r="H6" s="60"/>
      <c r="I6" s="60"/>
      <c r="J6" s="60"/>
      <c r="K6" s="60"/>
      <c r="L6" s="60"/>
      <c r="M6" s="61"/>
      <c r="N6" s="90"/>
    </row>
    <row r="7" spans="1:24" x14ac:dyDescent="0.2">
      <c r="A7" s="484"/>
      <c r="B7" s="503"/>
      <c r="C7" s="504"/>
      <c r="D7" s="504"/>
      <c r="E7" s="504"/>
      <c r="F7" s="504"/>
      <c r="G7" s="506"/>
      <c r="H7" s="503"/>
      <c r="I7" s="504"/>
      <c r="J7" s="504"/>
      <c r="K7" s="504"/>
      <c r="L7" s="504"/>
      <c r="M7" s="504"/>
      <c r="N7" s="71"/>
    </row>
    <row r="8" spans="1:24" x14ac:dyDescent="0.2">
      <c r="A8" s="505"/>
      <c r="B8" s="62"/>
      <c r="C8" s="77"/>
      <c r="D8" s="63"/>
      <c r="E8" s="77"/>
      <c r="F8" s="63"/>
      <c r="G8" s="77"/>
      <c r="H8" s="62"/>
      <c r="I8" s="77"/>
      <c r="J8" s="63"/>
      <c r="K8" s="77"/>
      <c r="L8" s="63"/>
      <c r="M8" s="77"/>
      <c r="N8" s="2"/>
    </row>
    <row r="9" spans="1:24" x14ac:dyDescent="0.2">
      <c r="A9" s="64"/>
      <c r="B9" s="166"/>
      <c r="C9" s="167"/>
      <c r="D9" s="31"/>
      <c r="E9" s="167"/>
      <c r="F9" s="31"/>
      <c r="G9" s="167"/>
      <c r="H9" s="166"/>
      <c r="I9" s="167"/>
      <c r="J9" s="31"/>
      <c r="K9" s="167"/>
      <c r="L9" s="31"/>
      <c r="M9" s="167"/>
      <c r="N9" s="82"/>
      <c r="O9" s="179"/>
      <c r="X9" s="168"/>
    </row>
    <row r="10" spans="1:24" x14ac:dyDescent="0.2">
      <c r="A10" s="54"/>
      <c r="B10" s="166"/>
      <c r="C10" s="167"/>
      <c r="D10" s="31"/>
      <c r="E10" s="167"/>
      <c r="F10" s="31"/>
      <c r="G10" s="167"/>
      <c r="H10" s="166"/>
      <c r="I10" s="167"/>
      <c r="J10" s="31"/>
      <c r="K10" s="167"/>
      <c r="L10" s="31"/>
      <c r="M10" s="167"/>
      <c r="N10" s="82"/>
      <c r="O10" s="179"/>
      <c r="X10" s="168"/>
    </row>
    <row r="11" spans="1:24" x14ac:dyDescent="0.2">
      <c r="A11" s="54"/>
      <c r="B11" s="51"/>
      <c r="C11" s="167"/>
      <c r="D11" s="19"/>
      <c r="E11" s="167"/>
      <c r="F11" s="19"/>
      <c r="G11" s="167"/>
      <c r="H11" s="51"/>
      <c r="I11" s="167"/>
      <c r="J11" s="19"/>
      <c r="K11" s="167"/>
      <c r="L11" s="19"/>
      <c r="M11" s="167"/>
      <c r="N11" s="82"/>
      <c r="O11" s="179"/>
      <c r="X11" s="168"/>
    </row>
    <row r="12" spans="1:24" x14ac:dyDescent="0.2">
      <c r="A12" s="54"/>
      <c r="B12" s="166"/>
      <c r="C12" s="167"/>
      <c r="D12" s="31"/>
      <c r="E12" s="167"/>
      <c r="F12" s="31"/>
      <c r="G12" s="167"/>
      <c r="H12" s="166"/>
      <c r="I12" s="167"/>
      <c r="J12" s="31"/>
      <c r="K12" s="167"/>
      <c r="L12" s="31"/>
      <c r="M12" s="167"/>
      <c r="N12" s="82"/>
      <c r="O12" s="179"/>
      <c r="X12" s="168"/>
    </row>
    <row r="13" spans="1:24" x14ac:dyDescent="0.2">
      <c r="A13" s="54"/>
      <c r="B13" s="51"/>
      <c r="C13" s="167"/>
      <c r="D13" s="19"/>
      <c r="E13" s="167"/>
      <c r="F13" s="19"/>
      <c r="G13" s="167"/>
      <c r="H13" s="51"/>
      <c r="I13" s="167"/>
      <c r="J13" s="19"/>
      <c r="K13" s="167"/>
      <c r="L13" s="19"/>
      <c r="M13" s="167"/>
      <c r="N13" s="82"/>
      <c r="O13" s="179"/>
      <c r="X13" s="168"/>
    </row>
    <row r="14" spans="1:24" x14ac:dyDescent="0.2">
      <c r="A14" s="54"/>
      <c r="B14" s="166"/>
      <c r="C14" s="167"/>
      <c r="D14" s="31"/>
      <c r="E14" s="167"/>
      <c r="F14" s="31"/>
      <c r="G14" s="167"/>
      <c r="H14" s="166"/>
      <c r="I14" s="167"/>
      <c r="J14" s="31"/>
      <c r="K14" s="167"/>
      <c r="L14" s="31"/>
      <c r="M14" s="167"/>
      <c r="N14" s="82"/>
      <c r="O14" s="179"/>
      <c r="P14" s="30"/>
      <c r="Q14" s="69"/>
      <c r="R14" s="14"/>
      <c r="S14" s="14"/>
      <c r="T14" s="14"/>
      <c r="U14" s="14"/>
      <c r="X14" s="168"/>
    </row>
    <row r="15" spans="1:24" x14ac:dyDescent="0.2">
      <c r="A15" s="54"/>
      <c r="B15" s="166"/>
      <c r="C15" s="167"/>
      <c r="D15" s="31"/>
      <c r="E15" s="169"/>
      <c r="F15" s="31"/>
      <c r="G15" s="169"/>
      <c r="H15" s="166"/>
      <c r="I15" s="169"/>
      <c r="J15" s="31"/>
      <c r="K15" s="169"/>
      <c r="L15" s="31"/>
      <c r="M15" s="169"/>
      <c r="N15" s="82"/>
      <c r="O15" s="179"/>
      <c r="P15" s="30"/>
      <c r="Q15" s="69"/>
      <c r="R15" s="14"/>
      <c r="S15" s="14"/>
      <c r="T15" s="14"/>
      <c r="U15" s="14"/>
      <c r="X15" s="168"/>
    </row>
    <row r="16" spans="1:24" ht="12.75" thickBot="1" x14ac:dyDescent="0.25">
      <c r="A16" s="25"/>
      <c r="B16" s="44"/>
      <c r="C16" s="170"/>
      <c r="D16" s="8"/>
      <c r="E16" s="171"/>
      <c r="F16" s="8"/>
      <c r="G16" s="171"/>
      <c r="H16" s="44"/>
      <c r="I16" s="172"/>
      <c r="J16" s="8"/>
      <c r="K16" s="172"/>
      <c r="L16" s="8"/>
      <c r="M16" s="172"/>
      <c r="N16" s="82"/>
      <c r="O16" s="179"/>
      <c r="P16" s="30"/>
      <c r="Q16" s="69"/>
      <c r="R16" s="14"/>
      <c r="S16" s="14"/>
      <c r="T16" s="14"/>
      <c r="U16" s="14"/>
      <c r="X16" s="168"/>
    </row>
    <row r="17" spans="1:15" x14ac:dyDescent="0.2">
      <c r="A17" s="28"/>
      <c r="B17" s="173"/>
      <c r="C17" s="173"/>
      <c r="D17" s="173"/>
      <c r="E17" s="173"/>
      <c r="F17" s="173"/>
      <c r="G17" s="173"/>
      <c r="H17" s="173"/>
      <c r="I17" s="173"/>
      <c r="J17" s="173"/>
      <c r="K17" s="173"/>
      <c r="L17" s="174"/>
      <c r="M17" s="174"/>
      <c r="N17" s="175"/>
      <c r="O17" s="174"/>
    </row>
    <row r="18" spans="1:15" x14ac:dyDescent="0.2">
      <c r="A18" s="56"/>
      <c r="B18" s="494"/>
      <c r="C18" s="494"/>
      <c r="D18" s="494"/>
      <c r="E18" s="494"/>
      <c r="F18" s="494"/>
      <c r="G18" s="495"/>
      <c r="H18" s="173"/>
      <c r="I18" s="173"/>
      <c r="J18" s="173"/>
      <c r="K18" s="173"/>
      <c r="L18" s="173"/>
      <c r="M18" s="173"/>
      <c r="N18" s="176"/>
      <c r="O18" s="173"/>
    </row>
    <row r="19" spans="1:15" x14ac:dyDescent="0.2">
      <c r="A19" s="67"/>
      <c r="B19" s="507"/>
      <c r="C19" s="508"/>
      <c r="D19" s="508"/>
      <c r="E19" s="508"/>
      <c r="F19" s="508"/>
      <c r="G19" s="508"/>
      <c r="H19" s="176"/>
      <c r="I19" s="177"/>
      <c r="J19" s="178"/>
      <c r="K19" s="82"/>
      <c r="L19" s="178"/>
      <c r="M19" s="179"/>
      <c r="N19" s="176"/>
      <c r="O19" s="173"/>
    </row>
    <row r="20" spans="1:15" x14ac:dyDescent="0.2">
      <c r="A20" s="68"/>
      <c r="B20" s="493"/>
      <c r="C20" s="500"/>
      <c r="D20" s="493"/>
      <c r="E20" s="500"/>
      <c r="F20" s="493"/>
      <c r="G20" s="500"/>
      <c r="H20" s="176"/>
      <c r="I20" s="177"/>
      <c r="J20" s="178"/>
      <c r="K20" s="82"/>
      <c r="L20" s="178"/>
      <c r="M20" s="179"/>
      <c r="N20" s="176"/>
      <c r="O20" s="173"/>
    </row>
    <row r="21" spans="1:15" x14ac:dyDescent="0.2">
      <c r="A21" s="94"/>
      <c r="B21" s="95"/>
      <c r="C21" s="60"/>
      <c r="D21" s="60"/>
      <c r="E21" s="60"/>
      <c r="F21" s="60"/>
      <c r="G21" s="80"/>
      <c r="H21" s="176"/>
      <c r="I21" s="177"/>
      <c r="J21" s="178"/>
      <c r="K21" s="82"/>
      <c r="L21" s="178"/>
      <c r="M21" s="179"/>
      <c r="N21" s="176"/>
      <c r="O21" s="173"/>
    </row>
    <row r="22" spans="1:15" x14ac:dyDescent="0.2">
      <c r="A22" s="501"/>
      <c r="B22" s="503"/>
      <c r="C22" s="504"/>
      <c r="D22" s="504"/>
      <c r="E22" s="504"/>
      <c r="F22" s="504"/>
      <c r="G22" s="504"/>
      <c r="H22" s="176"/>
      <c r="I22" s="177"/>
      <c r="J22" s="178"/>
      <c r="K22" s="82"/>
      <c r="L22" s="178"/>
      <c r="M22" s="179"/>
      <c r="N22" s="176"/>
      <c r="O22" s="173"/>
    </row>
    <row r="23" spans="1:15" x14ac:dyDescent="0.2">
      <c r="A23" s="502"/>
      <c r="B23" s="62"/>
      <c r="C23" s="78"/>
      <c r="D23" s="63"/>
      <c r="E23" s="78"/>
      <c r="F23" s="63"/>
      <c r="G23" s="78"/>
      <c r="H23" s="173"/>
      <c r="I23" s="173"/>
      <c r="J23" s="178"/>
      <c r="K23" s="82"/>
      <c r="L23" s="178"/>
      <c r="M23" s="179"/>
      <c r="N23" s="176"/>
      <c r="O23" s="173"/>
    </row>
    <row r="24" spans="1:15" x14ac:dyDescent="0.2">
      <c r="A24" s="57"/>
      <c r="B24" s="88"/>
      <c r="C24" s="73"/>
      <c r="D24" s="33"/>
      <c r="E24" s="73"/>
      <c r="F24" s="33"/>
      <c r="G24" s="73"/>
      <c r="H24" s="173"/>
      <c r="I24" s="173"/>
      <c r="J24" s="178"/>
      <c r="K24" s="82"/>
      <c r="L24" s="178"/>
      <c r="M24" s="179"/>
      <c r="N24" s="176"/>
      <c r="O24" s="177"/>
    </row>
    <row r="25" spans="1:15" x14ac:dyDescent="0.2">
      <c r="A25" s="57"/>
      <c r="B25" s="88"/>
      <c r="C25" s="73"/>
      <c r="D25" s="33"/>
      <c r="E25" s="73"/>
      <c r="F25" s="33"/>
      <c r="G25" s="73"/>
      <c r="H25" s="173"/>
      <c r="I25" s="173"/>
      <c r="J25" s="178"/>
      <c r="K25" s="82"/>
      <c r="L25" s="178"/>
      <c r="M25" s="179"/>
      <c r="N25" s="176"/>
      <c r="O25" s="177"/>
    </row>
    <row r="26" spans="1:15" x14ac:dyDescent="0.2">
      <c r="A26" s="57"/>
      <c r="B26" s="88"/>
      <c r="C26" s="73"/>
      <c r="D26" s="33"/>
      <c r="E26" s="73"/>
      <c r="F26" s="33"/>
      <c r="G26" s="73"/>
      <c r="H26" s="173"/>
      <c r="I26" s="173"/>
      <c r="J26" s="178"/>
      <c r="K26" s="82"/>
      <c r="L26" s="178"/>
      <c r="M26" s="179"/>
      <c r="N26" s="176"/>
      <c r="O26" s="177"/>
    </row>
    <row r="27" spans="1:15" ht="12.75" thickBot="1" x14ac:dyDescent="0.25">
      <c r="A27" s="58"/>
      <c r="B27" s="89"/>
      <c r="C27" s="74"/>
      <c r="D27" s="43"/>
      <c r="E27" s="74"/>
      <c r="F27" s="43"/>
      <c r="G27" s="74"/>
      <c r="H27" s="173"/>
      <c r="I27" s="173"/>
      <c r="J27" s="173"/>
      <c r="K27" s="173"/>
      <c r="L27" s="173"/>
      <c r="M27" s="173"/>
      <c r="N27" s="176"/>
      <c r="O27" s="177"/>
    </row>
    <row r="28" spans="1:15" x14ac:dyDescent="0.2">
      <c r="A28" s="30"/>
      <c r="B28" s="30"/>
      <c r="C28" s="69"/>
      <c r="D28" s="14"/>
      <c r="E28" s="14"/>
      <c r="F28" s="14"/>
      <c r="G28" s="174"/>
      <c r="H28" s="173"/>
      <c r="I28" s="173"/>
      <c r="J28" s="173"/>
      <c r="K28" s="173"/>
      <c r="L28" s="173"/>
      <c r="M28" s="173"/>
      <c r="N28" s="173"/>
      <c r="O28" s="173"/>
    </row>
    <row r="29" spans="1:15" x14ac:dyDescent="0.2">
      <c r="A29" s="30"/>
      <c r="B29" s="30"/>
      <c r="C29" s="69"/>
      <c r="D29" s="14"/>
      <c r="E29" s="14"/>
      <c r="F29" s="14"/>
      <c r="G29" s="174"/>
      <c r="H29" s="173"/>
      <c r="I29" s="173"/>
      <c r="J29" s="173"/>
      <c r="K29" s="173"/>
      <c r="L29" s="173"/>
      <c r="M29" s="173"/>
      <c r="N29" s="173"/>
      <c r="O29" s="173"/>
    </row>
    <row r="30" spans="1:15" x14ac:dyDescent="0.2">
      <c r="J30" s="178"/>
      <c r="K30" s="178"/>
      <c r="L30" s="178"/>
      <c r="M30" s="178"/>
    </row>
    <row r="31" spans="1:15" x14ac:dyDescent="0.2">
      <c r="H31" s="178"/>
      <c r="I31" s="180"/>
      <c r="J31" s="178"/>
      <c r="K31" s="168"/>
      <c r="L31" s="168"/>
      <c r="M31" s="168"/>
    </row>
    <row r="32" spans="1:15" x14ac:dyDescent="0.2">
      <c r="H32" s="178"/>
      <c r="I32" s="180"/>
      <c r="J32" s="178"/>
      <c r="K32" s="168"/>
      <c r="L32" s="168"/>
      <c r="M32" s="168"/>
    </row>
    <row r="33" spans="8:13" ht="12.75" customHeight="1" x14ac:dyDescent="0.2">
      <c r="H33" s="178"/>
      <c r="I33" s="180"/>
      <c r="J33" s="178"/>
      <c r="K33" s="168"/>
      <c r="L33" s="168"/>
      <c r="M33" s="168"/>
    </row>
    <row r="34" spans="8:13" x14ac:dyDescent="0.2">
      <c r="H34" s="178"/>
      <c r="I34" s="180"/>
      <c r="J34" s="178"/>
      <c r="K34" s="168"/>
      <c r="L34" s="168"/>
      <c r="M34" s="168"/>
    </row>
    <row r="35" spans="8:13" ht="13.5" customHeight="1" x14ac:dyDescent="0.2">
      <c r="H35" s="178"/>
      <c r="I35" s="180"/>
      <c r="J35" s="178"/>
      <c r="K35" s="168"/>
      <c r="L35" s="168"/>
      <c r="M35" s="168"/>
    </row>
    <row r="36" spans="8:13" ht="12.75" customHeight="1" x14ac:dyDescent="0.2">
      <c r="H36" s="178"/>
      <c r="I36" s="180"/>
      <c r="J36" s="178"/>
      <c r="K36" s="168"/>
      <c r="L36" s="168"/>
      <c r="M36" s="168"/>
    </row>
    <row r="37" spans="8:13" ht="12.75" customHeight="1" x14ac:dyDescent="0.2">
      <c r="H37" s="178"/>
      <c r="I37" s="180"/>
      <c r="J37" s="178"/>
      <c r="K37" s="168"/>
      <c r="L37" s="168"/>
      <c r="M37" s="168"/>
    </row>
    <row r="38" spans="8:13" ht="12.75" customHeight="1" x14ac:dyDescent="0.2">
      <c r="H38" s="178"/>
      <c r="I38" s="180"/>
      <c r="J38" s="178"/>
      <c r="K38" s="168"/>
      <c r="L38" s="168"/>
      <c r="M38" s="168"/>
    </row>
    <row r="39" spans="8:13" ht="12.75" customHeight="1" x14ac:dyDescent="0.2"/>
  </sheetData>
  <mergeCells count="20">
    <mergeCell ref="A22:A23"/>
    <mergeCell ref="B22:G22"/>
    <mergeCell ref="A7:A8"/>
    <mergeCell ref="B7:G7"/>
    <mergeCell ref="H7:M7"/>
    <mergeCell ref="B18:G18"/>
    <mergeCell ref="B19:G19"/>
    <mergeCell ref="B20:C20"/>
    <mergeCell ref="D20:E20"/>
    <mergeCell ref="F20:G20"/>
    <mergeCell ref="B3:G3"/>
    <mergeCell ref="H3:M3"/>
    <mergeCell ref="B4:G4"/>
    <mergeCell ref="H4:M4"/>
    <mergeCell ref="B5:C5"/>
    <mergeCell ref="D5:E5"/>
    <mergeCell ref="F5:G5"/>
    <mergeCell ref="H5:I5"/>
    <mergeCell ref="J5:K5"/>
    <mergeCell ref="L5:M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P48"/>
  <sheetViews>
    <sheetView showGridLines="0" topLeftCell="A7" zoomScaleNormal="100" workbookViewId="0">
      <selection activeCell="C43" sqref="C43"/>
    </sheetView>
  </sheetViews>
  <sheetFormatPr defaultRowHeight="12" x14ac:dyDescent="0.2"/>
  <cols>
    <col min="1" max="1" width="4.7109375" style="123" customWidth="1"/>
    <col min="2" max="2" width="2.5703125" style="123" customWidth="1"/>
    <col min="3" max="8" width="11.7109375" style="123" customWidth="1"/>
    <col min="9" max="9" width="21.85546875" style="123" customWidth="1"/>
    <col min="10" max="10" width="11.5703125" style="123" customWidth="1"/>
    <col min="11" max="13" width="9.140625" style="123" customWidth="1"/>
    <col min="14" max="16384" width="9.140625" style="123"/>
  </cols>
  <sheetData>
    <row r="1" spans="1:12" s="153" customFormat="1" ht="18.75" x14ac:dyDescent="0.3">
      <c r="A1" s="152" t="s">
        <v>45</v>
      </c>
    </row>
    <row r="2" spans="1:12" ht="4.5" customHeight="1" x14ac:dyDescent="0.2"/>
    <row r="3" spans="1:12" ht="12.75" customHeight="1" x14ac:dyDescent="0.2">
      <c r="A3" s="154" t="s">
        <v>176</v>
      </c>
      <c r="B3" s="154"/>
      <c r="C3" s="155" t="s">
        <v>177</v>
      </c>
    </row>
    <row r="4" spans="1:12" ht="12.75" customHeight="1" x14ac:dyDescent="0.2">
      <c r="A4" s="154" t="s">
        <v>193</v>
      </c>
      <c r="B4" s="154"/>
      <c r="C4" s="155" t="s">
        <v>194</v>
      </c>
    </row>
    <row r="5" spans="1:12" s="156" customFormat="1" ht="13.15" customHeight="1" x14ac:dyDescent="0.25">
      <c r="A5" s="154" t="s">
        <v>102</v>
      </c>
      <c r="B5" s="154"/>
      <c r="C5" s="155" t="s">
        <v>103</v>
      </c>
      <c r="D5" s="22"/>
      <c r="E5" s="22"/>
      <c r="F5" s="22"/>
      <c r="G5" s="22"/>
      <c r="H5" s="22"/>
      <c r="I5" s="22"/>
      <c r="J5" s="135"/>
      <c r="K5" s="157"/>
      <c r="L5" s="157"/>
    </row>
    <row r="6" spans="1:12" s="156" customFormat="1" ht="7.5" customHeight="1" x14ac:dyDescent="0.25">
      <c r="A6" s="154"/>
      <c r="B6" s="154"/>
      <c r="C6" s="155"/>
      <c r="D6" s="22"/>
      <c r="E6" s="22"/>
      <c r="F6" s="22"/>
      <c r="G6" s="22"/>
      <c r="H6" s="22"/>
      <c r="I6" s="22"/>
      <c r="J6" s="135"/>
      <c r="K6" s="157"/>
      <c r="L6" s="157"/>
    </row>
    <row r="7" spans="1:12" s="156" customFormat="1" ht="13.15" customHeight="1" x14ac:dyDescent="0.25">
      <c r="A7" s="154" t="s">
        <v>249</v>
      </c>
      <c r="B7" s="154"/>
      <c r="C7" s="155" t="s">
        <v>248</v>
      </c>
      <c r="D7" s="22"/>
      <c r="E7" s="22"/>
      <c r="F7" s="22"/>
      <c r="G7" s="22"/>
      <c r="H7" s="22"/>
      <c r="I7" s="22"/>
      <c r="J7" s="13"/>
    </row>
    <row r="8" spans="1:12" s="156" customFormat="1" ht="13.15" customHeight="1" x14ac:dyDescent="0.25">
      <c r="A8" s="154" t="s">
        <v>253</v>
      </c>
      <c r="B8" s="154"/>
      <c r="C8" s="155" t="s">
        <v>250</v>
      </c>
      <c r="D8" s="22"/>
      <c r="E8" s="22"/>
      <c r="F8" s="22"/>
      <c r="G8" s="22"/>
      <c r="H8" s="22"/>
      <c r="I8" s="22"/>
      <c r="J8" s="13"/>
    </row>
    <row r="9" spans="1:12" s="156" customFormat="1" ht="7.5" customHeight="1" x14ac:dyDescent="0.25">
      <c r="A9" s="154"/>
      <c r="B9" s="154"/>
      <c r="C9" s="155"/>
      <c r="D9" s="22"/>
      <c r="E9" s="22"/>
      <c r="F9" s="22"/>
      <c r="G9" s="22"/>
      <c r="H9" s="22"/>
      <c r="I9" s="22"/>
      <c r="J9" s="135"/>
      <c r="K9" s="157"/>
      <c r="L9" s="157"/>
    </row>
    <row r="10" spans="1:12" s="156" customFormat="1" ht="13.15" customHeight="1" x14ac:dyDescent="0.25">
      <c r="A10" s="154" t="s">
        <v>95</v>
      </c>
      <c r="B10" s="154"/>
      <c r="C10" s="155" t="s">
        <v>198</v>
      </c>
      <c r="D10" s="22"/>
      <c r="E10" s="22"/>
      <c r="F10" s="22"/>
      <c r="G10" s="22"/>
      <c r="H10" s="22"/>
      <c r="I10" s="22"/>
      <c r="J10" s="13"/>
    </row>
    <row r="11" spans="1:12" s="156" customFormat="1" ht="13.15" customHeight="1" x14ac:dyDescent="0.25">
      <c r="A11" s="154" t="s">
        <v>86</v>
      </c>
      <c r="B11" s="154"/>
      <c r="C11" s="155" t="s">
        <v>110</v>
      </c>
      <c r="D11" s="22"/>
      <c r="E11" s="22"/>
      <c r="F11" s="22"/>
      <c r="G11" s="22"/>
      <c r="H11" s="22"/>
      <c r="I11" s="22"/>
      <c r="J11" s="123"/>
    </row>
    <row r="12" spans="1:12" s="156" customFormat="1" ht="13.15" customHeight="1" x14ac:dyDescent="0.25">
      <c r="A12" s="154" t="s">
        <v>87</v>
      </c>
      <c r="B12" s="154"/>
      <c r="C12" s="155" t="s">
        <v>111</v>
      </c>
      <c r="D12" s="22"/>
      <c r="E12" s="22"/>
      <c r="F12" s="22"/>
      <c r="G12" s="22"/>
      <c r="H12" s="22"/>
      <c r="I12" s="22"/>
      <c r="J12" s="123"/>
    </row>
    <row r="13" spans="1:12" s="156" customFormat="1" ht="13.15" customHeight="1" x14ac:dyDescent="0.25">
      <c r="A13" s="154" t="s">
        <v>88</v>
      </c>
      <c r="B13" s="154"/>
      <c r="C13" s="155" t="s">
        <v>112</v>
      </c>
      <c r="D13" s="22"/>
      <c r="E13" s="22"/>
      <c r="F13" s="22"/>
      <c r="G13" s="22"/>
      <c r="H13" s="22"/>
      <c r="I13" s="22"/>
      <c r="J13" s="123"/>
    </row>
    <row r="14" spans="1:12" s="156" customFormat="1" ht="13.15" customHeight="1" x14ac:dyDescent="0.25">
      <c r="A14" s="154" t="s">
        <v>98</v>
      </c>
      <c r="B14" s="154"/>
      <c r="C14" s="155" t="s">
        <v>197</v>
      </c>
      <c r="D14" s="22"/>
      <c r="E14" s="22"/>
      <c r="F14" s="22"/>
      <c r="G14" s="22"/>
      <c r="H14" s="22"/>
      <c r="I14" s="22"/>
      <c r="J14" s="123"/>
    </row>
    <row r="15" spans="1:12" s="156" customFormat="1" ht="13.15" customHeight="1" x14ac:dyDescent="0.25">
      <c r="A15" s="154" t="s">
        <v>89</v>
      </c>
      <c r="B15" s="154"/>
      <c r="C15" s="155" t="s">
        <v>113</v>
      </c>
      <c r="D15" s="22"/>
      <c r="E15" s="22"/>
      <c r="F15" s="22"/>
      <c r="G15" s="22"/>
      <c r="H15" s="22"/>
      <c r="I15" s="22"/>
      <c r="J15" s="123"/>
    </row>
    <row r="16" spans="1:12" s="156" customFormat="1" ht="13.15" customHeight="1" x14ac:dyDescent="0.25">
      <c r="A16" s="154" t="s">
        <v>90</v>
      </c>
      <c r="B16" s="154"/>
      <c r="C16" s="155" t="s">
        <v>114</v>
      </c>
      <c r="D16" s="22"/>
      <c r="E16" s="22"/>
      <c r="F16" s="22"/>
      <c r="G16" s="22"/>
      <c r="H16" s="22"/>
      <c r="I16" s="22"/>
      <c r="J16" s="123"/>
    </row>
    <row r="17" spans="1:16" s="156" customFormat="1" ht="13.15" customHeight="1" x14ac:dyDescent="0.25">
      <c r="A17" s="154" t="s">
        <v>91</v>
      </c>
      <c r="B17" s="154"/>
      <c r="C17" s="155" t="s">
        <v>115</v>
      </c>
      <c r="D17" s="22"/>
      <c r="E17" s="22"/>
      <c r="F17" s="22"/>
      <c r="G17" s="22"/>
      <c r="H17" s="22"/>
      <c r="I17" s="22"/>
      <c r="J17" s="123"/>
      <c r="L17" s="158"/>
      <c r="M17" s="158"/>
      <c r="N17" s="158"/>
      <c r="O17" s="158"/>
      <c r="P17" s="158"/>
    </row>
    <row r="18" spans="1:16" s="156" customFormat="1" ht="13.15" customHeight="1" x14ac:dyDescent="0.25">
      <c r="A18" s="154" t="s">
        <v>92</v>
      </c>
      <c r="B18" s="154"/>
      <c r="C18" s="155" t="s">
        <v>116</v>
      </c>
      <c r="D18" s="22"/>
      <c r="E18" s="22"/>
      <c r="F18" s="22"/>
      <c r="G18" s="22"/>
      <c r="H18" s="22"/>
      <c r="I18" s="22"/>
      <c r="J18" s="123"/>
      <c r="L18" s="158"/>
      <c r="M18" s="158"/>
      <c r="N18" s="158"/>
      <c r="O18" s="158"/>
      <c r="P18" s="158"/>
    </row>
    <row r="19" spans="1:16" s="156" customFormat="1" ht="13.15" customHeight="1" x14ac:dyDescent="0.25">
      <c r="A19" s="154" t="s">
        <v>93</v>
      </c>
      <c r="B19" s="154"/>
      <c r="C19" s="155" t="s">
        <v>117</v>
      </c>
      <c r="D19" s="22"/>
      <c r="E19" s="22"/>
      <c r="F19" s="22"/>
      <c r="G19" s="22"/>
      <c r="H19" s="22"/>
      <c r="I19" s="22"/>
      <c r="J19" s="123"/>
      <c r="L19" s="158"/>
      <c r="M19" s="158"/>
      <c r="N19" s="158"/>
      <c r="O19" s="158"/>
      <c r="P19" s="158"/>
    </row>
    <row r="20" spans="1:16" s="156" customFormat="1" ht="13.15" customHeight="1" x14ac:dyDescent="0.25">
      <c r="A20" s="154" t="s">
        <v>94</v>
      </c>
      <c r="B20" s="154"/>
      <c r="C20" s="155" t="s">
        <v>118</v>
      </c>
      <c r="D20" s="22"/>
      <c r="E20" s="22"/>
      <c r="F20" s="22"/>
      <c r="G20" s="22"/>
      <c r="H20" s="22"/>
      <c r="I20" s="22"/>
      <c r="J20" s="123"/>
      <c r="L20" s="158"/>
      <c r="M20" s="158"/>
      <c r="N20" s="158"/>
      <c r="O20" s="158"/>
      <c r="P20" s="158"/>
    </row>
    <row r="21" spans="1:16" s="156" customFormat="1" ht="13.15" customHeight="1" x14ac:dyDescent="0.25">
      <c r="A21" s="154" t="s">
        <v>96</v>
      </c>
      <c r="B21" s="154"/>
      <c r="C21" s="155" t="s">
        <v>119</v>
      </c>
      <c r="D21" s="22"/>
      <c r="E21" s="22"/>
      <c r="F21" s="22"/>
      <c r="G21" s="22"/>
      <c r="H21" s="22"/>
      <c r="I21" s="22"/>
      <c r="J21" s="123"/>
      <c r="L21" s="158"/>
      <c r="M21" s="158"/>
      <c r="N21" s="158"/>
      <c r="O21" s="158"/>
      <c r="P21" s="158"/>
    </row>
    <row r="22" spans="1:16" s="156" customFormat="1" ht="13.15" customHeight="1" x14ac:dyDescent="0.25">
      <c r="A22" s="154" t="s">
        <v>97</v>
      </c>
      <c r="B22" s="154"/>
      <c r="C22" s="155" t="s">
        <v>120</v>
      </c>
      <c r="D22" s="22"/>
      <c r="E22" s="22"/>
      <c r="F22" s="22"/>
      <c r="G22" s="22"/>
      <c r="H22" s="22"/>
      <c r="I22" s="22"/>
      <c r="J22" s="123"/>
      <c r="L22" s="158"/>
      <c r="M22" s="158"/>
      <c r="N22" s="158"/>
      <c r="O22" s="158"/>
      <c r="P22" s="158"/>
    </row>
    <row r="23" spans="1:16" s="156" customFormat="1" ht="13.15" customHeight="1" x14ac:dyDescent="0.25">
      <c r="A23" s="154" t="s">
        <v>99</v>
      </c>
      <c r="B23" s="154"/>
      <c r="C23" s="155" t="s">
        <v>121</v>
      </c>
      <c r="D23" s="22"/>
      <c r="E23" s="22"/>
      <c r="F23" s="22"/>
      <c r="G23" s="22"/>
      <c r="H23" s="22"/>
      <c r="I23" s="22"/>
      <c r="J23" s="123"/>
      <c r="L23" s="158"/>
      <c r="M23" s="158"/>
      <c r="N23" s="158"/>
      <c r="O23" s="158"/>
      <c r="P23" s="158"/>
    </row>
    <row r="24" spans="1:16" s="156" customFormat="1" ht="7.5" customHeight="1" x14ac:dyDescent="0.25">
      <c r="B24" s="123"/>
      <c r="C24" s="123"/>
      <c r="D24" s="123"/>
      <c r="E24" s="123"/>
      <c r="F24" s="123"/>
      <c r="G24" s="123"/>
      <c r="H24" s="123"/>
      <c r="I24" s="123"/>
      <c r="J24" s="123"/>
    </row>
    <row r="25" spans="1:16" s="156" customFormat="1" ht="14.1" customHeight="1" x14ac:dyDescent="0.25">
      <c r="A25" s="154" t="s">
        <v>104</v>
      </c>
      <c r="B25" s="154"/>
      <c r="C25" s="155"/>
      <c r="D25" s="123"/>
      <c r="E25" s="123"/>
      <c r="F25" s="123"/>
      <c r="G25" s="123"/>
      <c r="H25" s="123"/>
      <c r="I25" s="123"/>
      <c r="J25" s="123"/>
    </row>
    <row r="26" spans="1:16" s="161" customFormat="1" ht="13.15" customHeight="1" x14ac:dyDescent="0.2">
      <c r="A26" s="155" t="s">
        <v>243</v>
      </c>
      <c r="B26" s="160"/>
      <c r="C26" s="160"/>
      <c r="D26" s="160"/>
      <c r="E26" s="160"/>
      <c r="F26" s="160"/>
      <c r="G26" s="160"/>
      <c r="H26" s="160"/>
      <c r="I26" s="160"/>
      <c r="J26" s="160"/>
    </row>
    <row r="27" spans="1:16" s="163" customFormat="1" ht="18" customHeight="1" x14ac:dyDescent="0.25">
      <c r="A27" s="154" t="s">
        <v>259</v>
      </c>
      <c r="B27" s="162"/>
      <c r="C27" s="162"/>
      <c r="D27" s="162"/>
      <c r="E27" s="162"/>
      <c r="F27" s="162"/>
      <c r="G27" s="162"/>
      <c r="H27" s="162"/>
      <c r="I27" s="162"/>
      <c r="J27" s="162"/>
    </row>
    <row r="28" spans="1:16" s="161" customFormat="1" ht="13.15" customHeight="1" x14ac:dyDescent="0.2">
      <c r="A28" s="155" t="s">
        <v>255</v>
      </c>
      <c r="B28" s="160"/>
      <c r="C28" s="160"/>
      <c r="D28" s="160"/>
      <c r="E28" s="160"/>
      <c r="F28" s="160"/>
      <c r="G28" s="160"/>
      <c r="H28" s="160"/>
      <c r="I28" s="160"/>
      <c r="J28" s="160"/>
    </row>
    <row r="29" spans="1:16" s="163" customFormat="1" ht="18" customHeight="1" x14ac:dyDescent="0.25">
      <c r="A29" s="154" t="s">
        <v>107</v>
      </c>
      <c r="B29" s="162"/>
      <c r="C29" s="162"/>
      <c r="D29" s="162"/>
      <c r="E29" s="162"/>
      <c r="F29" s="162"/>
      <c r="G29" s="162"/>
      <c r="H29" s="162"/>
      <c r="I29" s="162"/>
      <c r="J29" s="162"/>
    </row>
    <row r="30" spans="1:16" s="161" customFormat="1" ht="13.15" customHeight="1" x14ac:dyDescent="0.2">
      <c r="A30" s="155" t="s">
        <v>108</v>
      </c>
      <c r="B30" s="160"/>
      <c r="C30" s="160"/>
      <c r="D30" s="160"/>
      <c r="E30" s="160"/>
      <c r="F30" s="160"/>
      <c r="G30" s="160"/>
      <c r="H30" s="160"/>
      <c r="I30" s="160"/>
      <c r="J30" s="160"/>
    </row>
    <row r="31" spans="1:16" s="163" customFormat="1" ht="18" customHeight="1" x14ac:dyDescent="0.25">
      <c r="A31" s="154" t="s">
        <v>105</v>
      </c>
      <c r="B31" s="162"/>
      <c r="C31" s="162"/>
      <c r="D31" s="162"/>
      <c r="E31" s="162"/>
      <c r="F31" s="162"/>
      <c r="G31" s="162"/>
      <c r="H31" s="162"/>
      <c r="I31" s="162"/>
      <c r="J31" s="162"/>
    </row>
    <row r="32" spans="1:16" s="161" customFormat="1" ht="13.15" customHeight="1" x14ac:dyDescent="0.2">
      <c r="A32" s="155" t="s">
        <v>109</v>
      </c>
      <c r="B32" s="160"/>
      <c r="C32" s="160"/>
      <c r="D32" s="160"/>
      <c r="E32" s="160"/>
      <c r="F32" s="160"/>
      <c r="G32" s="160"/>
      <c r="H32" s="160"/>
      <c r="I32" s="160"/>
      <c r="J32" s="160"/>
    </row>
    <row r="33" spans="1:10" s="163" customFormat="1" ht="18" customHeight="1" x14ac:dyDescent="0.25">
      <c r="A33" s="154" t="s">
        <v>273</v>
      </c>
      <c r="B33" s="162"/>
      <c r="C33" s="162"/>
      <c r="D33" s="162"/>
      <c r="E33" s="162"/>
      <c r="F33" s="162"/>
      <c r="G33" s="162"/>
      <c r="H33" s="162"/>
      <c r="I33" s="162"/>
      <c r="J33" s="162"/>
    </row>
    <row r="34" spans="1:10" s="161" customFormat="1" ht="12.75" customHeight="1" x14ac:dyDescent="0.2">
      <c r="A34" s="155" t="s">
        <v>244</v>
      </c>
      <c r="B34" s="224"/>
      <c r="C34" s="224"/>
      <c r="D34" s="224"/>
      <c r="E34" s="224"/>
      <c r="F34" s="224"/>
      <c r="G34" s="224"/>
      <c r="H34" s="224"/>
      <c r="I34" s="224"/>
      <c r="J34" s="224"/>
    </row>
    <row r="35" spans="1:10" s="163" customFormat="1" ht="18" customHeight="1" x14ac:dyDescent="0.25">
      <c r="A35" s="135" t="s">
        <v>271</v>
      </c>
      <c r="B35" s="162"/>
      <c r="C35" s="162"/>
      <c r="D35" s="162"/>
      <c r="E35" s="162"/>
      <c r="F35" s="162"/>
      <c r="G35" s="162"/>
      <c r="H35" s="162"/>
      <c r="I35" s="162"/>
      <c r="J35" s="162"/>
    </row>
    <row r="36" spans="1:10" s="156" customFormat="1" ht="12.75" customHeight="1" x14ac:dyDescent="0.25">
      <c r="A36" s="159" t="s">
        <v>270</v>
      </c>
      <c r="B36" s="224"/>
      <c r="C36" s="224"/>
      <c r="D36" s="224"/>
      <c r="E36" s="224"/>
      <c r="F36" s="224"/>
      <c r="G36" s="224"/>
      <c r="H36" s="224"/>
      <c r="I36" s="224"/>
      <c r="J36" s="224"/>
    </row>
    <row r="37" spans="1:10" s="163" customFormat="1" ht="18" customHeight="1" x14ac:dyDescent="0.25">
      <c r="A37" s="135" t="s">
        <v>106</v>
      </c>
      <c r="B37" s="162"/>
      <c r="C37" s="162"/>
      <c r="D37" s="162"/>
      <c r="E37" s="162"/>
      <c r="F37" s="162"/>
      <c r="G37" s="162"/>
      <c r="H37" s="162"/>
      <c r="I37" s="162"/>
      <c r="J37" s="162"/>
    </row>
    <row r="38" spans="1:10" s="161" customFormat="1" ht="13.15" customHeight="1" x14ac:dyDescent="0.2">
      <c r="A38" s="159" t="s">
        <v>272</v>
      </c>
      <c r="B38" s="160"/>
      <c r="C38" s="160"/>
      <c r="D38" s="160"/>
      <c r="E38" s="160"/>
      <c r="F38" s="160"/>
      <c r="G38" s="160"/>
      <c r="H38" s="160"/>
      <c r="I38" s="160"/>
      <c r="J38" s="160"/>
    </row>
    <row r="39" spans="1:10" s="163" customFormat="1" ht="18" customHeight="1" x14ac:dyDescent="0.25">
      <c r="A39" s="135" t="s">
        <v>190</v>
      </c>
      <c r="B39" s="162"/>
      <c r="C39" s="162"/>
      <c r="D39" s="162"/>
      <c r="E39" s="162"/>
      <c r="F39" s="162"/>
      <c r="G39" s="162"/>
      <c r="H39" s="162"/>
      <c r="I39" s="162"/>
      <c r="J39" s="162"/>
    </row>
    <row r="40" spans="1:10" s="161" customFormat="1" ht="13.15" customHeight="1" x14ac:dyDescent="0.2">
      <c r="A40" s="159" t="s">
        <v>191</v>
      </c>
      <c r="B40" s="160"/>
      <c r="C40" s="160"/>
      <c r="D40" s="160"/>
      <c r="E40" s="160"/>
      <c r="F40" s="160"/>
      <c r="G40" s="160"/>
      <c r="H40" s="160"/>
      <c r="I40" s="160"/>
      <c r="J40" s="160"/>
    </row>
    <row r="41" spans="1:10" s="163" customFormat="1" ht="18" customHeight="1" x14ac:dyDescent="0.25">
      <c r="A41" s="135"/>
      <c r="B41" s="162"/>
      <c r="C41" s="162"/>
      <c r="D41" s="162"/>
      <c r="E41" s="162"/>
      <c r="F41" s="162"/>
      <c r="G41" s="162"/>
      <c r="H41" s="162"/>
      <c r="I41" s="162"/>
      <c r="J41" s="162"/>
    </row>
    <row r="42" spans="1:10" s="161" customFormat="1" ht="13.15" customHeight="1" x14ac:dyDescent="0.2">
      <c r="A42" s="159"/>
      <c r="B42" s="160"/>
      <c r="C42" s="160"/>
      <c r="D42" s="160"/>
      <c r="E42" s="160"/>
      <c r="F42" s="160"/>
      <c r="G42" s="160"/>
      <c r="H42" s="160"/>
      <c r="I42" s="160"/>
      <c r="J42" s="160"/>
    </row>
    <row r="43" spans="1:10" s="161" customFormat="1" ht="13.15" customHeight="1" x14ac:dyDescent="0.2">
      <c r="A43" s="159"/>
      <c r="B43" s="160"/>
      <c r="C43" s="160"/>
      <c r="D43" s="160"/>
      <c r="E43" s="160"/>
      <c r="F43" s="160"/>
      <c r="G43" s="160"/>
      <c r="H43" s="160"/>
      <c r="I43" s="160"/>
      <c r="J43" s="160"/>
    </row>
    <row r="44" spans="1:10" s="161" customFormat="1" ht="13.15" customHeight="1" x14ac:dyDescent="0.2">
      <c r="A44" s="159"/>
      <c r="B44" s="160"/>
      <c r="C44" s="160"/>
      <c r="D44" s="160"/>
      <c r="E44" s="160"/>
      <c r="F44" s="160"/>
      <c r="G44" s="160"/>
      <c r="H44" s="160"/>
      <c r="I44" s="160"/>
      <c r="J44" s="160"/>
    </row>
    <row r="45" spans="1:10" s="163" customFormat="1" ht="18" customHeight="1" x14ac:dyDescent="0.25">
      <c r="A45" s="135"/>
      <c r="B45" s="162"/>
      <c r="C45" s="162"/>
      <c r="D45" s="162"/>
      <c r="E45" s="162"/>
      <c r="F45" s="162"/>
      <c r="G45" s="162"/>
      <c r="H45" s="162"/>
      <c r="I45" s="162"/>
      <c r="J45" s="162"/>
    </row>
    <row r="46" spans="1:10" s="161" customFormat="1" ht="13.15" customHeight="1" x14ac:dyDescent="0.2">
      <c r="A46" s="159"/>
      <c r="B46" s="160"/>
      <c r="C46" s="160"/>
      <c r="D46" s="160"/>
      <c r="E46" s="160"/>
      <c r="F46" s="160"/>
      <c r="G46" s="160"/>
      <c r="H46" s="160"/>
      <c r="I46" s="160"/>
      <c r="J46" s="160"/>
    </row>
    <row r="47" spans="1:10" ht="15" customHeight="1" x14ac:dyDescent="0.2">
      <c r="A47" s="135"/>
    </row>
    <row r="48" spans="1:10" ht="24.75" customHeight="1" x14ac:dyDescent="0.2">
      <c r="A48" s="223"/>
      <c r="B48" s="224"/>
      <c r="C48" s="224"/>
      <c r="D48" s="224"/>
      <c r="E48" s="224"/>
      <c r="F48" s="224"/>
      <c r="G48" s="224"/>
      <c r="H48" s="224"/>
      <c r="I48" s="224"/>
      <c r="J48" s="224"/>
    </row>
  </sheetData>
  <sortState ref="A7:C20">
    <sortCondition ref="C7:C20"/>
  </sortState>
  <pageMargins left="0.31496062992125984" right="0.31496062992125984" top="0.35433070866141736" bottom="0.35433070866141736" header="0.31496062992125984" footer="0.19685039370078741"/>
  <pageSetup paperSize="9" orientation="portrait" r:id="rId1"/>
  <headerFooter differentFirst="1" scaleWithDoc="0">
    <oddFooter>&amp;C&amp;8Stránka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U45"/>
  <sheetViews>
    <sheetView showGridLines="0" zoomScaleNormal="100" workbookViewId="0">
      <selection activeCell="B3" sqref="B3:M6"/>
    </sheetView>
  </sheetViews>
  <sheetFormatPr defaultRowHeight="12" x14ac:dyDescent="0.2"/>
  <cols>
    <col min="1" max="1" width="9.42578125" style="123" customWidth="1"/>
    <col min="2" max="2" width="14.42578125" style="123" customWidth="1"/>
    <col min="3" max="3" width="8" style="123" bestFit="1" customWidth="1"/>
    <col min="4" max="4" width="14.42578125" style="123" customWidth="1"/>
    <col min="5" max="5" width="8" style="123" bestFit="1" customWidth="1"/>
    <col min="6" max="6" width="14.42578125" style="123" customWidth="1"/>
    <col min="7" max="7" width="8" style="123" bestFit="1" customWidth="1"/>
    <col min="8" max="8" width="14.42578125" style="123" customWidth="1"/>
    <col min="9" max="9" width="8" style="123" bestFit="1" customWidth="1"/>
    <col min="10" max="10" width="14.42578125" style="123" customWidth="1"/>
    <col min="11" max="11" width="8" style="123" bestFit="1" customWidth="1"/>
    <col min="12" max="12" width="14.42578125" style="123" customWidth="1"/>
    <col min="13" max="13" width="8" style="123" bestFit="1" customWidth="1"/>
    <col min="14" max="26" width="9.140625" style="123" customWidth="1"/>
    <col min="27" max="16384" width="9.140625" style="123"/>
  </cols>
  <sheetData>
    <row r="1" spans="1:21" ht="18.75" x14ac:dyDescent="0.3">
      <c r="A1" s="164" t="s">
        <v>65</v>
      </c>
      <c r="B1" s="173"/>
      <c r="C1" s="173"/>
      <c r="D1" s="173"/>
      <c r="E1" s="173"/>
      <c r="F1" s="173"/>
      <c r="G1" s="173"/>
      <c r="H1" s="173"/>
      <c r="I1" s="173"/>
      <c r="J1" s="173"/>
      <c r="K1" s="173"/>
      <c r="L1" s="173"/>
      <c r="M1" s="165" t="str">
        <f>Obsah!$A$1</f>
        <v>IV. čtvrtletí 2019</v>
      </c>
      <c r="N1" s="38"/>
      <c r="O1" s="38"/>
      <c r="P1" s="181"/>
    </row>
    <row r="2" spans="1:21" ht="7.5" customHeight="1" x14ac:dyDescent="0.3">
      <c r="A2" s="164"/>
      <c r="B2" s="173"/>
      <c r="C2" s="173"/>
      <c r="D2" s="173"/>
      <c r="E2" s="173"/>
      <c r="F2" s="173"/>
      <c r="G2" s="173"/>
      <c r="H2" s="173"/>
      <c r="I2" s="173"/>
      <c r="J2" s="173"/>
      <c r="K2" s="173"/>
      <c r="L2" s="173"/>
      <c r="M2" s="173"/>
      <c r="N2" s="38"/>
      <c r="O2" s="38"/>
      <c r="P2" s="181"/>
    </row>
    <row r="3" spans="1:21" x14ac:dyDescent="0.2">
      <c r="A3" s="55"/>
      <c r="B3" s="494"/>
      <c r="C3" s="494"/>
      <c r="D3" s="494"/>
      <c r="E3" s="494"/>
      <c r="F3" s="494"/>
      <c r="G3" s="495"/>
      <c r="H3" s="496"/>
      <c r="I3" s="494"/>
      <c r="J3" s="494"/>
      <c r="K3" s="494"/>
      <c r="L3" s="494"/>
      <c r="M3" s="494"/>
      <c r="N3" s="38"/>
      <c r="O3" s="181"/>
      <c r="P3" s="181"/>
    </row>
    <row r="4" spans="1:21" ht="13.5" customHeight="1" x14ac:dyDescent="0.2">
      <c r="A4" s="55"/>
      <c r="B4" s="497"/>
      <c r="C4" s="498"/>
      <c r="D4" s="498"/>
      <c r="E4" s="498"/>
      <c r="F4" s="498"/>
      <c r="G4" s="499"/>
      <c r="H4" s="497"/>
      <c r="I4" s="498"/>
      <c r="J4" s="498"/>
      <c r="K4" s="498"/>
      <c r="L4" s="498"/>
      <c r="M4" s="498"/>
      <c r="N4" s="38"/>
      <c r="O4" s="181"/>
      <c r="P4" s="181"/>
    </row>
    <row r="5" spans="1:21" x14ac:dyDescent="0.2">
      <c r="A5" s="26"/>
      <c r="B5" s="492"/>
      <c r="C5" s="500"/>
      <c r="D5" s="492"/>
      <c r="E5" s="500"/>
      <c r="F5" s="492"/>
      <c r="G5" s="500"/>
      <c r="H5" s="492"/>
      <c r="I5" s="500"/>
      <c r="J5" s="492"/>
      <c r="K5" s="500"/>
      <c r="L5" s="492"/>
      <c r="M5" s="493"/>
      <c r="N5" s="38"/>
      <c r="O5" s="181"/>
      <c r="P5" s="181"/>
    </row>
    <row r="6" spans="1:21" x14ac:dyDescent="0.2">
      <c r="A6" s="24"/>
      <c r="B6" s="95"/>
      <c r="C6" s="60"/>
      <c r="D6" s="60"/>
      <c r="E6" s="60"/>
      <c r="F6" s="60"/>
      <c r="G6" s="60"/>
      <c r="H6" s="60"/>
      <c r="I6" s="60"/>
      <c r="J6" s="60"/>
      <c r="K6" s="60"/>
      <c r="L6" s="60"/>
      <c r="M6" s="80"/>
      <c r="N6" s="38"/>
      <c r="O6" s="181"/>
      <c r="P6" s="181"/>
    </row>
    <row r="7" spans="1:21" x14ac:dyDescent="0.2">
      <c r="A7" s="484"/>
      <c r="B7" s="503"/>
      <c r="C7" s="504"/>
      <c r="D7" s="504"/>
      <c r="E7" s="504"/>
      <c r="F7" s="504"/>
      <c r="G7" s="506"/>
      <c r="H7" s="503"/>
      <c r="I7" s="504"/>
      <c r="J7" s="504"/>
      <c r="K7" s="504"/>
      <c r="L7" s="504"/>
      <c r="M7" s="504"/>
      <c r="N7" s="38"/>
      <c r="O7" s="181"/>
      <c r="P7" s="181"/>
    </row>
    <row r="8" spans="1:21" x14ac:dyDescent="0.2">
      <c r="A8" s="505"/>
      <c r="B8" s="62"/>
      <c r="C8" s="77"/>
      <c r="D8" s="63"/>
      <c r="E8" s="77"/>
      <c r="F8" s="63"/>
      <c r="G8" s="77"/>
      <c r="H8" s="62"/>
      <c r="I8" s="77"/>
      <c r="J8" s="63"/>
      <c r="K8" s="77"/>
      <c r="L8" s="63"/>
      <c r="M8" s="77"/>
      <c r="N8" s="38"/>
      <c r="O8" s="181"/>
      <c r="P8" s="181"/>
    </row>
    <row r="9" spans="1:21" x14ac:dyDescent="0.2">
      <c r="A9" s="64"/>
      <c r="B9" s="166"/>
      <c r="C9" s="167"/>
      <c r="D9" s="31"/>
      <c r="E9" s="167"/>
      <c r="F9" s="31"/>
      <c r="G9" s="167"/>
      <c r="H9" s="166"/>
      <c r="I9" s="167"/>
      <c r="J9" s="31"/>
      <c r="K9" s="167"/>
      <c r="L9" s="31"/>
      <c r="M9" s="167"/>
      <c r="N9" s="92"/>
      <c r="O9" s="182"/>
      <c r="P9" s="181"/>
    </row>
    <row r="10" spans="1:21" x14ac:dyDescent="0.2">
      <c r="A10" s="64"/>
      <c r="B10" s="166"/>
      <c r="C10" s="167"/>
      <c r="D10" s="31"/>
      <c r="E10" s="167"/>
      <c r="F10" s="31"/>
      <c r="G10" s="167"/>
      <c r="H10" s="166"/>
      <c r="I10" s="167"/>
      <c r="J10" s="31"/>
      <c r="K10" s="167"/>
      <c r="L10" s="31"/>
      <c r="M10" s="167"/>
      <c r="N10" s="92"/>
      <c r="O10" s="182"/>
      <c r="P10" s="181"/>
    </row>
    <row r="11" spans="1:21" x14ac:dyDescent="0.2">
      <c r="A11" s="54"/>
      <c r="B11" s="51"/>
      <c r="C11" s="167"/>
      <c r="D11" s="19"/>
      <c r="E11" s="167"/>
      <c r="F11" s="19"/>
      <c r="G11" s="167"/>
      <c r="H11" s="51"/>
      <c r="I11" s="167"/>
      <c r="J11" s="19"/>
      <c r="K11" s="167"/>
      <c r="L11" s="19"/>
      <c r="M11" s="167"/>
      <c r="N11" s="92"/>
      <c r="O11" s="182"/>
      <c r="P11" s="181"/>
    </row>
    <row r="12" spans="1:21" x14ac:dyDescent="0.2">
      <c r="A12" s="54"/>
      <c r="B12" s="166"/>
      <c r="C12" s="167"/>
      <c r="D12" s="31"/>
      <c r="E12" s="167"/>
      <c r="F12" s="31"/>
      <c r="G12" s="167"/>
      <c r="H12" s="166"/>
      <c r="I12" s="167"/>
      <c r="J12" s="31"/>
      <c r="K12" s="167"/>
      <c r="L12" s="31"/>
      <c r="M12" s="167"/>
      <c r="N12" s="92"/>
      <c r="O12" s="182"/>
      <c r="P12" s="181"/>
    </row>
    <row r="13" spans="1:21" x14ac:dyDescent="0.2">
      <c r="A13" s="54"/>
      <c r="B13" s="51"/>
      <c r="C13" s="167"/>
      <c r="D13" s="19"/>
      <c r="E13" s="167"/>
      <c r="F13" s="19"/>
      <c r="G13" s="167"/>
      <c r="H13" s="51"/>
      <c r="I13" s="167"/>
      <c r="J13" s="19"/>
      <c r="K13" s="167"/>
      <c r="L13" s="19"/>
      <c r="M13" s="167"/>
      <c r="N13" s="92"/>
      <c r="O13" s="182"/>
      <c r="P13" s="181"/>
    </row>
    <row r="14" spans="1:21" x14ac:dyDescent="0.2">
      <c r="A14" s="54"/>
      <c r="B14" s="166"/>
      <c r="C14" s="167"/>
      <c r="D14" s="31"/>
      <c r="E14" s="167"/>
      <c r="F14" s="31"/>
      <c r="G14" s="167"/>
      <c r="H14" s="166"/>
      <c r="I14" s="167"/>
      <c r="J14" s="31"/>
      <c r="K14" s="167"/>
      <c r="L14" s="31"/>
      <c r="M14" s="167"/>
      <c r="N14" s="92"/>
      <c r="O14" s="182"/>
      <c r="P14" s="38"/>
      <c r="Q14" s="69"/>
      <c r="R14" s="14"/>
      <c r="S14" s="14"/>
      <c r="T14" s="14"/>
      <c r="U14" s="14"/>
    </row>
    <row r="15" spans="1:21" x14ac:dyDescent="0.2">
      <c r="A15" s="54"/>
      <c r="B15" s="166"/>
      <c r="C15" s="167"/>
      <c r="D15" s="31"/>
      <c r="E15" s="169"/>
      <c r="F15" s="31"/>
      <c r="G15" s="169"/>
      <c r="H15" s="166"/>
      <c r="I15" s="169"/>
      <c r="J15" s="31"/>
      <c r="K15" s="169"/>
      <c r="L15" s="31"/>
      <c r="M15" s="169"/>
      <c r="N15" s="92"/>
      <c r="O15" s="182"/>
      <c r="P15" s="38"/>
      <c r="Q15" s="69"/>
      <c r="R15" s="14"/>
      <c r="S15" s="14"/>
      <c r="T15" s="14"/>
      <c r="U15" s="14"/>
    </row>
    <row r="16" spans="1:21" ht="12.75" thickBot="1" x14ac:dyDescent="0.25">
      <c r="A16" s="25"/>
      <c r="B16" s="44"/>
      <c r="C16" s="170"/>
      <c r="D16" s="8"/>
      <c r="E16" s="171"/>
      <c r="F16" s="8"/>
      <c r="G16" s="171"/>
      <c r="H16" s="44"/>
      <c r="I16" s="172"/>
      <c r="J16" s="8"/>
      <c r="K16" s="172"/>
      <c r="L16" s="8"/>
      <c r="M16" s="172"/>
      <c r="N16" s="92"/>
      <c r="O16" s="182"/>
      <c r="P16" s="38"/>
      <c r="Q16" s="69"/>
      <c r="R16" s="14"/>
      <c r="S16" s="14"/>
      <c r="T16" s="14"/>
      <c r="U16" s="14"/>
    </row>
    <row r="17" spans="1:20" x14ac:dyDescent="0.2">
      <c r="A17" s="28"/>
      <c r="B17" s="173"/>
      <c r="C17" s="173"/>
      <c r="D17" s="173"/>
      <c r="E17" s="173"/>
      <c r="F17" s="173"/>
      <c r="G17" s="173"/>
      <c r="H17" s="173"/>
      <c r="I17" s="173"/>
      <c r="J17" s="173"/>
      <c r="K17" s="173"/>
      <c r="L17" s="174"/>
      <c r="M17" s="174"/>
      <c r="N17" s="183"/>
      <c r="O17" s="181"/>
      <c r="P17" s="181"/>
    </row>
    <row r="18" spans="1:20" x14ac:dyDescent="0.2">
      <c r="A18" s="81"/>
      <c r="B18" s="494"/>
      <c r="C18" s="494"/>
      <c r="D18" s="494"/>
      <c r="E18" s="494"/>
      <c r="F18" s="494"/>
      <c r="G18" s="495"/>
      <c r="H18" s="13"/>
      <c r="I18" s="13"/>
      <c r="J18" s="13"/>
      <c r="K18" s="13"/>
      <c r="L18" s="13"/>
      <c r="M18" s="13"/>
      <c r="N18" s="184"/>
      <c r="O18" s="38"/>
      <c r="P18" s="93"/>
      <c r="Q18" s="69"/>
      <c r="R18" s="14"/>
      <c r="S18" s="14"/>
      <c r="T18" s="14"/>
    </row>
    <row r="19" spans="1:20" x14ac:dyDescent="0.2">
      <c r="A19" s="67"/>
      <c r="B19" s="507"/>
      <c r="C19" s="508"/>
      <c r="D19" s="508"/>
      <c r="E19" s="508"/>
      <c r="F19" s="508"/>
      <c r="G19" s="508"/>
      <c r="H19" s="176"/>
      <c r="I19" s="177"/>
      <c r="J19" s="178"/>
      <c r="K19" s="82"/>
      <c r="L19" s="178"/>
      <c r="M19" s="179"/>
      <c r="N19" s="184"/>
      <c r="O19" s="38"/>
      <c r="P19" s="93"/>
      <c r="Q19" s="69"/>
      <c r="R19" s="14"/>
      <c r="S19" s="14"/>
      <c r="T19" s="14"/>
    </row>
    <row r="20" spans="1:20" x14ac:dyDescent="0.2">
      <c r="A20" s="68"/>
      <c r="B20" s="493"/>
      <c r="C20" s="500"/>
      <c r="D20" s="493"/>
      <c r="E20" s="500"/>
      <c r="F20" s="493"/>
      <c r="G20" s="500"/>
      <c r="H20" s="176"/>
      <c r="I20" s="177"/>
      <c r="J20" s="178"/>
      <c r="K20" s="82"/>
      <c r="L20" s="178"/>
      <c r="M20" s="179"/>
      <c r="N20" s="184"/>
      <c r="O20" s="38"/>
      <c r="P20" s="93"/>
      <c r="Q20" s="69"/>
      <c r="R20" s="75"/>
      <c r="S20" s="75"/>
      <c r="T20" s="75"/>
    </row>
    <row r="21" spans="1:20" x14ac:dyDescent="0.2">
      <c r="A21" s="94"/>
      <c r="B21" s="95"/>
      <c r="C21" s="60"/>
      <c r="D21" s="60"/>
      <c r="E21" s="60"/>
      <c r="F21" s="60"/>
      <c r="G21" s="80"/>
      <c r="H21" s="176"/>
      <c r="I21" s="177"/>
      <c r="J21" s="178"/>
      <c r="K21" s="82"/>
      <c r="L21" s="178"/>
      <c r="M21" s="179"/>
      <c r="N21" s="184"/>
      <c r="O21" s="38"/>
      <c r="P21" s="93"/>
      <c r="Q21" s="69"/>
      <c r="R21" s="14"/>
      <c r="S21" s="14"/>
      <c r="T21" s="14"/>
    </row>
    <row r="22" spans="1:20" x14ac:dyDescent="0.2">
      <c r="A22" s="501"/>
      <c r="B22" s="503"/>
      <c r="C22" s="504"/>
      <c r="D22" s="504"/>
      <c r="E22" s="504"/>
      <c r="F22" s="504"/>
      <c r="G22" s="504"/>
      <c r="H22" s="176"/>
      <c r="I22" s="177"/>
      <c r="J22" s="178"/>
      <c r="K22" s="82"/>
      <c r="L22" s="178"/>
      <c r="M22" s="179"/>
      <c r="N22" s="184"/>
      <c r="O22" s="38"/>
      <c r="P22" s="93"/>
      <c r="Q22" s="69"/>
      <c r="R22" s="14"/>
      <c r="S22" s="14"/>
      <c r="T22" s="14"/>
    </row>
    <row r="23" spans="1:20" x14ac:dyDescent="0.2">
      <c r="A23" s="502"/>
      <c r="B23" s="62"/>
      <c r="C23" s="78"/>
      <c r="D23" s="63"/>
      <c r="E23" s="78"/>
      <c r="F23" s="63"/>
      <c r="G23" s="78"/>
      <c r="H23" s="173"/>
      <c r="I23" s="173"/>
      <c r="J23" s="178"/>
      <c r="K23" s="82"/>
      <c r="L23" s="178"/>
      <c r="M23" s="179"/>
      <c r="N23" s="184"/>
      <c r="O23" s="38"/>
      <c r="P23" s="93"/>
      <c r="Q23" s="69"/>
      <c r="R23" s="72"/>
      <c r="S23" s="75"/>
      <c r="T23" s="75"/>
    </row>
    <row r="24" spans="1:20" x14ac:dyDescent="0.2">
      <c r="A24" s="57"/>
      <c r="B24" s="88"/>
      <c r="C24" s="73"/>
      <c r="D24" s="33"/>
      <c r="E24" s="73"/>
      <c r="F24" s="33"/>
      <c r="G24" s="73"/>
      <c r="H24" s="173"/>
      <c r="I24" s="173"/>
      <c r="J24" s="178"/>
      <c r="K24" s="82"/>
      <c r="L24" s="178"/>
      <c r="M24" s="179"/>
      <c r="N24" s="184"/>
      <c r="O24" s="92"/>
      <c r="P24" s="181"/>
      <c r="T24" s="174"/>
    </row>
    <row r="25" spans="1:20" x14ac:dyDescent="0.2">
      <c r="A25" s="57"/>
      <c r="B25" s="88"/>
      <c r="C25" s="73"/>
      <c r="D25" s="33"/>
      <c r="E25" s="73"/>
      <c r="F25" s="33"/>
      <c r="G25" s="73"/>
      <c r="H25" s="173"/>
      <c r="I25" s="173"/>
      <c r="J25" s="178"/>
      <c r="K25" s="82"/>
      <c r="L25" s="178"/>
      <c r="M25" s="179"/>
      <c r="N25" s="184"/>
      <c r="O25" s="92"/>
      <c r="P25" s="181"/>
    </row>
    <row r="26" spans="1:20" x14ac:dyDescent="0.2">
      <c r="A26" s="57"/>
      <c r="B26" s="88"/>
      <c r="C26" s="73"/>
      <c r="D26" s="33"/>
      <c r="E26" s="73"/>
      <c r="F26" s="33"/>
      <c r="G26" s="73"/>
      <c r="H26" s="173"/>
      <c r="I26" s="173"/>
      <c r="J26" s="178"/>
      <c r="K26" s="82"/>
      <c r="L26" s="178"/>
      <c r="M26" s="179"/>
      <c r="N26" s="184"/>
      <c r="O26" s="92"/>
      <c r="P26" s="181"/>
    </row>
    <row r="27" spans="1:20" ht="12.75" thickBot="1" x14ac:dyDescent="0.25">
      <c r="A27" s="58"/>
      <c r="B27" s="89"/>
      <c r="C27" s="74"/>
      <c r="D27" s="43"/>
      <c r="E27" s="74"/>
      <c r="F27" s="43"/>
      <c r="G27" s="74"/>
      <c r="H27" s="173"/>
      <c r="I27" s="173"/>
      <c r="J27" s="173"/>
      <c r="K27" s="173"/>
      <c r="L27" s="173"/>
      <c r="M27" s="173"/>
      <c r="N27" s="184"/>
      <c r="O27" s="92"/>
      <c r="P27" s="181"/>
    </row>
    <row r="28" spans="1:20" x14ac:dyDescent="0.2">
      <c r="A28" s="30"/>
      <c r="B28" s="30"/>
      <c r="C28" s="69"/>
      <c r="D28" s="14"/>
      <c r="E28" s="14"/>
      <c r="F28" s="14"/>
      <c r="G28" s="174"/>
      <c r="H28" s="173"/>
      <c r="I28" s="173"/>
      <c r="J28" s="173"/>
      <c r="K28" s="173"/>
      <c r="L28" s="173"/>
      <c r="M28" s="173"/>
      <c r="N28" s="181"/>
      <c r="O28" s="181"/>
      <c r="P28" s="181"/>
    </row>
    <row r="29" spans="1:20" x14ac:dyDescent="0.2">
      <c r="H29" s="173"/>
      <c r="I29" s="173"/>
      <c r="J29" s="173"/>
      <c r="K29" s="173"/>
      <c r="L29" s="173"/>
      <c r="M29" s="173"/>
      <c r="N29" s="181"/>
      <c r="O29" s="181"/>
      <c r="P29" s="181"/>
    </row>
    <row r="30" spans="1:20" x14ac:dyDescent="0.2">
      <c r="J30" s="178"/>
      <c r="K30" s="178"/>
      <c r="L30" s="178"/>
      <c r="M30" s="178"/>
      <c r="N30" s="181"/>
      <c r="O30" s="181"/>
      <c r="P30" s="181"/>
    </row>
    <row r="31" spans="1:20" x14ac:dyDescent="0.2">
      <c r="H31" s="178"/>
      <c r="I31" s="180"/>
      <c r="J31" s="178"/>
      <c r="K31" s="168"/>
      <c r="L31" s="168"/>
      <c r="M31" s="168"/>
      <c r="N31" s="181"/>
      <c r="O31" s="181"/>
      <c r="P31" s="181"/>
    </row>
    <row r="32" spans="1:20" ht="12.75" customHeight="1" x14ac:dyDescent="0.2">
      <c r="H32" s="178"/>
      <c r="I32" s="180"/>
      <c r="J32" s="178"/>
      <c r="K32" s="168"/>
      <c r="L32" s="168"/>
      <c r="M32" s="168"/>
      <c r="N32" s="181"/>
      <c r="O32" s="181"/>
      <c r="P32" s="181"/>
    </row>
    <row r="33" spans="8:16" x14ac:dyDescent="0.2">
      <c r="H33" s="178"/>
      <c r="I33" s="180"/>
      <c r="J33" s="178"/>
      <c r="K33" s="168"/>
      <c r="L33" s="168"/>
      <c r="M33" s="168"/>
      <c r="N33" s="181"/>
      <c r="O33" s="181"/>
      <c r="P33" s="181"/>
    </row>
    <row r="34" spans="8:16" ht="13.5" customHeight="1" x14ac:dyDescent="0.2">
      <c r="H34" s="178"/>
      <c r="I34" s="180"/>
      <c r="J34" s="178"/>
      <c r="K34" s="168"/>
      <c r="L34" s="168"/>
      <c r="M34" s="168"/>
      <c r="N34" s="181"/>
      <c r="O34" s="181"/>
      <c r="P34" s="181"/>
    </row>
    <row r="35" spans="8:16" ht="12.75" customHeight="1" x14ac:dyDescent="0.2">
      <c r="H35" s="178"/>
      <c r="I35" s="180"/>
      <c r="J35" s="178"/>
      <c r="K35" s="168"/>
      <c r="L35" s="168"/>
      <c r="M35" s="168"/>
      <c r="N35" s="181"/>
      <c r="O35" s="181"/>
      <c r="P35" s="181"/>
    </row>
    <row r="36" spans="8:16" ht="12.75" customHeight="1" x14ac:dyDescent="0.2">
      <c r="H36" s="178"/>
      <c r="I36" s="180"/>
      <c r="J36" s="178"/>
      <c r="K36" s="168"/>
      <c r="L36" s="168"/>
      <c r="M36" s="168"/>
      <c r="N36" s="181"/>
      <c r="O36" s="181"/>
      <c r="P36" s="181"/>
    </row>
    <row r="37" spans="8:16" ht="12.75" customHeight="1" x14ac:dyDescent="0.2">
      <c r="H37" s="178"/>
      <c r="I37" s="180"/>
      <c r="J37" s="178"/>
      <c r="K37" s="168"/>
      <c r="L37" s="168"/>
      <c r="M37" s="168"/>
      <c r="N37" s="181"/>
      <c r="O37" s="181"/>
      <c r="P37" s="181"/>
    </row>
    <row r="38" spans="8:16" ht="12.75" customHeight="1" x14ac:dyDescent="0.2">
      <c r="H38" s="178"/>
      <c r="I38" s="180"/>
      <c r="J38" s="178"/>
      <c r="K38" s="168"/>
      <c r="L38" s="168"/>
      <c r="M38" s="168"/>
      <c r="N38" s="181"/>
      <c r="O38" s="181"/>
      <c r="P38" s="181"/>
    </row>
    <row r="39" spans="8:16" x14ac:dyDescent="0.2">
      <c r="N39" s="181"/>
      <c r="O39" s="181"/>
      <c r="P39" s="181"/>
    </row>
    <row r="40" spans="8:16" x14ac:dyDescent="0.2">
      <c r="N40" s="181"/>
      <c r="O40" s="181"/>
      <c r="P40" s="181"/>
    </row>
    <row r="41" spans="8:16" x14ac:dyDescent="0.2">
      <c r="N41" s="181"/>
      <c r="O41" s="181"/>
      <c r="P41" s="181"/>
    </row>
    <row r="42" spans="8:16" x14ac:dyDescent="0.2">
      <c r="N42" s="181"/>
      <c r="O42" s="181"/>
      <c r="P42" s="181"/>
    </row>
    <row r="43" spans="8:16" x14ac:dyDescent="0.2">
      <c r="N43" s="181"/>
      <c r="O43" s="181"/>
      <c r="P43" s="181"/>
    </row>
    <row r="44" spans="8:16" x14ac:dyDescent="0.2">
      <c r="N44" s="181"/>
      <c r="O44" s="181"/>
      <c r="P44" s="181"/>
    </row>
    <row r="45" spans="8:16" x14ac:dyDescent="0.2">
      <c r="N45" s="181"/>
      <c r="O45" s="181"/>
      <c r="P45" s="181"/>
    </row>
  </sheetData>
  <mergeCells count="20">
    <mergeCell ref="A22:A23"/>
    <mergeCell ref="B22:G22"/>
    <mergeCell ref="A7:A8"/>
    <mergeCell ref="B7:G7"/>
    <mergeCell ref="H7:M7"/>
    <mergeCell ref="B18:G18"/>
    <mergeCell ref="B19:G19"/>
    <mergeCell ref="B20:C20"/>
    <mergeCell ref="D20:E20"/>
    <mergeCell ref="F20:G20"/>
    <mergeCell ref="L5:M5"/>
    <mergeCell ref="B3:G3"/>
    <mergeCell ref="H3:M3"/>
    <mergeCell ref="B4:G4"/>
    <mergeCell ref="H4:M4"/>
    <mergeCell ref="B5:C5"/>
    <mergeCell ref="D5:E5"/>
    <mergeCell ref="F5:G5"/>
    <mergeCell ref="H5:I5"/>
    <mergeCell ref="J5:K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view="pageBreakPreview" zoomScaleNormal="100" zoomScaleSheetLayoutView="100" workbookViewId="0">
      <selection activeCell="O43" sqref="O43"/>
    </sheetView>
  </sheetViews>
  <sheetFormatPr defaultRowHeight="12" x14ac:dyDescent="0.2"/>
  <cols>
    <col min="1" max="1" width="42.42578125" style="123" customWidth="1"/>
    <col min="2" max="9" width="11.42578125" style="123" customWidth="1"/>
    <col min="10" max="12" width="8" style="123" customWidth="1"/>
    <col min="13" max="13" width="8.42578125" style="123" customWidth="1"/>
    <col min="14" max="14" width="7.85546875" style="123" customWidth="1"/>
    <col min="15" max="20" width="9.140625" style="123" customWidth="1"/>
    <col min="21" max="16384" width="9.140625" style="123"/>
  </cols>
  <sheetData>
    <row r="1" spans="1:15" ht="18.75" x14ac:dyDescent="0.3">
      <c r="A1" s="164" t="s">
        <v>219</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316" t="s">
        <v>277</v>
      </c>
      <c r="C6" s="316" t="s">
        <v>52</v>
      </c>
      <c r="D6" s="316" t="s">
        <v>277</v>
      </c>
      <c r="E6" s="316" t="s">
        <v>52</v>
      </c>
      <c r="F6" s="316" t="s">
        <v>277</v>
      </c>
      <c r="G6" s="317" t="s">
        <v>52</v>
      </c>
      <c r="H6" s="316" t="s">
        <v>277</v>
      </c>
      <c r="I6" s="317" t="s">
        <v>52</v>
      </c>
      <c r="J6" s="184"/>
      <c r="O6" s="184"/>
    </row>
    <row r="7" spans="1:15" x14ac:dyDescent="0.2">
      <c r="A7" s="243" t="s">
        <v>245</v>
      </c>
      <c r="B7" s="323">
        <f>+'[1]Podklady QZ'!B323</f>
        <v>1913.3539999999994</v>
      </c>
      <c r="C7" s="320">
        <f>+'[1]Podklady QZ'!C323</f>
        <v>4.6092453484955949E-2</v>
      </c>
      <c r="D7" s="321">
        <f>+'[1]Podklady QZ'!D323</f>
        <v>1913.3539999999994</v>
      </c>
      <c r="E7" s="320">
        <f>+'[1]Podklady QZ'!E323</f>
        <v>4.6096190264746852E-2</v>
      </c>
      <c r="F7" s="321">
        <f>+'[1]Podklady QZ'!F323</f>
        <v>1914.9429999999993</v>
      </c>
      <c r="G7" s="320">
        <f>+'[1]Podklady QZ'!G323</f>
        <v>4.6530378605706857E-2</v>
      </c>
      <c r="H7" s="321">
        <f>+'[1]Podklady QZ'!H323</f>
        <v>1914.9429999999993</v>
      </c>
      <c r="I7" s="320">
        <f>+'[1]Podklady QZ'!I323</f>
        <v>4.6530378605706857E-2</v>
      </c>
      <c r="J7" s="187"/>
      <c r="O7" s="92"/>
    </row>
    <row r="8" spans="1:15" x14ac:dyDescent="0.2">
      <c r="A8" s="240" t="s">
        <v>278</v>
      </c>
      <c r="B8" s="323">
        <f>+'[1]Podklady QZ'!B324</f>
        <v>641181.05299999984</v>
      </c>
      <c r="C8" s="320">
        <f>+'[1]Podklady QZ'!C324</f>
        <v>4.8804434125564657E-2</v>
      </c>
      <c r="D8" s="321">
        <f>+'[1]Podklady QZ'!D324</f>
        <v>854937.45400000026</v>
      </c>
      <c r="E8" s="320">
        <f>+'[1]Podklady QZ'!E324</f>
        <v>5.3398226951382917E-2</v>
      </c>
      <c r="F8" s="321">
        <f>+'[1]Podklady QZ'!F324</f>
        <v>1045702.4199999998</v>
      </c>
      <c r="G8" s="320">
        <f>+'[1]Podklady QZ'!G324</f>
        <v>5.5619728075604266E-2</v>
      </c>
      <c r="H8" s="321">
        <f>+'[1]Podklady QZ'!H324</f>
        <v>2541820.9270000001</v>
      </c>
      <c r="I8" s="320">
        <f>+'[1]Podklady QZ'!I324</f>
        <v>5.3010611606546132E-2</v>
      </c>
      <c r="J8" s="187"/>
      <c r="O8" s="92"/>
    </row>
    <row r="9" spans="1:15" x14ac:dyDescent="0.2">
      <c r="A9" s="241" t="s">
        <v>279</v>
      </c>
      <c r="B9" s="322">
        <f>+'[1]Podklady QZ'!B325</f>
        <v>392575.21100000013</v>
      </c>
      <c r="C9" s="319">
        <f>+'[1]Podklady QZ'!C325</f>
        <v>5.7909097541438151E-2</v>
      </c>
      <c r="D9" s="318">
        <f>+'[1]Podklady QZ'!D325</f>
        <v>558973.63399999985</v>
      </c>
      <c r="E9" s="319">
        <f>+'[1]Podklady QZ'!E325</f>
        <v>6.1592922964946339E-2</v>
      </c>
      <c r="F9" s="318">
        <f>+'[1]Podklady QZ'!F325</f>
        <v>755147.19499999983</v>
      </c>
      <c r="G9" s="319">
        <f>+'[1]Podklady QZ'!G325</f>
        <v>6.6770630632854655E-2</v>
      </c>
      <c r="H9" s="318">
        <f>+'[1]Podklady QZ'!H325</f>
        <v>1706696.0399999998</v>
      </c>
      <c r="I9" s="319">
        <f>+'[1]Podklady QZ'!I325</f>
        <v>6.2829278816064982E-2</v>
      </c>
      <c r="J9" s="176"/>
      <c r="K9" s="178"/>
      <c r="L9" s="178" t="str">
        <f>+B5</f>
        <v>Říjen</v>
      </c>
      <c r="M9" s="178" t="str">
        <f>+D5</f>
        <v>Listopad</v>
      </c>
      <c r="N9" s="178" t="str">
        <f>+F5</f>
        <v>Prosinec</v>
      </c>
      <c r="O9" s="179"/>
    </row>
    <row r="10" spans="1:15" x14ac:dyDescent="0.2">
      <c r="A10" s="57" t="s">
        <v>44</v>
      </c>
      <c r="B10" s="324">
        <f>+'[1]Podklady QZ'!B326</f>
        <v>35536.78</v>
      </c>
      <c r="C10" s="73">
        <f>+'[1]Podklady QZ'!C326</f>
        <v>6.3586809498635183E-2</v>
      </c>
      <c r="D10" s="363">
        <f>+'[1]Podklady QZ'!D326</f>
        <v>46335.85</v>
      </c>
      <c r="E10" s="368">
        <f>+'[1]Podklady QZ'!E326</f>
        <v>6.431777510059479E-2</v>
      </c>
      <c r="F10" s="363">
        <f>+'[1]Podklady QZ'!F326</f>
        <v>71648.670000000013</v>
      </c>
      <c r="G10" s="368">
        <f>+'[1]Podklady QZ'!G326</f>
        <v>8.3488635468048814E-2</v>
      </c>
      <c r="H10" s="363">
        <f>+'[1]Podklady QZ'!H326</f>
        <v>153521.30000000002</v>
      </c>
      <c r="I10" s="368">
        <f>+'[1]Podklady QZ'!I326</f>
        <v>7.1823649820596275E-2</v>
      </c>
      <c r="J10" s="176"/>
      <c r="K10" s="178" t="str">
        <f>+A10</f>
        <v>Biomasa</v>
      </c>
      <c r="L10" s="168">
        <f>+B10</f>
        <v>35536.78</v>
      </c>
      <c r="M10" s="168">
        <f>+D10</f>
        <v>46335.85</v>
      </c>
      <c r="N10" s="168">
        <f>+F10</f>
        <v>71648.670000000013</v>
      </c>
      <c r="O10" s="246"/>
    </row>
    <row r="11" spans="1:15" x14ac:dyDescent="0.2">
      <c r="A11" s="57" t="s">
        <v>43</v>
      </c>
      <c r="B11" s="324">
        <f>+'[1]Podklady QZ'!B327</f>
        <v>5353.77</v>
      </c>
      <c r="C11" s="421">
        <f>+'[1]Podklady QZ'!C327</f>
        <v>0.1156061862633869</v>
      </c>
      <c r="D11" s="381">
        <f>+'[1]Podklady QZ'!D327</f>
        <v>4410.8360000000002</v>
      </c>
      <c r="E11" s="380">
        <f>+'[1]Podklady QZ'!E327</f>
        <v>8.3041846118057885E-2</v>
      </c>
      <c r="F11" s="381">
        <f>+'[1]Podklady QZ'!F327</f>
        <v>5595.607</v>
      </c>
      <c r="G11" s="368">
        <f>+'[1]Podklady QZ'!G327</f>
        <v>9.5032580411047493E-2</v>
      </c>
      <c r="H11" s="381">
        <f>+'[1]Podklady QZ'!H327</f>
        <v>15360.213</v>
      </c>
      <c r="I11" s="368">
        <f>+'[1]Podklady QZ'!I327</f>
        <v>9.7027906512912335E-2</v>
      </c>
      <c r="J11" s="176"/>
      <c r="K11" s="178" t="str">
        <f t="shared" ref="K11:L25" si="0">+A11</f>
        <v>Bioplyn</v>
      </c>
      <c r="L11" s="168">
        <f t="shared" si="0"/>
        <v>5353.77</v>
      </c>
      <c r="M11" s="168">
        <f t="shared" ref="M11:M25" si="1">+D11</f>
        <v>4410.8360000000002</v>
      </c>
      <c r="N11" s="168">
        <f t="shared" ref="N11:N25" si="2">+F11</f>
        <v>5595.607</v>
      </c>
      <c r="O11" s="246"/>
    </row>
    <row r="12" spans="1:15" x14ac:dyDescent="0.2">
      <c r="A12" s="57" t="s">
        <v>42</v>
      </c>
      <c r="B12" s="324">
        <f>+'[1]Podklady QZ'!B328</f>
        <v>0</v>
      </c>
      <c r="C12" s="421">
        <f>+'[1]Podklady QZ'!C328</f>
        <v>0</v>
      </c>
      <c r="D12" s="381">
        <f>+'[1]Podklady QZ'!D328</f>
        <v>0</v>
      </c>
      <c r="E12" s="380">
        <f>+'[1]Podklady QZ'!E328</f>
        <v>0</v>
      </c>
      <c r="F12" s="381">
        <f>+'[1]Podklady QZ'!F328</f>
        <v>0</v>
      </c>
      <c r="G12" s="368">
        <f>+'[1]Podklady QZ'!G328</f>
        <v>0</v>
      </c>
      <c r="H12" s="381">
        <f>+'[1]Podklady QZ'!H328</f>
        <v>0</v>
      </c>
      <c r="I12" s="368">
        <f>+'[1]Podklady QZ'!I328</f>
        <v>0</v>
      </c>
      <c r="J12" s="176"/>
      <c r="K12" s="178" t="str">
        <f t="shared" si="0"/>
        <v>Černé uhlí</v>
      </c>
      <c r="L12" s="168">
        <f t="shared" si="0"/>
        <v>0</v>
      </c>
      <c r="M12" s="168">
        <f t="shared" si="1"/>
        <v>0</v>
      </c>
      <c r="N12" s="168">
        <f t="shared" si="2"/>
        <v>0</v>
      </c>
      <c r="O12" s="246"/>
    </row>
    <row r="13" spans="1:15" x14ac:dyDescent="0.2">
      <c r="A13" s="57" t="s">
        <v>67</v>
      </c>
      <c r="B13" s="324">
        <f>+'[1]Podklady QZ'!B329</f>
        <v>1198</v>
      </c>
      <c r="C13" s="421">
        <f>+'[1]Podklady QZ'!C329</f>
        <v>0.74906975915343865</v>
      </c>
      <c r="D13" s="381">
        <f>+'[1]Podklady QZ'!D329</f>
        <v>899</v>
      </c>
      <c r="E13" s="380">
        <f>+'[1]Podklady QZ'!E329</f>
        <v>0.73510532693788977</v>
      </c>
      <c r="F13" s="381">
        <f>+'[1]Podklady QZ'!F329</f>
        <v>585</v>
      </c>
      <c r="G13" s="368">
        <f>+'[1]Podklady QZ'!G329</f>
        <v>0.60402185629855409</v>
      </c>
      <c r="H13" s="381">
        <f>+'[1]Podklady QZ'!H329</f>
        <v>2682</v>
      </c>
      <c r="I13" s="368">
        <f>+'[1]Podklady QZ'!I329</f>
        <v>0.70750629356129702</v>
      </c>
      <c r="J13" s="176"/>
      <c r="K13" s="178" t="str">
        <f t="shared" si="0"/>
        <v>Elektrická energie</v>
      </c>
      <c r="L13" s="168">
        <f t="shared" si="0"/>
        <v>1198</v>
      </c>
      <c r="M13" s="168">
        <f t="shared" si="1"/>
        <v>899</v>
      </c>
      <c r="N13" s="168">
        <f t="shared" si="2"/>
        <v>585</v>
      </c>
      <c r="O13" s="246"/>
    </row>
    <row r="14" spans="1:15" x14ac:dyDescent="0.2">
      <c r="A14" s="57" t="s">
        <v>68</v>
      </c>
      <c r="B14" s="324">
        <f>+'[1]Podklady QZ'!B330</f>
        <v>57</v>
      </c>
      <c r="C14" s="421">
        <f>+'[1]Podklady QZ'!C330</f>
        <v>4.4823301825959769E-2</v>
      </c>
      <c r="D14" s="381">
        <f>+'[1]Podklady QZ'!D330</f>
        <v>48</v>
      </c>
      <c r="E14" s="380">
        <f>+'[1]Podklady QZ'!E330</f>
        <v>4.7697597233539363E-2</v>
      </c>
      <c r="F14" s="381">
        <f>+'[1]Podklady QZ'!F330</f>
        <v>92</v>
      </c>
      <c r="G14" s="368">
        <f>+'[1]Podklady QZ'!G330</f>
        <v>0.10305005768563012</v>
      </c>
      <c r="H14" s="381">
        <f>+'[1]Podklady QZ'!H330</f>
        <v>197</v>
      </c>
      <c r="I14" s="368">
        <f>+'[1]Podklady QZ'!I330</f>
        <v>6.2130018891310312E-2</v>
      </c>
      <c r="J14" s="176"/>
      <c r="K14" s="178" t="str">
        <f t="shared" si="0"/>
        <v>Energie prostředí (tepelné čerpadlo)</v>
      </c>
      <c r="L14" s="168">
        <f t="shared" si="0"/>
        <v>57</v>
      </c>
      <c r="M14" s="168">
        <f t="shared" si="1"/>
        <v>48</v>
      </c>
      <c r="N14" s="168">
        <f t="shared" si="2"/>
        <v>92</v>
      </c>
      <c r="O14" s="246"/>
    </row>
    <row r="15" spans="1:15" x14ac:dyDescent="0.2">
      <c r="A15" s="57" t="s">
        <v>69</v>
      </c>
      <c r="B15" s="324">
        <f>+'[1]Podklady QZ'!B331</f>
        <v>7</v>
      </c>
      <c r="C15" s="421">
        <f>+'[1]Podklady QZ'!C331</f>
        <v>0.22327836432649678</v>
      </c>
      <c r="D15" s="381">
        <f>+'[1]Podklady QZ'!D331</f>
        <v>2</v>
      </c>
      <c r="E15" s="380">
        <f>+'[1]Podklady QZ'!E331</f>
        <v>0.22143489813994685</v>
      </c>
      <c r="F15" s="381">
        <f>+'[1]Podklady QZ'!F331</f>
        <v>2</v>
      </c>
      <c r="G15" s="368">
        <f>+'[1]Podklady QZ'!G331</f>
        <v>0.20844189682126105</v>
      </c>
      <c r="H15" s="381">
        <f>+'[1]Podklady QZ'!H331</f>
        <v>11</v>
      </c>
      <c r="I15" s="368">
        <f>+'[1]Podklady QZ'!I331</f>
        <v>0.22009684261074874</v>
      </c>
      <c r="J15" s="176"/>
      <c r="K15" s="178" t="str">
        <f t="shared" si="0"/>
        <v>Energie Slunce (solární kolektor)</v>
      </c>
      <c r="L15" s="168">
        <f t="shared" si="0"/>
        <v>7</v>
      </c>
      <c r="M15" s="168">
        <f t="shared" si="1"/>
        <v>2</v>
      </c>
      <c r="N15" s="168">
        <f t="shared" si="2"/>
        <v>2</v>
      </c>
      <c r="O15" s="246"/>
    </row>
    <row r="16" spans="1:15" x14ac:dyDescent="0.2">
      <c r="A16" s="57" t="s">
        <v>41</v>
      </c>
      <c r="B16" s="324">
        <f>+'[1]Podklady QZ'!B332</f>
        <v>3443.23</v>
      </c>
      <c r="C16" s="421">
        <f>+'[1]Podklady QZ'!C332</f>
        <v>1.0991414210379763E-3</v>
      </c>
      <c r="D16" s="381">
        <f>+'[1]Podklady QZ'!D332</f>
        <v>7990.33</v>
      </c>
      <c r="E16" s="380">
        <f>+'[1]Podklady QZ'!E332</f>
        <v>1.8722829112646341E-3</v>
      </c>
      <c r="F16" s="381">
        <f>+'[1]Podklady QZ'!F332</f>
        <v>405</v>
      </c>
      <c r="G16" s="368">
        <f>+'[1]Podklady QZ'!G332</f>
        <v>7.6091848486283309E-5</v>
      </c>
      <c r="H16" s="381">
        <f>+'[1]Podklady QZ'!H332</f>
        <v>11838.56</v>
      </c>
      <c r="I16" s="368">
        <f>+'[1]Podklady QZ'!I332</f>
        <v>9.3049497874674611E-4</v>
      </c>
      <c r="J16" s="176"/>
      <c r="K16" s="178" t="str">
        <f t="shared" si="0"/>
        <v>Hnědé uhlí</v>
      </c>
      <c r="L16" s="168">
        <f t="shared" si="0"/>
        <v>3443.23</v>
      </c>
      <c r="M16" s="168">
        <f t="shared" si="1"/>
        <v>7990.33</v>
      </c>
      <c r="N16" s="168">
        <f t="shared" si="2"/>
        <v>405</v>
      </c>
      <c r="O16" s="246"/>
    </row>
    <row r="17" spans="1:18" x14ac:dyDescent="0.2">
      <c r="A17" s="57" t="s">
        <v>80</v>
      </c>
      <c r="B17" s="324">
        <f>+'[1]Podklady QZ'!B333</f>
        <v>0</v>
      </c>
      <c r="C17" s="421">
        <f>+'[1]Podklady QZ'!C333</f>
        <v>0</v>
      </c>
      <c r="D17" s="381">
        <f>+'[1]Podklady QZ'!D333</f>
        <v>0</v>
      </c>
      <c r="E17" s="380">
        <f>+'[1]Podklady QZ'!E333</f>
        <v>0</v>
      </c>
      <c r="F17" s="381">
        <f>+'[1]Podklady QZ'!F333</f>
        <v>0</v>
      </c>
      <c r="G17" s="368">
        <f>+'[1]Podklady QZ'!G333</f>
        <v>0</v>
      </c>
      <c r="H17" s="381">
        <f>+'[1]Podklady QZ'!H333</f>
        <v>0</v>
      </c>
      <c r="I17" s="368">
        <f>+'[1]Podklady QZ'!I333</f>
        <v>0</v>
      </c>
      <c r="J17" s="176"/>
      <c r="K17" s="178" t="str">
        <f t="shared" si="0"/>
        <v>Jaderné palivo</v>
      </c>
      <c r="L17" s="168">
        <f t="shared" si="0"/>
        <v>0</v>
      </c>
      <c r="M17" s="168">
        <f t="shared" si="1"/>
        <v>0</v>
      </c>
      <c r="N17" s="168">
        <f t="shared" si="2"/>
        <v>0</v>
      </c>
      <c r="O17" s="246"/>
    </row>
    <row r="18" spans="1:18" x14ac:dyDescent="0.2">
      <c r="A18" s="57" t="s">
        <v>40</v>
      </c>
      <c r="B18" s="324">
        <f>+'[1]Podklady QZ'!B334</f>
        <v>0</v>
      </c>
      <c r="C18" s="421">
        <f>+'[1]Podklady QZ'!C334</f>
        <v>0</v>
      </c>
      <c r="D18" s="381">
        <f>+'[1]Podklady QZ'!D334</f>
        <v>0</v>
      </c>
      <c r="E18" s="380">
        <f>+'[1]Podklady QZ'!E334</f>
        <v>0</v>
      </c>
      <c r="F18" s="381">
        <f>+'[1]Podklady QZ'!F334</f>
        <v>0</v>
      </c>
      <c r="G18" s="368">
        <f>+'[1]Podklady QZ'!G334</f>
        <v>0</v>
      </c>
      <c r="H18" s="381">
        <f>+'[1]Podklady QZ'!H334</f>
        <v>0</v>
      </c>
      <c r="I18" s="368">
        <f>+'[1]Podklady QZ'!I334</f>
        <v>0</v>
      </c>
      <c r="J18" s="176"/>
      <c r="K18" s="178" t="str">
        <f t="shared" si="0"/>
        <v>Koks</v>
      </c>
      <c r="L18" s="168">
        <f t="shared" si="0"/>
        <v>0</v>
      </c>
      <c r="M18" s="168">
        <f t="shared" si="1"/>
        <v>0</v>
      </c>
      <c r="N18" s="168">
        <f t="shared" si="2"/>
        <v>0</v>
      </c>
      <c r="O18" s="246"/>
    </row>
    <row r="19" spans="1:18" x14ac:dyDescent="0.2">
      <c r="A19" s="57" t="s">
        <v>39</v>
      </c>
      <c r="B19" s="324">
        <f>+'[1]Podklady QZ'!B335</f>
        <v>4406.41</v>
      </c>
      <c r="C19" s="421">
        <f>+'[1]Podklady QZ'!C335</f>
        <v>0.13289536431958174</v>
      </c>
      <c r="D19" s="381">
        <f>+'[1]Podklady QZ'!D335</f>
        <v>7186.36</v>
      </c>
      <c r="E19" s="380">
        <f>+'[1]Podklady QZ'!E335</f>
        <v>0.25041435994825395</v>
      </c>
      <c r="F19" s="381">
        <f>+'[1]Podklady QZ'!F335</f>
        <v>9555.6</v>
      </c>
      <c r="G19" s="368">
        <f>+'[1]Podklady QZ'!G335</f>
        <v>0.23573448761558871</v>
      </c>
      <c r="H19" s="381">
        <f>+'[1]Podklady QZ'!H335</f>
        <v>21148.370000000003</v>
      </c>
      <c r="I19" s="368">
        <f>+'[1]Podklady QZ'!I335</f>
        <v>0.20654662026669754</v>
      </c>
      <c r="J19" s="176"/>
      <c r="K19" s="178" t="str">
        <f t="shared" si="0"/>
        <v>Odpadní teplo</v>
      </c>
      <c r="L19" s="168">
        <f t="shared" si="0"/>
        <v>4406.41</v>
      </c>
      <c r="M19" s="168">
        <f t="shared" si="1"/>
        <v>7186.36</v>
      </c>
      <c r="N19" s="168">
        <f t="shared" si="2"/>
        <v>9555.6</v>
      </c>
      <c r="O19" s="246"/>
    </row>
    <row r="20" spans="1:18" x14ac:dyDescent="0.2">
      <c r="A20" s="57" t="s">
        <v>38</v>
      </c>
      <c r="B20" s="324">
        <f>+'[1]Podklady QZ'!B336</f>
        <v>0</v>
      </c>
      <c r="C20" s="421">
        <f>+'[1]Podklady QZ'!C336</f>
        <v>0</v>
      </c>
      <c r="D20" s="381">
        <f>+'[1]Podklady QZ'!D336</f>
        <v>0</v>
      </c>
      <c r="E20" s="380">
        <f>+'[1]Podklady QZ'!E336</f>
        <v>0</v>
      </c>
      <c r="F20" s="381">
        <f>+'[1]Podklady QZ'!F336</f>
        <v>0</v>
      </c>
      <c r="G20" s="368">
        <f>+'[1]Podklady QZ'!G336</f>
        <v>0</v>
      </c>
      <c r="H20" s="381">
        <f>+'[1]Podklady QZ'!H336</f>
        <v>0</v>
      </c>
      <c r="I20" s="368">
        <f>+'[1]Podklady QZ'!I336</f>
        <v>0</v>
      </c>
      <c r="J20" s="176"/>
      <c r="K20" s="178" t="str">
        <f t="shared" si="0"/>
        <v>Ostatní kapalná paliva</v>
      </c>
      <c r="L20" s="168">
        <f t="shared" si="0"/>
        <v>0</v>
      </c>
      <c r="M20" s="168">
        <f t="shared" si="1"/>
        <v>0</v>
      </c>
      <c r="N20" s="168">
        <f t="shared" si="2"/>
        <v>0</v>
      </c>
      <c r="O20" s="246"/>
    </row>
    <row r="21" spans="1:18" x14ac:dyDescent="0.2">
      <c r="A21" s="57" t="s">
        <v>37</v>
      </c>
      <c r="B21" s="324">
        <f>+'[1]Podklady QZ'!B337</f>
        <v>61526</v>
      </c>
      <c r="C21" s="421">
        <f>+'[1]Podklady QZ'!C337</f>
        <v>0.30140461298722077</v>
      </c>
      <c r="D21" s="381">
        <f>+'[1]Podklady QZ'!D337</f>
        <v>93214</v>
      </c>
      <c r="E21" s="380">
        <f>+'[1]Podklady QZ'!E337</f>
        <v>0.32317614568971115</v>
      </c>
      <c r="F21" s="381">
        <f>+'[1]Podklady QZ'!F337</f>
        <v>59431</v>
      </c>
      <c r="G21" s="368">
        <f>+'[1]Podklady QZ'!G337</f>
        <v>0.23789796816540437</v>
      </c>
      <c r="H21" s="381">
        <f>+'[1]Podklady QZ'!H337</f>
        <v>214171</v>
      </c>
      <c r="I21" s="368">
        <f>+'[1]Podklady QZ'!I337</f>
        <v>0.2884927891805889</v>
      </c>
      <c r="J21" s="176"/>
      <c r="K21" s="178" t="str">
        <f t="shared" si="0"/>
        <v>Ostatní pevná paliva</v>
      </c>
      <c r="L21" s="168">
        <f t="shared" si="0"/>
        <v>61526</v>
      </c>
      <c r="M21" s="168">
        <f t="shared" si="1"/>
        <v>93214</v>
      </c>
      <c r="N21" s="168">
        <f t="shared" si="2"/>
        <v>59431</v>
      </c>
      <c r="O21" s="246"/>
    </row>
    <row r="22" spans="1:18" x14ac:dyDescent="0.2">
      <c r="A22" s="57" t="s">
        <v>36</v>
      </c>
      <c r="B22" s="324">
        <f>+'[1]Podklady QZ'!B338</f>
        <v>0</v>
      </c>
      <c r="C22" s="421">
        <f>+'[1]Podklady QZ'!C338</f>
        <v>0</v>
      </c>
      <c r="D22" s="381">
        <f>+'[1]Podklady QZ'!D338</f>
        <v>0</v>
      </c>
      <c r="E22" s="380">
        <f>+'[1]Podklady QZ'!E338</f>
        <v>0</v>
      </c>
      <c r="F22" s="381">
        <f>+'[1]Podklady QZ'!F338</f>
        <v>0</v>
      </c>
      <c r="G22" s="368">
        <f>+'[1]Podklady QZ'!G338</f>
        <v>0</v>
      </c>
      <c r="H22" s="381">
        <f>+'[1]Podklady QZ'!H338</f>
        <v>0</v>
      </c>
      <c r="I22" s="368">
        <f>+'[1]Podklady QZ'!I338</f>
        <v>0</v>
      </c>
      <c r="J22" s="176"/>
      <c r="K22" s="178" t="str">
        <f t="shared" si="0"/>
        <v>Ostatní plyny</v>
      </c>
      <c r="L22" s="168">
        <f t="shared" si="0"/>
        <v>0</v>
      </c>
      <c r="M22" s="168">
        <f t="shared" si="1"/>
        <v>0</v>
      </c>
      <c r="N22" s="168">
        <f t="shared" si="2"/>
        <v>0</v>
      </c>
      <c r="O22" s="246"/>
    </row>
    <row r="23" spans="1:18" x14ac:dyDescent="0.2">
      <c r="A23" s="57" t="s">
        <v>3</v>
      </c>
      <c r="B23" s="324">
        <f>+'[1]Podklady QZ'!B339</f>
        <v>0</v>
      </c>
      <c r="C23" s="421">
        <f>+'[1]Podklady QZ'!C339</f>
        <v>0</v>
      </c>
      <c r="D23" s="381">
        <f>+'[1]Podklady QZ'!D339</f>
        <v>0</v>
      </c>
      <c r="E23" s="380">
        <f>+'[1]Podklady QZ'!E339</f>
        <v>0</v>
      </c>
      <c r="F23" s="381">
        <f>+'[1]Podklady QZ'!F339</f>
        <v>0</v>
      </c>
      <c r="G23" s="368">
        <f>+'[1]Podklady QZ'!G339</f>
        <v>0</v>
      </c>
      <c r="H23" s="381">
        <f>+'[1]Podklady QZ'!H339</f>
        <v>0</v>
      </c>
      <c r="I23" s="368">
        <f>+'[1]Podklady QZ'!I339</f>
        <v>0</v>
      </c>
      <c r="J23" s="176"/>
      <c r="K23" s="178" t="str">
        <f t="shared" si="0"/>
        <v>Ostatní</v>
      </c>
      <c r="L23" s="168">
        <f t="shared" si="0"/>
        <v>0</v>
      </c>
      <c r="M23" s="168">
        <f t="shared" si="1"/>
        <v>0</v>
      </c>
      <c r="N23" s="168">
        <f t="shared" si="2"/>
        <v>0</v>
      </c>
      <c r="O23" s="246"/>
    </row>
    <row r="24" spans="1:18" x14ac:dyDescent="0.2">
      <c r="A24" s="57" t="s">
        <v>35</v>
      </c>
      <c r="B24" s="324">
        <f>+'[1]Podklady QZ'!B340</f>
        <v>0</v>
      </c>
      <c r="C24" s="421">
        <f>+'[1]Podklady QZ'!C340</f>
        <v>0</v>
      </c>
      <c r="D24" s="381">
        <f>+'[1]Podklady QZ'!D340</f>
        <v>0</v>
      </c>
      <c r="E24" s="380">
        <f>+'[1]Podklady QZ'!E340</f>
        <v>0</v>
      </c>
      <c r="F24" s="381">
        <f>+'[1]Podklady QZ'!F340</f>
        <v>0</v>
      </c>
      <c r="G24" s="368">
        <f>+'[1]Podklady QZ'!G340</f>
        <v>0</v>
      </c>
      <c r="H24" s="381">
        <f>+'[1]Podklady QZ'!H340</f>
        <v>0</v>
      </c>
      <c r="I24" s="368">
        <f>+'[1]Podklady QZ'!I340</f>
        <v>0</v>
      </c>
      <c r="J24" s="176"/>
      <c r="K24" s="178" t="str">
        <f t="shared" si="0"/>
        <v>Topné oleje</v>
      </c>
      <c r="L24" s="168">
        <f t="shared" si="0"/>
        <v>0</v>
      </c>
      <c r="M24" s="168">
        <f t="shared" si="1"/>
        <v>0</v>
      </c>
      <c r="N24" s="168">
        <f t="shared" si="2"/>
        <v>0</v>
      </c>
      <c r="O24" s="246"/>
    </row>
    <row r="25" spans="1:18" x14ac:dyDescent="0.2">
      <c r="A25" s="218" t="s">
        <v>34</v>
      </c>
      <c r="B25" s="326">
        <f>+'[1]Podklady QZ'!B341</f>
        <v>281047.02100000012</v>
      </c>
      <c r="C25" s="422">
        <f>+'[1]Podklady QZ'!C341</f>
        <v>0.16410198251041525</v>
      </c>
      <c r="D25" s="379">
        <f>+'[1]Podklady QZ'!D341</f>
        <v>398887.25799999991</v>
      </c>
      <c r="E25" s="378">
        <f>+'[1]Podklady QZ'!E341</f>
        <v>0.17213193214632447</v>
      </c>
      <c r="F25" s="379">
        <f>+'[1]Podklady QZ'!F341</f>
        <v>607832.31799999985</v>
      </c>
      <c r="G25" s="378">
        <f>+'[1]Podklady QZ'!G341</f>
        <v>0.20884084652654722</v>
      </c>
      <c r="H25" s="379">
        <f>+'[1]Podklady QZ'!H341</f>
        <v>1287766.5970000001</v>
      </c>
      <c r="I25" s="378">
        <f>+'[1]Podklady QZ'!I341</f>
        <v>0.18554442670169072</v>
      </c>
      <c r="J25" s="176"/>
      <c r="K25" s="178" t="str">
        <f t="shared" si="0"/>
        <v>Zemní plyn</v>
      </c>
      <c r="L25" s="168">
        <f t="shared" si="0"/>
        <v>281047.02100000012</v>
      </c>
      <c r="M25" s="168">
        <f t="shared" si="1"/>
        <v>398887.25799999991</v>
      </c>
      <c r="N25" s="168">
        <f t="shared" si="2"/>
        <v>607832.31799999985</v>
      </c>
      <c r="O25" s="173"/>
    </row>
    <row r="26" spans="1:18" ht="13.5" customHeight="1" x14ac:dyDescent="0.2">
      <c r="A26" s="242" t="s">
        <v>280</v>
      </c>
      <c r="B26" s="322">
        <f>+'[1]Podklady QZ'!B342</f>
        <v>336737.05599999998</v>
      </c>
      <c r="C26" s="370">
        <f>+'[1]Podklady QZ'!C342</f>
        <v>5.5672068019614419E-2</v>
      </c>
      <c r="D26" s="367">
        <f>+'[1]Podklady QZ'!D342</f>
        <v>491141.848</v>
      </c>
      <c r="E26" s="370">
        <f>+'[1]Podklady QZ'!E342</f>
        <v>5.9612935419256163E-2</v>
      </c>
      <c r="F26" s="367">
        <f>+'[1]Podklady QZ'!F342</f>
        <v>693096.67300000007</v>
      </c>
      <c r="G26" s="370">
        <f>+'[1]Podklady QZ'!G342</f>
        <v>6.6654532040747214E-2</v>
      </c>
      <c r="H26" s="367">
        <f>+'[1]Podklady QZ'!H342</f>
        <v>1520975.577</v>
      </c>
      <c r="I26" s="370">
        <f>+'[1]Podklady QZ'!I342</f>
        <v>6.161345125605025E-2</v>
      </c>
      <c r="J26" s="17"/>
      <c r="K26" s="178"/>
      <c r="L26" s="178" t="str">
        <f>+L9</f>
        <v>Říjen</v>
      </c>
      <c r="M26" s="178" t="str">
        <f t="shared" ref="M26:N26" si="3">+M9</f>
        <v>Listopad</v>
      </c>
      <c r="N26" s="178" t="str">
        <f t="shared" si="3"/>
        <v>Prosinec</v>
      </c>
      <c r="O26" s="127"/>
      <c r="P26" s="226"/>
      <c r="Q26" s="226"/>
      <c r="R26" s="226"/>
    </row>
    <row r="27" spans="1:18" ht="12.75" customHeight="1" x14ac:dyDescent="0.2">
      <c r="A27" s="57" t="s">
        <v>29</v>
      </c>
      <c r="B27" s="324">
        <f>+'[1]Podklady QZ'!B343</f>
        <v>23376.336000000003</v>
      </c>
      <c r="C27" s="368">
        <f>+'[1]Podklady QZ'!C343</f>
        <v>1.3748751293611521E-2</v>
      </c>
      <c r="D27" s="363">
        <f>+'[1]Podklady QZ'!D343</f>
        <v>36763.311999999998</v>
      </c>
      <c r="E27" s="368">
        <f>+'[1]Podklady QZ'!E343</f>
        <v>1.8192327474681465E-2</v>
      </c>
      <c r="F27" s="363">
        <f>+'[1]Podklady QZ'!F343</f>
        <v>51914.762999999999</v>
      </c>
      <c r="G27" s="368">
        <f>+'[1]Podklady QZ'!G343</f>
        <v>2.2745887584775651E-2</v>
      </c>
      <c r="H27" s="363">
        <f>+'[1]Podklady QZ'!H343</f>
        <v>112054.41099999999</v>
      </c>
      <c r="I27" s="368">
        <f>+'[1]Podklady QZ'!I343</f>
        <v>1.8665015664631156E-2</v>
      </c>
      <c r="J27" s="176"/>
      <c r="K27" s="178" t="str">
        <f>+A27</f>
        <v>Průmysl</v>
      </c>
      <c r="L27" s="168">
        <f t="shared" ref="L27:L34" si="4">+B27</f>
        <v>23376.336000000003</v>
      </c>
      <c r="M27" s="168">
        <f t="shared" ref="M27:M34" si="5">+D27</f>
        <v>36763.311999999998</v>
      </c>
      <c r="N27" s="168">
        <f t="shared" ref="N27:N34" si="6">+F27</f>
        <v>51914.762999999999</v>
      </c>
      <c r="O27" s="127"/>
      <c r="P27" s="246"/>
      <c r="Q27" s="246"/>
      <c r="R27" s="246"/>
    </row>
    <row r="28" spans="1:18" ht="12.75" customHeight="1" x14ac:dyDescent="0.2">
      <c r="A28" s="57" t="s">
        <v>0</v>
      </c>
      <c r="B28" s="324">
        <f>+'[1]Podklady QZ'!B344</f>
        <v>322.42</v>
      </c>
      <c r="C28" s="380">
        <f>+'[1]Podklady QZ'!C344</f>
        <v>2.0889077817639349E-3</v>
      </c>
      <c r="D28" s="381">
        <f>+'[1]Podklady QZ'!D344</f>
        <v>453.06</v>
      </c>
      <c r="E28" s="380">
        <f>+'[1]Podklady QZ'!E344</f>
        <v>2.0845698283386239E-3</v>
      </c>
      <c r="F28" s="381">
        <f>+'[1]Podklady QZ'!F344</f>
        <v>619.59</v>
      </c>
      <c r="G28" s="368">
        <f>+'[1]Podklady QZ'!G344</f>
        <v>2.3837496715895159E-3</v>
      </c>
      <c r="H28" s="381">
        <f>+'[1]Podklady QZ'!H344</f>
        <v>1395.0700000000002</v>
      </c>
      <c r="I28" s="368">
        <f>+'[1]Podklady QZ'!I344</f>
        <v>2.2087493128442781E-3</v>
      </c>
      <c r="J28" s="176"/>
      <c r="K28" s="178" t="str">
        <f t="shared" ref="K28:K34" si="7">+A28</f>
        <v>Energetika</v>
      </c>
      <c r="L28" s="168">
        <f t="shared" si="4"/>
        <v>322.42</v>
      </c>
      <c r="M28" s="168">
        <f t="shared" si="5"/>
        <v>453.06</v>
      </c>
      <c r="N28" s="168">
        <f t="shared" si="6"/>
        <v>619.59</v>
      </c>
      <c r="O28" s="127"/>
    </row>
    <row r="29" spans="1:18" ht="12.75" customHeight="1" x14ac:dyDescent="0.2">
      <c r="A29" s="57" t="s">
        <v>1</v>
      </c>
      <c r="B29" s="324">
        <f>+'[1]Podklady QZ'!B345</f>
        <v>34</v>
      </c>
      <c r="C29" s="380">
        <f>+'[1]Podklady QZ'!C345</f>
        <v>7.0643690346597896E-4</v>
      </c>
      <c r="D29" s="381">
        <f>+'[1]Podklady QZ'!D345</f>
        <v>63</v>
      </c>
      <c r="E29" s="380">
        <f>+'[1]Podklady QZ'!E345</f>
        <v>8.3333732365226381E-4</v>
      </c>
      <c r="F29" s="381">
        <f>+'[1]Podklady QZ'!F345</f>
        <v>88</v>
      </c>
      <c r="G29" s="368">
        <f>+'[1]Podklady QZ'!G345</f>
        <v>8.2316060390017778E-4</v>
      </c>
      <c r="H29" s="381">
        <f>+'[1]Podklady QZ'!H345</f>
        <v>185</v>
      </c>
      <c r="I29" s="368">
        <f>+'[1]Podklady QZ'!I345</f>
        <v>8.0213841255585415E-4</v>
      </c>
      <c r="J29" s="176"/>
      <c r="K29" s="178" t="str">
        <f t="shared" si="7"/>
        <v>Doprava</v>
      </c>
      <c r="L29" s="168">
        <f t="shared" si="4"/>
        <v>34</v>
      </c>
      <c r="M29" s="168">
        <f t="shared" si="5"/>
        <v>63</v>
      </c>
      <c r="N29" s="168">
        <f t="shared" si="6"/>
        <v>88</v>
      </c>
      <c r="O29" s="127"/>
    </row>
    <row r="30" spans="1:18" ht="12.75" customHeight="1" x14ac:dyDescent="0.2">
      <c r="A30" s="57" t="s">
        <v>2</v>
      </c>
      <c r="B30" s="324">
        <f>+'[1]Podklady QZ'!B346</f>
        <v>31</v>
      </c>
      <c r="C30" s="380">
        <f>+'[1]Podklady QZ'!C346</f>
        <v>1.1588571037230192E-3</v>
      </c>
      <c r="D30" s="381">
        <f>+'[1]Podklady QZ'!D346</f>
        <v>58</v>
      </c>
      <c r="E30" s="380">
        <f>+'[1]Podklady QZ'!E346</f>
        <v>1.2437437544764052E-3</v>
      </c>
      <c r="F30" s="381">
        <f>+'[1]Podklady QZ'!F346</f>
        <v>108</v>
      </c>
      <c r="G30" s="368">
        <f>+'[1]Podklady QZ'!G346</f>
        <v>1.8102755767424848E-3</v>
      </c>
      <c r="H30" s="381">
        <f>+'[1]Podklady QZ'!H346</f>
        <v>197</v>
      </c>
      <c r="I30" s="368">
        <f>+'[1]Podklady QZ'!I346</f>
        <v>1.4807207267581773E-3</v>
      </c>
      <c r="J30" s="176"/>
      <c r="K30" s="178" t="str">
        <f t="shared" si="7"/>
        <v>Stavebnictví</v>
      </c>
      <c r="L30" s="168">
        <f t="shared" si="4"/>
        <v>31</v>
      </c>
      <c r="M30" s="168">
        <f t="shared" si="5"/>
        <v>58</v>
      </c>
      <c r="N30" s="168">
        <f t="shared" si="6"/>
        <v>108</v>
      </c>
    </row>
    <row r="31" spans="1:18" x14ac:dyDescent="0.2">
      <c r="A31" s="57" t="s">
        <v>6</v>
      </c>
      <c r="B31" s="324">
        <f>+'[1]Podklady QZ'!B347</f>
        <v>2283.0039999999999</v>
      </c>
      <c r="C31" s="380">
        <f>+'[1]Podklady QZ'!C347</f>
        <v>9.3220318220861284E-2</v>
      </c>
      <c r="D31" s="381">
        <f>+'[1]Podklady QZ'!D347</f>
        <v>2525.9920000000002</v>
      </c>
      <c r="E31" s="380">
        <f>+'[1]Podklady QZ'!E347</f>
        <v>7.1240662606819771E-2</v>
      </c>
      <c r="F31" s="381">
        <f>+'[1]Podklady QZ'!F347</f>
        <v>3111.02</v>
      </c>
      <c r="G31" s="368">
        <f>+'[1]Podklady QZ'!G347</f>
        <v>8.4455666638822618E-2</v>
      </c>
      <c r="H31" s="381">
        <f>+'[1]Podklady QZ'!H347</f>
        <v>7920.0159999999996</v>
      </c>
      <c r="I31" s="368">
        <f>+'[1]Podklady QZ'!I347</f>
        <v>8.1832119081115193E-2</v>
      </c>
      <c r="J31" s="176"/>
      <c r="K31" s="178" t="str">
        <f t="shared" si="7"/>
        <v>Zemědělství a lesnictví</v>
      </c>
      <c r="L31" s="168">
        <f t="shared" si="4"/>
        <v>2283.0039999999999</v>
      </c>
      <c r="M31" s="168">
        <f t="shared" si="5"/>
        <v>2525.9920000000002</v>
      </c>
      <c r="N31" s="168">
        <f t="shared" si="6"/>
        <v>3111.02</v>
      </c>
    </row>
    <row r="32" spans="1:18" x14ac:dyDescent="0.2">
      <c r="A32" s="57" t="s">
        <v>28</v>
      </c>
      <c r="B32" s="324">
        <f>+'[1]Podklady QZ'!B348</f>
        <v>207223.83500000002</v>
      </c>
      <c r="C32" s="380">
        <f>+'[1]Podklady QZ'!C348</f>
        <v>8.0360025314731173E-2</v>
      </c>
      <c r="D32" s="381">
        <f>+'[1]Podklady QZ'!D348</f>
        <v>296942.10099999997</v>
      </c>
      <c r="E32" s="380">
        <f>+'[1]Podklady QZ'!E348</f>
        <v>8.2285708090795273E-2</v>
      </c>
      <c r="F32" s="381">
        <f>+'[1]Podklady QZ'!F348</f>
        <v>417838.60100000008</v>
      </c>
      <c r="G32" s="368">
        <f>+'[1]Podklady QZ'!G348</f>
        <v>8.9904658505820717E-2</v>
      </c>
      <c r="H32" s="381">
        <f>+'[1]Podklady QZ'!H348</f>
        <v>922004.53700000001</v>
      </c>
      <c r="I32" s="368">
        <f>+'[1]Podklady QZ'!I348</f>
        <v>8.5095497302630885E-2</v>
      </c>
      <c r="J32" s="176"/>
      <c r="K32" s="178" t="str">
        <f t="shared" si="7"/>
        <v>Domácnosti</v>
      </c>
      <c r="L32" s="168">
        <f t="shared" si="4"/>
        <v>207223.83500000002</v>
      </c>
      <c r="M32" s="168">
        <f t="shared" si="5"/>
        <v>296942.10099999997</v>
      </c>
      <c r="N32" s="168">
        <f t="shared" si="6"/>
        <v>417838.60100000008</v>
      </c>
    </row>
    <row r="33" spans="1:14" x14ac:dyDescent="0.2">
      <c r="A33" s="57" t="s">
        <v>5</v>
      </c>
      <c r="B33" s="324">
        <f>+'[1]Podklady QZ'!B349</f>
        <v>57356.241000000009</v>
      </c>
      <c r="C33" s="380">
        <f>+'[1]Podklady QZ'!C349</f>
        <v>4.1668374539049667E-2</v>
      </c>
      <c r="D33" s="381">
        <f>+'[1]Podklady QZ'!D349</f>
        <v>83387.210999999996</v>
      </c>
      <c r="E33" s="380">
        <f>+'[1]Podklady QZ'!E349</f>
        <v>4.106093006673641E-2</v>
      </c>
      <c r="F33" s="381">
        <f>+'[1]Podklady QZ'!F349</f>
        <v>116458.74800000001</v>
      </c>
      <c r="G33" s="368">
        <f>+'[1]Podklady QZ'!G349</f>
        <v>4.2816898332143784E-2</v>
      </c>
      <c r="H33" s="381">
        <f>+'[1]Podklady QZ'!H349</f>
        <v>257202.2</v>
      </c>
      <c r="I33" s="368">
        <f>+'[1]Podklady QZ'!I349</f>
        <v>4.1976880799041924E-2</v>
      </c>
      <c r="J33" s="176"/>
      <c r="K33" s="178" t="str">
        <f t="shared" si="7"/>
        <v>Obchod, služby, školství, zdravotnictví</v>
      </c>
      <c r="L33" s="168">
        <f t="shared" si="4"/>
        <v>57356.241000000009</v>
      </c>
      <c r="M33" s="168">
        <f t="shared" si="5"/>
        <v>83387.210999999996</v>
      </c>
      <c r="N33" s="168">
        <f t="shared" si="6"/>
        <v>116458.74800000001</v>
      </c>
    </row>
    <row r="34" spans="1:14" ht="12.75" thickBot="1" x14ac:dyDescent="0.25">
      <c r="A34" s="58" t="s">
        <v>3</v>
      </c>
      <c r="B34" s="325">
        <f>+'[1]Podklady QZ'!B350</f>
        <v>46110.219999999994</v>
      </c>
      <c r="C34" s="369">
        <f>+'[1]Podklady QZ'!C350</f>
        <v>0.33071589910569493</v>
      </c>
      <c r="D34" s="364">
        <f>+'[1]Podklady QZ'!D350</f>
        <v>70949.171999999991</v>
      </c>
      <c r="E34" s="369">
        <f>+'[1]Podklady QZ'!E350</f>
        <v>0.34861935762750668</v>
      </c>
      <c r="F34" s="364">
        <f>+'[1]Podklady QZ'!F350</f>
        <v>102957.95099999999</v>
      </c>
      <c r="G34" s="369">
        <f>+'[1]Podklady QZ'!G350</f>
        <v>0.36107836727507719</v>
      </c>
      <c r="H34" s="364">
        <f>+'[1]Podklady QZ'!H350</f>
        <v>220017.34299999999</v>
      </c>
      <c r="I34" s="369">
        <f>+'[1]Podklady QZ'!I350</f>
        <v>0.35030125403934165</v>
      </c>
      <c r="J34" s="176"/>
      <c r="K34" s="178" t="str">
        <f t="shared" si="7"/>
        <v>Ostatní</v>
      </c>
      <c r="L34" s="168">
        <f t="shared" si="4"/>
        <v>46110.219999999994</v>
      </c>
      <c r="M34" s="168">
        <f t="shared" si="5"/>
        <v>70949.171999999991</v>
      </c>
      <c r="N34" s="168">
        <f t="shared" si="6"/>
        <v>102957.95099999999</v>
      </c>
    </row>
    <row r="35" spans="1:14" ht="18" customHeight="1" x14ac:dyDescent="0.2">
      <c r="A35" s="327" t="s">
        <v>257</v>
      </c>
      <c r="B35" s="244"/>
      <c r="C35" s="244"/>
      <c r="D35" s="14"/>
      <c r="F35" s="17"/>
      <c r="G35" s="178"/>
      <c r="H35" s="178"/>
      <c r="I35" s="4" t="s">
        <v>82</v>
      </c>
      <c r="J35" s="178"/>
    </row>
    <row r="36" spans="1:14" x14ac:dyDescent="0.2">
      <c r="A36" s="119"/>
      <c r="B36" s="119"/>
      <c r="C36" s="119"/>
    </row>
    <row r="37" spans="1:14" x14ac:dyDescent="0.2">
      <c r="B37" s="127"/>
      <c r="C37" s="127"/>
      <c r="D37" s="127"/>
    </row>
    <row r="38" spans="1:14" x14ac:dyDescent="0.2">
      <c r="B38" s="127"/>
      <c r="C38" s="127"/>
      <c r="D38" s="127"/>
    </row>
    <row r="39" spans="1:14" x14ac:dyDescent="0.2">
      <c r="B39" s="127"/>
      <c r="C39" s="127"/>
      <c r="D39" s="127"/>
      <c r="L39" s="184" t="s">
        <v>251</v>
      </c>
      <c r="M39" s="219">
        <f>+'[1]Podklady QZ'!L319</f>
        <v>4.6530378605706857E-2</v>
      </c>
    </row>
    <row r="40" spans="1:14" x14ac:dyDescent="0.2">
      <c r="B40" s="226"/>
      <c r="C40" s="226"/>
      <c r="D40" s="226"/>
      <c r="L40" s="184" t="s">
        <v>66</v>
      </c>
      <c r="M40" s="219">
        <f>+'[1]Podklady QZ'!L320</f>
        <v>5.3010611606546132E-2</v>
      </c>
    </row>
    <row r="41" spans="1:14" x14ac:dyDescent="0.2">
      <c r="B41" s="127"/>
      <c r="C41" s="127"/>
      <c r="D41" s="127"/>
      <c r="L41" s="184" t="s">
        <v>182</v>
      </c>
      <c r="M41" s="219">
        <f>+'[1]Podklady QZ'!L321</f>
        <v>6.2829278816064982E-2</v>
      </c>
    </row>
  </sheetData>
  <mergeCells count="4">
    <mergeCell ref="B5:C5"/>
    <mergeCell ref="D5:E5"/>
    <mergeCell ref="F5:G5"/>
    <mergeCell ref="H5:I5"/>
  </mergeCells>
  <conditionalFormatting sqref="C10:C25 C27:C34 E10:E25 E27:E34 G10:G25 G27:G34 I10:I25 I27:I34">
    <cfRule type="dataBar" priority="1">
      <dataBar>
        <cfvo type="num" val="0"/>
        <cfvo type="num" val="1"/>
        <color rgb="FF63C384"/>
      </dataBar>
      <extLst>
        <ext xmlns:x14="http://schemas.microsoft.com/office/spreadsheetml/2009/9/main" uri="{B025F937-C7B1-47D3-B67F-A62EFF666E3E}">
          <x14:id>{A2114701-FD57-49C2-8F47-7A0CE22685F1}</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ignoredErrors>
    <ignoredError sqref="L26:N26" formula="1"/>
  </ignoredErrors>
  <drawing r:id="rId2"/>
  <extLst>
    <ext xmlns:x14="http://schemas.microsoft.com/office/spreadsheetml/2009/9/main" uri="{78C0D931-6437-407d-A8EE-F0AAD7539E65}">
      <x14:conditionalFormattings>
        <x14:conditionalFormatting xmlns:xm="http://schemas.microsoft.com/office/excel/2006/main">
          <x14:cfRule type="dataBar" id="{A2114701-FD57-49C2-8F47-7A0CE22685F1}">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view="pageBreakPreview" zoomScaleNormal="100" zoomScaleSheetLayoutView="100" workbookViewId="0">
      <selection activeCell="N38" sqref="N38"/>
    </sheetView>
  </sheetViews>
  <sheetFormatPr defaultRowHeight="12" x14ac:dyDescent="0.2"/>
  <cols>
    <col min="1" max="1" width="42.28515625" style="123" customWidth="1"/>
    <col min="2" max="9" width="11.42578125" style="123" customWidth="1"/>
    <col min="10" max="12" width="8" style="123" customWidth="1"/>
    <col min="13" max="13" width="8.42578125" style="123" customWidth="1"/>
    <col min="14" max="14" width="7.85546875" style="123" customWidth="1"/>
    <col min="15" max="20" width="9.140625" style="123" customWidth="1"/>
    <col min="21" max="16384" width="9.140625" style="123"/>
  </cols>
  <sheetData>
    <row r="1" spans="1:15" ht="18.75" x14ac:dyDescent="0.3">
      <c r="A1" s="164" t="s">
        <v>220</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316" t="s">
        <v>277</v>
      </c>
      <c r="C6" s="316" t="s">
        <v>52</v>
      </c>
      <c r="D6" s="316" t="s">
        <v>277</v>
      </c>
      <c r="E6" s="316" t="s">
        <v>52</v>
      </c>
      <c r="F6" s="316" t="s">
        <v>277</v>
      </c>
      <c r="G6" s="317" t="s">
        <v>52</v>
      </c>
      <c r="H6" s="316" t="s">
        <v>277</v>
      </c>
      <c r="I6" s="317" t="s">
        <v>52</v>
      </c>
      <c r="J6" s="184"/>
      <c r="O6" s="184"/>
    </row>
    <row r="7" spans="1:15" x14ac:dyDescent="0.2">
      <c r="A7" s="243" t="s">
        <v>245</v>
      </c>
      <c r="B7" s="323">
        <f>+'[1]Podklady QZ'!B358</f>
        <v>2906.1049999999996</v>
      </c>
      <c r="C7" s="320">
        <f>+'[1]Podklady QZ'!C358</f>
        <v>7.0007698280034919E-2</v>
      </c>
      <c r="D7" s="321">
        <f>+'[1]Podklady QZ'!D358</f>
        <v>2908.1049999999996</v>
      </c>
      <c r="E7" s="320">
        <f>+'[1]Podklady QZ'!E358</f>
        <v>7.0061557552790366E-2</v>
      </c>
      <c r="F7" s="321">
        <f>+'[1]Podklady QZ'!F358</f>
        <v>2906.1049999999996</v>
      </c>
      <c r="G7" s="320">
        <f>+'[1]Podklady QZ'!G358</f>
        <v>7.0614198917637636E-2</v>
      </c>
      <c r="H7" s="321">
        <f>+'[1]Podklady QZ'!H358</f>
        <v>2906.1049999999996</v>
      </c>
      <c r="I7" s="320">
        <f>+'[1]Podklady QZ'!I358</f>
        <v>7.0614198917637636E-2</v>
      </c>
      <c r="J7" s="187"/>
      <c r="O7" s="92"/>
    </row>
    <row r="8" spans="1:15" x14ac:dyDescent="0.2">
      <c r="A8" s="240" t="s">
        <v>278</v>
      </c>
      <c r="B8" s="323">
        <f>+'[1]Podklady QZ'!B359</f>
        <v>1335926.6510000001</v>
      </c>
      <c r="C8" s="320">
        <f>+'[1]Podklady QZ'!C359</f>
        <v>0.10168601197783012</v>
      </c>
      <c r="D8" s="321">
        <f>+'[1]Podklady QZ'!D359</f>
        <v>1472701.3669999996</v>
      </c>
      <c r="E8" s="320">
        <f>+'[1]Podklady QZ'!E359</f>
        <v>9.1982918117279974E-2</v>
      </c>
      <c r="F8" s="321">
        <f>+'[1]Podklady QZ'!F359</f>
        <v>1592044.8770000001</v>
      </c>
      <c r="G8" s="320">
        <f>+'[1]Podklady QZ'!G359</f>
        <v>8.4679064951287825E-2</v>
      </c>
      <c r="H8" s="321">
        <f>+'[1]Podklady QZ'!H359</f>
        <v>4400672.8949999996</v>
      </c>
      <c r="I8" s="320">
        <f>+'[1]Podklady QZ'!I359</f>
        <v>9.1777654029952818E-2</v>
      </c>
      <c r="J8" s="187"/>
      <c r="O8" s="92"/>
    </row>
    <row r="9" spans="1:15" x14ac:dyDescent="0.2">
      <c r="A9" s="241" t="s">
        <v>279</v>
      </c>
      <c r="B9" s="322">
        <f>+'[1]Podklady QZ'!B360</f>
        <v>268936.73500000004</v>
      </c>
      <c r="C9" s="319">
        <f>+'[1]Podklady QZ'!C360</f>
        <v>3.96710825931159E-2</v>
      </c>
      <c r="D9" s="318">
        <f>+'[1]Podklady QZ'!D360</f>
        <v>364526.66399999999</v>
      </c>
      <c r="E9" s="319">
        <f>+'[1]Podklady QZ'!E360</f>
        <v>4.0166944143238216E-2</v>
      </c>
      <c r="F9" s="318">
        <f>+'[1]Podklady QZ'!F360</f>
        <v>436686.86100000003</v>
      </c>
      <c r="G9" s="319">
        <f>+'[1]Podklady QZ'!G360</f>
        <v>3.8612150440486978E-2</v>
      </c>
      <c r="H9" s="318">
        <f>+'[1]Podklady QZ'!H360</f>
        <v>1070150.26</v>
      </c>
      <c r="I9" s="319">
        <f>+'[1]Podklady QZ'!I360</f>
        <v>3.9395866331666439E-2</v>
      </c>
      <c r="J9" s="176"/>
      <c r="K9" s="178"/>
      <c r="L9" s="178" t="str">
        <f>+B5</f>
        <v>Říjen</v>
      </c>
      <c r="M9" s="178" t="str">
        <f>+D5</f>
        <v>Listopad</v>
      </c>
      <c r="N9" s="178" t="str">
        <f>+F5</f>
        <v>Prosinec</v>
      </c>
      <c r="O9" s="179"/>
    </row>
    <row r="10" spans="1:15" x14ac:dyDescent="0.2">
      <c r="A10" s="57" t="s">
        <v>44</v>
      </c>
      <c r="B10" s="324">
        <f>+'[1]Podklady QZ'!B361</f>
        <v>31842.146000000004</v>
      </c>
      <c r="C10" s="73">
        <f>+'[1]Podklady QZ'!C361</f>
        <v>5.6975912610251374E-2</v>
      </c>
      <c r="D10" s="363">
        <f>+'[1]Podklady QZ'!D361</f>
        <v>38401.51</v>
      </c>
      <c r="E10" s="368">
        <f>+'[1]Podklady QZ'!E361</f>
        <v>5.3304292112980378E-2</v>
      </c>
      <c r="F10" s="363">
        <f>+'[1]Podklady QZ'!F361</f>
        <v>45836.211000000003</v>
      </c>
      <c r="G10" s="368">
        <f>+'[1]Podklady QZ'!G361</f>
        <v>5.3410659422087933E-2</v>
      </c>
      <c r="H10" s="363">
        <f>+'[1]Podklady QZ'!H361</f>
        <v>116079.867</v>
      </c>
      <c r="I10" s="368">
        <f>+'[1]Podklady QZ'!I361</f>
        <v>5.4306990096028296E-2</v>
      </c>
      <c r="J10" s="176"/>
      <c r="K10" s="178" t="str">
        <f>+A10</f>
        <v>Biomasa</v>
      </c>
      <c r="L10" s="168">
        <f>+B10</f>
        <v>31842.146000000004</v>
      </c>
      <c r="M10" s="168">
        <f>+D10</f>
        <v>38401.51</v>
      </c>
      <c r="N10" s="168">
        <f>+F10</f>
        <v>45836.211000000003</v>
      </c>
      <c r="O10" s="246"/>
    </row>
    <row r="11" spans="1:15" x14ac:dyDescent="0.2">
      <c r="A11" s="57" t="s">
        <v>43</v>
      </c>
      <c r="B11" s="324">
        <f>+'[1]Podklady QZ'!B362</f>
        <v>622</v>
      </c>
      <c r="C11" s="421">
        <f>+'[1]Podklady QZ'!C362</f>
        <v>1.343110515689442E-2</v>
      </c>
      <c r="D11" s="381">
        <f>+'[1]Podklady QZ'!D362</f>
        <v>595</v>
      </c>
      <c r="E11" s="380">
        <f>+'[1]Podklady QZ'!E362</f>
        <v>1.1201935061798816E-2</v>
      </c>
      <c r="F11" s="381">
        <f>+'[1]Podklady QZ'!F362</f>
        <v>760</v>
      </c>
      <c r="G11" s="368">
        <f>+'[1]Podklady QZ'!G362</f>
        <v>1.2907404167661542E-2</v>
      </c>
      <c r="H11" s="381">
        <f>+'[1]Podklady QZ'!H362</f>
        <v>1977</v>
      </c>
      <c r="I11" s="368">
        <f>+'[1]Podklady QZ'!I362</f>
        <v>1.2488379632237373E-2</v>
      </c>
      <c r="J11" s="176"/>
      <c r="K11" s="178" t="str">
        <f t="shared" ref="K11:L25" si="0">+A11</f>
        <v>Bioplyn</v>
      </c>
      <c r="L11" s="168">
        <f t="shared" si="0"/>
        <v>622</v>
      </c>
      <c r="M11" s="168">
        <f t="shared" ref="M11:M25" si="1">+D11</f>
        <v>595</v>
      </c>
      <c r="N11" s="168">
        <f t="shared" ref="N11:N25" si="2">+F11</f>
        <v>760</v>
      </c>
      <c r="O11" s="246"/>
    </row>
    <row r="12" spans="1:15" x14ac:dyDescent="0.2">
      <c r="A12" s="57" t="s">
        <v>42</v>
      </c>
      <c r="B12" s="324">
        <f>+'[1]Podklady QZ'!B363</f>
        <v>0</v>
      </c>
      <c r="C12" s="421">
        <f>+'[1]Podklady QZ'!C363</f>
        <v>0</v>
      </c>
      <c r="D12" s="381">
        <f>+'[1]Podklady QZ'!D363</f>
        <v>0</v>
      </c>
      <c r="E12" s="380">
        <f>+'[1]Podklady QZ'!E363</f>
        <v>0</v>
      </c>
      <c r="F12" s="381">
        <f>+'[1]Podklady QZ'!F363</f>
        <v>0</v>
      </c>
      <c r="G12" s="368">
        <f>+'[1]Podklady QZ'!G363</f>
        <v>0</v>
      </c>
      <c r="H12" s="381">
        <f>+'[1]Podklady QZ'!H363</f>
        <v>0</v>
      </c>
      <c r="I12" s="368">
        <f>+'[1]Podklady QZ'!I363</f>
        <v>0</v>
      </c>
      <c r="J12" s="176"/>
      <c r="K12" s="178" t="str">
        <f t="shared" si="0"/>
        <v>Černé uhlí</v>
      </c>
      <c r="L12" s="168">
        <f t="shared" si="0"/>
        <v>0</v>
      </c>
      <c r="M12" s="168">
        <f t="shared" si="1"/>
        <v>0</v>
      </c>
      <c r="N12" s="168">
        <f t="shared" si="2"/>
        <v>0</v>
      </c>
      <c r="O12" s="246"/>
    </row>
    <row r="13" spans="1:15" x14ac:dyDescent="0.2">
      <c r="A13" s="57" t="s">
        <v>67</v>
      </c>
      <c r="B13" s="324">
        <f>+'[1]Podklady QZ'!B364</f>
        <v>0</v>
      </c>
      <c r="C13" s="421">
        <f>+'[1]Podklady QZ'!C364</f>
        <v>0</v>
      </c>
      <c r="D13" s="381">
        <f>+'[1]Podklady QZ'!D364</f>
        <v>0</v>
      </c>
      <c r="E13" s="380">
        <f>+'[1]Podklady QZ'!E364</f>
        <v>0</v>
      </c>
      <c r="F13" s="381">
        <f>+'[1]Podklady QZ'!F364</f>
        <v>0</v>
      </c>
      <c r="G13" s="368">
        <f>+'[1]Podklady QZ'!G364</f>
        <v>0</v>
      </c>
      <c r="H13" s="381">
        <f>+'[1]Podklady QZ'!H364</f>
        <v>0</v>
      </c>
      <c r="I13" s="368">
        <f>+'[1]Podklady QZ'!I364</f>
        <v>0</v>
      </c>
      <c r="J13" s="176"/>
      <c r="K13" s="178" t="str">
        <f t="shared" si="0"/>
        <v>Elektrická energie</v>
      </c>
      <c r="L13" s="168">
        <f t="shared" si="0"/>
        <v>0</v>
      </c>
      <c r="M13" s="168">
        <f t="shared" si="1"/>
        <v>0</v>
      </c>
      <c r="N13" s="168">
        <f t="shared" si="2"/>
        <v>0</v>
      </c>
      <c r="O13" s="246"/>
    </row>
    <row r="14" spans="1:15" x14ac:dyDescent="0.2">
      <c r="A14" s="57" t="s">
        <v>68</v>
      </c>
      <c r="B14" s="324">
        <f>+'[1]Podklady QZ'!B365</f>
        <v>565.45000000000005</v>
      </c>
      <c r="C14" s="421">
        <f>+'[1]Podklady QZ'!C365</f>
        <v>0.4446550178506834</v>
      </c>
      <c r="D14" s="381">
        <f>+'[1]Podklady QZ'!D365</f>
        <v>523.13</v>
      </c>
      <c r="E14" s="380">
        <f>+'[1]Podklady QZ'!E365</f>
        <v>0.51983425084961343</v>
      </c>
      <c r="F14" s="381">
        <f>+'[1]Podklady QZ'!F365</f>
        <v>544.54</v>
      </c>
      <c r="G14" s="368">
        <f>+'[1]Podklady QZ'!G365</f>
        <v>0.60994433056666331</v>
      </c>
      <c r="H14" s="381">
        <f>+'[1]Podklady QZ'!H365</f>
        <v>1633.12</v>
      </c>
      <c r="I14" s="368">
        <f>+'[1]Podklady QZ'!I365</f>
        <v>0.51505470280089682</v>
      </c>
      <c r="J14" s="176"/>
      <c r="K14" s="178" t="str">
        <f t="shared" si="0"/>
        <v>Energie prostředí (tepelné čerpadlo)</v>
      </c>
      <c r="L14" s="168">
        <f t="shared" si="0"/>
        <v>565.45000000000005</v>
      </c>
      <c r="M14" s="168">
        <f t="shared" si="1"/>
        <v>523.13</v>
      </c>
      <c r="N14" s="168">
        <f t="shared" si="2"/>
        <v>544.54</v>
      </c>
      <c r="O14" s="246"/>
    </row>
    <row r="15" spans="1:15" x14ac:dyDescent="0.2">
      <c r="A15" s="57" t="s">
        <v>69</v>
      </c>
      <c r="B15" s="324">
        <f>+'[1]Podklady QZ'!B366</f>
        <v>9.9510000000000005</v>
      </c>
      <c r="C15" s="421">
        <f>+'[1]Podklady QZ'!C366</f>
        <v>0.31740614334470996</v>
      </c>
      <c r="D15" s="381">
        <f>+'[1]Podklady QZ'!D366</f>
        <v>3.2320000000000002</v>
      </c>
      <c r="E15" s="380">
        <f>+'[1]Podklady QZ'!E366</f>
        <v>0.35783879539415414</v>
      </c>
      <c r="F15" s="381">
        <f>+'[1]Podklady QZ'!F366</f>
        <v>2.895</v>
      </c>
      <c r="G15" s="368">
        <f>+'[1]Podklady QZ'!G366</f>
        <v>0.3017196456487754</v>
      </c>
      <c r="H15" s="381">
        <f>+'[1]Podklady QZ'!H366</f>
        <v>16.077999999999999</v>
      </c>
      <c r="I15" s="368">
        <f>+'[1]Podklady QZ'!I366</f>
        <v>0.32170154868141987</v>
      </c>
      <c r="J15" s="176"/>
      <c r="K15" s="178" t="str">
        <f t="shared" si="0"/>
        <v>Energie Slunce (solární kolektor)</v>
      </c>
      <c r="L15" s="168">
        <f t="shared" si="0"/>
        <v>9.9510000000000005</v>
      </c>
      <c r="M15" s="168">
        <f t="shared" si="1"/>
        <v>3.2320000000000002</v>
      </c>
      <c r="N15" s="168">
        <f t="shared" si="2"/>
        <v>2.895</v>
      </c>
      <c r="O15" s="246"/>
    </row>
    <row r="16" spans="1:15" x14ac:dyDescent="0.2">
      <c r="A16" s="57" t="s">
        <v>41</v>
      </c>
      <c r="B16" s="324">
        <f>+'[1]Podklady QZ'!B367</f>
        <v>160196.31900000002</v>
      </c>
      <c r="C16" s="421">
        <f>+'[1]Podklady QZ'!C367</f>
        <v>5.1137568419975715E-2</v>
      </c>
      <c r="D16" s="381">
        <f>+'[1]Podklady QZ'!D367</f>
        <v>213528.62899999999</v>
      </c>
      <c r="E16" s="380">
        <f>+'[1]Podklady QZ'!E367</f>
        <v>5.0033728662328844E-2</v>
      </c>
      <c r="F16" s="381">
        <f>+'[1]Podklady QZ'!F367</f>
        <v>252611.89599999998</v>
      </c>
      <c r="G16" s="368">
        <f>+'[1]Podklady QZ'!G367</f>
        <v>4.7461002756209278E-2</v>
      </c>
      <c r="H16" s="381">
        <f>+'[1]Podklady QZ'!H367</f>
        <v>626336.84399999992</v>
      </c>
      <c r="I16" s="368">
        <f>+'[1]Podklady QZ'!I367</f>
        <v>4.9229238044667931E-2</v>
      </c>
      <c r="J16" s="176"/>
      <c r="K16" s="178" t="str">
        <f t="shared" si="0"/>
        <v>Hnědé uhlí</v>
      </c>
      <c r="L16" s="168">
        <f t="shared" si="0"/>
        <v>160196.31900000002</v>
      </c>
      <c r="M16" s="168">
        <f t="shared" si="1"/>
        <v>213528.62899999999</v>
      </c>
      <c r="N16" s="168">
        <f t="shared" si="2"/>
        <v>252611.89599999998</v>
      </c>
      <c r="O16" s="246"/>
    </row>
    <row r="17" spans="1:18" x14ac:dyDescent="0.2">
      <c r="A17" s="57" t="s">
        <v>80</v>
      </c>
      <c r="B17" s="324">
        <f>+'[1]Podklady QZ'!B368</f>
        <v>0</v>
      </c>
      <c r="C17" s="421">
        <f>+'[1]Podklady QZ'!C368</f>
        <v>0</v>
      </c>
      <c r="D17" s="381">
        <f>+'[1]Podklady QZ'!D368</f>
        <v>0</v>
      </c>
      <c r="E17" s="380">
        <f>+'[1]Podklady QZ'!E368</f>
        <v>0</v>
      </c>
      <c r="F17" s="381">
        <f>+'[1]Podklady QZ'!F368</f>
        <v>0</v>
      </c>
      <c r="G17" s="368">
        <f>+'[1]Podklady QZ'!G368</f>
        <v>0</v>
      </c>
      <c r="H17" s="381">
        <f>+'[1]Podklady QZ'!H368</f>
        <v>0</v>
      </c>
      <c r="I17" s="368">
        <f>+'[1]Podklady QZ'!I368</f>
        <v>0</v>
      </c>
      <c r="J17" s="176"/>
      <c r="K17" s="178" t="str">
        <f t="shared" si="0"/>
        <v>Jaderné palivo</v>
      </c>
      <c r="L17" s="168">
        <f t="shared" si="0"/>
        <v>0</v>
      </c>
      <c r="M17" s="168">
        <f t="shared" si="1"/>
        <v>0</v>
      </c>
      <c r="N17" s="168">
        <f t="shared" si="2"/>
        <v>0</v>
      </c>
      <c r="O17" s="246"/>
    </row>
    <row r="18" spans="1:18" x14ac:dyDescent="0.2">
      <c r="A18" s="57" t="s">
        <v>40</v>
      </c>
      <c r="B18" s="324">
        <f>+'[1]Podklady QZ'!B369</f>
        <v>0</v>
      </c>
      <c r="C18" s="421">
        <f>+'[1]Podklady QZ'!C369</f>
        <v>0</v>
      </c>
      <c r="D18" s="381">
        <f>+'[1]Podklady QZ'!D369</f>
        <v>0</v>
      </c>
      <c r="E18" s="380">
        <f>+'[1]Podklady QZ'!E369</f>
        <v>0</v>
      </c>
      <c r="F18" s="381">
        <f>+'[1]Podklady QZ'!F369</f>
        <v>0</v>
      </c>
      <c r="G18" s="368">
        <f>+'[1]Podklady QZ'!G369</f>
        <v>0</v>
      </c>
      <c r="H18" s="381">
        <f>+'[1]Podklady QZ'!H369</f>
        <v>0</v>
      </c>
      <c r="I18" s="368">
        <f>+'[1]Podklady QZ'!I369</f>
        <v>0</v>
      </c>
      <c r="J18" s="176"/>
      <c r="K18" s="178" t="str">
        <f t="shared" si="0"/>
        <v>Koks</v>
      </c>
      <c r="L18" s="168">
        <f t="shared" si="0"/>
        <v>0</v>
      </c>
      <c r="M18" s="168">
        <f t="shared" si="1"/>
        <v>0</v>
      </c>
      <c r="N18" s="168">
        <f t="shared" si="2"/>
        <v>0</v>
      </c>
      <c r="O18" s="246"/>
    </row>
    <row r="19" spans="1:18" x14ac:dyDescent="0.2">
      <c r="A19" s="57" t="s">
        <v>39</v>
      </c>
      <c r="B19" s="324">
        <f>+'[1]Podklady QZ'!B370</f>
        <v>0</v>
      </c>
      <c r="C19" s="421">
        <f>+'[1]Podklady QZ'!C370</f>
        <v>0</v>
      </c>
      <c r="D19" s="381">
        <f>+'[1]Podklady QZ'!D370</f>
        <v>0</v>
      </c>
      <c r="E19" s="380">
        <f>+'[1]Podklady QZ'!E370</f>
        <v>0</v>
      </c>
      <c r="F19" s="381">
        <f>+'[1]Podklady QZ'!F370</f>
        <v>0</v>
      </c>
      <c r="G19" s="368">
        <f>+'[1]Podklady QZ'!G370</f>
        <v>0</v>
      </c>
      <c r="H19" s="381">
        <f>+'[1]Podklady QZ'!H370</f>
        <v>0</v>
      </c>
      <c r="I19" s="368">
        <f>+'[1]Podklady QZ'!I370</f>
        <v>0</v>
      </c>
      <c r="J19" s="176"/>
      <c r="K19" s="178" t="str">
        <f t="shared" si="0"/>
        <v>Odpadní teplo</v>
      </c>
      <c r="L19" s="168">
        <f t="shared" si="0"/>
        <v>0</v>
      </c>
      <c r="M19" s="168">
        <f t="shared" si="1"/>
        <v>0</v>
      </c>
      <c r="N19" s="168">
        <f t="shared" si="2"/>
        <v>0</v>
      </c>
      <c r="O19" s="246"/>
    </row>
    <row r="20" spans="1:18" x14ac:dyDescent="0.2">
      <c r="A20" s="57" t="s">
        <v>38</v>
      </c>
      <c r="B20" s="324">
        <f>+'[1]Podklady QZ'!B371</f>
        <v>0</v>
      </c>
      <c r="C20" s="421">
        <f>+'[1]Podklady QZ'!C371</f>
        <v>0</v>
      </c>
      <c r="D20" s="381">
        <f>+'[1]Podklady QZ'!D371</f>
        <v>0</v>
      </c>
      <c r="E20" s="380">
        <f>+'[1]Podklady QZ'!E371</f>
        <v>0</v>
      </c>
      <c r="F20" s="381">
        <f>+'[1]Podklady QZ'!F371</f>
        <v>0</v>
      </c>
      <c r="G20" s="368">
        <f>+'[1]Podklady QZ'!G371</f>
        <v>0</v>
      </c>
      <c r="H20" s="381">
        <f>+'[1]Podklady QZ'!H371</f>
        <v>0</v>
      </c>
      <c r="I20" s="368">
        <f>+'[1]Podklady QZ'!I371</f>
        <v>0</v>
      </c>
      <c r="J20" s="176"/>
      <c r="K20" s="178" t="str">
        <f t="shared" si="0"/>
        <v>Ostatní kapalná paliva</v>
      </c>
      <c r="L20" s="168">
        <f t="shared" si="0"/>
        <v>0</v>
      </c>
      <c r="M20" s="168">
        <f t="shared" si="1"/>
        <v>0</v>
      </c>
      <c r="N20" s="168">
        <f t="shared" si="2"/>
        <v>0</v>
      </c>
      <c r="O20" s="246"/>
    </row>
    <row r="21" spans="1:18" x14ac:dyDescent="0.2">
      <c r="A21" s="57" t="s">
        <v>37</v>
      </c>
      <c r="B21" s="324">
        <f>+'[1]Podklady QZ'!B372</f>
        <v>0</v>
      </c>
      <c r="C21" s="421">
        <f>+'[1]Podklady QZ'!C372</f>
        <v>0</v>
      </c>
      <c r="D21" s="381">
        <f>+'[1]Podklady QZ'!D372</f>
        <v>0</v>
      </c>
      <c r="E21" s="380">
        <f>+'[1]Podklady QZ'!E372</f>
        <v>0</v>
      </c>
      <c r="F21" s="381">
        <f>+'[1]Podklady QZ'!F372</f>
        <v>0</v>
      </c>
      <c r="G21" s="368">
        <f>+'[1]Podklady QZ'!G372</f>
        <v>0</v>
      </c>
      <c r="H21" s="381">
        <f>+'[1]Podklady QZ'!H372</f>
        <v>0</v>
      </c>
      <c r="I21" s="368">
        <f>+'[1]Podklady QZ'!I372</f>
        <v>0</v>
      </c>
      <c r="J21" s="176"/>
      <c r="K21" s="178" t="str">
        <f t="shared" si="0"/>
        <v>Ostatní pevná paliva</v>
      </c>
      <c r="L21" s="168">
        <f t="shared" si="0"/>
        <v>0</v>
      </c>
      <c r="M21" s="168">
        <f t="shared" si="1"/>
        <v>0</v>
      </c>
      <c r="N21" s="168">
        <f t="shared" si="2"/>
        <v>0</v>
      </c>
      <c r="O21" s="246"/>
    </row>
    <row r="22" spans="1:18" x14ac:dyDescent="0.2">
      <c r="A22" s="57" t="s">
        <v>36</v>
      </c>
      <c r="B22" s="324">
        <f>+'[1]Podklady QZ'!B373</f>
        <v>30029.040000000001</v>
      </c>
      <c r="C22" s="421">
        <f>+'[1]Podklady QZ'!C373</f>
        <v>9.7085022289807518E-2</v>
      </c>
      <c r="D22" s="381">
        <f>+'[1]Podklady QZ'!D373</f>
        <v>48375.45</v>
      </c>
      <c r="E22" s="380">
        <f>+'[1]Podklady QZ'!E373</f>
        <v>0.14885835382248863</v>
      </c>
      <c r="F22" s="381">
        <f>+'[1]Podklady QZ'!F373</f>
        <v>57526.100000000006</v>
      </c>
      <c r="G22" s="368">
        <f>+'[1]Podklady QZ'!G373</f>
        <v>0.13968909975184282</v>
      </c>
      <c r="H22" s="381">
        <f>+'[1]Podklady QZ'!H373</f>
        <v>135930.59</v>
      </c>
      <c r="I22" s="368">
        <f>+'[1]Podklady QZ'!I373</f>
        <v>0.12994055830769505</v>
      </c>
      <c r="J22" s="176"/>
      <c r="K22" s="178" t="str">
        <f t="shared" si="0"/>
        <v>Ostatní plyny</v>
      </c>
      <c r="L22" s="168">
        <f t="shared" si="0"/>
        <v>30029.040000000001</v>
      </c>
      <c r="M22" s="168">
        <f t="shared" si="1"/>
        <v>48375.45</v>
      </c>
      <c r="N22" s="168">
        <f t="shared" si="2"/>
        <v>57526.100000000006</v>
      </c>
      <c r="O22" s="246"/>
    </row>
    <row r="23" spans="1:18" x14ac:dyDescent="0.2">
      <c r="A23" s="57" t="s">
        <v>3</v>
      </c>
      <c r="B23" s="324">
        <f>+'[1]Podklady QZ'!B374</f>
        <v>0</v>
      </c>
      <c r="C23" s="421">
        <f>+'[1]Podklady QZ'!C374</f>
        <v>0</v>
      </c>
      <c r="D23" s="381">
        <f>+'[1]Podklady QZ'!D374</f>
        <v>0</v>
      </c>
      <c r="E23" s="380">
        <f>+'[1]Podklady QZ'!E374</f>
        <v>0</v>
      </c>
      <c r="F23" s="381">
        <f>+'[1]Podklady QZ'!F374</f>
        <v>0</v>
      </c>
      <c r="G23" s="368">
        <f>+'[1]Podklady QZ'!G374</f>
        <v>0</v>
      </c>
      <c r="H23" s="381">
        <f>+'[1]Podklady QZ'!H374</f>
        <v>0</v>
      </c>
      <c r="I23" s="368">
        <f>+'[1]Podklady QZ'!I374</f>
        <v>0</v>
      </c>
      <c r="J23" s="176"/>
      <c r="K23" s="178" t="str">
        <f t="shared" si="0"/>
        <v>Ostatní</v>
      </c>
      <c r="L23" s="168">
        <f t="shared" si="0"/>
        <v>0</v>
      </c>
      <c r="M23" s="168">
        <f t="shared" si="1"/>
        <v>0</v>
      </c>
      <c r="N23" s="168">
        <f t="shared" si="2"/>
        <v>0</v>
      </c>
      <c r="O23" s="246"/>
    </row>
    <row r="24" spans="1:18" x14ac:dyDescent="0.2">
      <c r="A24" s="57" t="s">
        <v>35</v>
      </c>
      <c r="B24" s="324">
        <f>+'[1]Podklady QZ'!B375</f>
        <v>0</v>
      </c>
      <c r="C24" s="421">
        <f>+'[1]Podklady QZ'!C375</f>
        <v>0</v>
      </c>
      <c r="D24" s="381">
        <f>+'[1]Podklady QZ'!D375</f>
        <v>0</v>
      </c>
      <c r="E24" s="380">
        <f>+'[1]Podklady QZ'!E375</f>
        <v>0</v>
      </c>
      <c r="F24" s="381">
        <f>+'[1]Podklady QZ'!F375</f>
        <v>0</v>
      </c>
      <c r="G24" s="368">
        <f>+'[1]Podklady QZ'!G375</f>
        <v>0</v>
      </c>
      <c r="H24" s="381">
        <f>+'[1]Podklady QZ'!H375</f>
        <v>0</v>
      </c>
      <c r="I24" s="368">
        <f>+'[1]Podklady QZ'!I375</f>
        <v>0</v>
      </c>
      <c r="J24" s="176"/>
      <c r="K24" s="178" t="str">
        <f t="shared" si="0"/>
        <v>Topné oleje</v>
      </c>
      <c r="L24" s="168">
        <f t="shared" si="0"/>
        <v>0</v>
      </c>
      <c r="M24" s="168">
        <f t="shared" si="1"/>
        <v>0</v>
      </c>
      <c r="N24" s="168">
        <f t="shared" si="2"/>
        <v>0</v>
      </c>
      <c r="O24" s="246"/>
    </row>
    <row r="25" spans="1:18" x14ac:dyDescent="0.2">
      <c r="A25" s="218" t="s">
        <v>34</v>
      </c>
      <c r="B25" s="326">
        <f>+'[1]Podklady QZ'!B376</f>
        <v>45671.828999999998</v>
      </c>
      <c r="C25" s="422">
        <f>+'[1]Podklady QZ'!C376</f>
        <v>2.6667557823986585E-2</v>
      </c>
      <c r="D25" s="379">
        <f>+'[1]Podklady QZ'!D376</f>
        <v>63099.713000000018</v>
      </c>
      <c r="E25" s="378">
        <f>+'[1]Podklady QZ'!E376</f>
        <v>2.7229437137268882E-2</v>
      </c>
      <c r="F25" s="379">
        <f>+'[1]Podklady QZ'!F376</f>
        <v>79405.219000000012</v>
      </c>
      <c r="G25" s="378">
        <f>+'[1]Podklady QZ'!G376</f>
        <v>2.7282282734077786E-2</v>
      </c>
      <c r="H25" s="379">
        <f>+'[1]Podklady QZ'!H376</f>
        <v>188176.76100000003</v>
      </c>
      <c r="I25" s="378">
        <f>+'[1]Podklady QZ'!I376</f>
        <v>2.7112948355443391E-2</v>
      </c>
      <c r="J25" s="176"/>
      <c r="K25" s="178" t="str">
        <f t="shared" si="0"/>
        <v>Zemní plyn</v>
      </c>
      <c r="L25" s="168">
        <f t="shared" si="0"/>
        <v>45671.828999999998</v>
      </c>
      <c r="M25" s="168">
        <f t="shared" si="1"/>
        <v>63099.713000000018</v>
      </c>
      <c r="N25" s="168">
        <f t="shared" si="2"/>
        <v>79405.219000000012</v>
      </c>
      <c r="O25" s="173"/>
    </row>
    <row r="26" spans="1:18" ht="13.5" customHeight="1" x14ac:dyDescent="0.2">
      <c r="A26" s="242" t="s">
        <v>280</v>
      </c>
      <c r="B26" s="322">
        <f>+'[1]Podklady QZ'!B377</f>
        <v>254194.769</v>
      </c>
      <c r="C26" s="370">
        <f>+'[1]Podklady QZ'!C377</f>
        <v>4.2025515807794483E-2</v>
      </c>
      <c r="D26" s="367">
        <f>+'[1]Podklady QZ'!D377</f>
        <v>348780.42099999997</v>
      </c>
      <c r="E26" s="370">
        <f>+'[1]Podklady QZ'!E377</f>
        <v>4.233364515209051E-2</v>
      </c>
      <c r="F26" s="367">
        <f>+'[1]Podklady QZ'!F377</f>
        <v>412526.80599999998</v>
      </c>
      <c r="G26" s="370">
        <f>+'[1]Podklady QZ'!G377</f>
        <v>3.9672360695625651E-2</v>
      </c>
      <c r="H26" s="367">
        <f>+'[1]Podklady QZ'!H377</f>
        <v>1015501.9959999999</v>
      </c>
      <c r="I26" s="370">
        <f>+'[1]Podklady QZ'!I377</f>
        <v>4.1137138345363276E-2</v>
      </c>
      <c r="J26" s="17"/>
      <c r="K26" s="178"/>
      <c r="L26" s="178" t="str">
        <f>+L9</f>
        <v>Říjen</v>
      </c>
      <c r="M26" s="178" t="str">
        <f t="shared" ref="M26:N26" si="3">+M9</f>
        <v>Listopad</v>
      </c>
      <c r="N26" s="178" t="str">
        <f t="shared" si="3"/>
        <v>Prosinec</v>
      </c>
      <c r="O26" s="127"/>
      <c r="P26" s="226"/>
      <c r="Q26" s="226"/>
      <c r="R26" s="226"/>
    </row>
    <row r="27" spans="1:18" ht="12.75" customHeight="1" x14ac:dyDescent="0.2">
      <c r="A27" s="57" t="s">
        <v>29</v>
      </c>
      <c r="B27" s="324">
        <f>+'[1]Podklady QZ'!B378</f>
        <v>14746.68</v>
      </c>
      <c r="C27" s="368">
        <f>+'[1]Podklady QZ'!C378</f>
        <v>8.6732341512577131E-3</v>
      </c>
      <c r="D27" s="363">
        <f>+'[1]Podklady QZ'!D378</f>
        <v>20773.36</v>
      </c>
      <c r="E27" s="368">
        <f>+'[1]Podklady QZ'!E378</f>
        <v>1.0279698626430855E-2</v>
      </c>
      <c r="F27" s="363">
        <f>+'[1]Podklady QZ'!F378</f>
        <v>21682.786</v>
      </c>
      <c r="G27" s="368">
        <f>+'[1]Podklady QZ'!G378</f>
        <v>9.5000763632639013E-3</v>
      </c>
      <c r="H27" s="363">
        <f>+'[1]Podklady QZ'!H378</f>
        <v>57202.826000000001</v>
      </c>
      <c r="I27" s="368">
        <f>+'[1]Podklady QZ'!I378</f>
        <v>9.5283321185024149E-3</v>
      </c>
      <c r="J27" s="176"/>
      <c r="K27" s="178" t="str">
        <f>+A27</f>
        <v>Průmysl</v>
      </c>
      <c r="L27" s="168">
        <f t="shared" ref="L27:L34" si="4">+B27</f>
        <v>14746.68</v>
      </c>
      <c r="M27" s="168">
        <f t="shared" ref="M27:M34" si="5">+D27</f>
        <v>20773.36</v>
      </c>
      <c r="N27" s="168">
        <f t="shared" ref="N27:N34" si="6">+F27</f>
        <v>21682.786</v>
      </c>
      <c r="O27" s="127"/>
      <c r="P27" s="246"/>
      <c r="Q27" s="246"/>
      <c r="R27" s="246"/>
    </row>
    <row r="28" spans="1:18" ht="12.75" customHeight="1" x14ac:dyDescent="0.2">
      <c r="A28" s="57" t="s">
        <v>0</v>
      </c>
      <c r="B28" s="324">
        <f>+'[1]Podklady QZ'!B379</f>
        <v>24963.81</v>
      </c>
      <c r="C28" s="380">
        <f>+'[1]Podklady QZ'!C379</f>
        <v>0.1617365454111914</v>
      </c>
      <c r="D28" s="381">
        <f>+'[1]Podklady QZ'!D379</f>
        <v>35400.090000000004</v>
      </c>
      <c r="E28" s="380">
        <f>+'[1]Podklady QZ'!E379</f>
        <v>0.16287899954635557</v>
      </c>
      <c r="F28" s="381">
        <f>+'[1]Podklady QZ'!F379</f>
        <v>37301.589999999997</v>
      </c>
      <c r="G28" s="368">
        <f>+'[1]Podklady QZ'!G379</f>
        <v>0.14351047129919264</v>
      </c>
      <c r="H28" s="381">
        <f>+'[1]Podklady QZ'!H379</f>
        <v>97665.49</v>
      </c>
      <c r="I28" s="368">
        <f>+'[1]Podklady QZ'!I379</f>
        <v>0.15462921855254552</v>
      </c>
      <c r="J28" s="176"/>
      <c r="K28" s="178" t="str">
        <f t="shared" ref="K28:K34" si="7">+A28</f>
        <v>Energetika</v>
      </c>
      <c r="L28" s="168">
        <f t="shared" si="4"/>
        <v>24963.81</v>
      </c>
      <c r="M28" s="168">
        <f t="shared" si="5"/>
        <v>35400.090000000004</v>
      </c>
      <c r="N28" s="168">
        <f t="shared" si="6"/>
        <v>37301.589999999997</v>
      </c>
      <c r="O28" s="127"/>
    </row>
    <row r="29" spans="1:18" ht="12.75" customHeight="1" x14ac:dyDescent="0.2">
      <c r="A29" s="57" t="s">
        <v>1</v>
      </c>
      <c r="B29" s="324">
        <f>+'[1]Podklady QZ'!B380</f>
        <v>1136.5349999999999</v>
      </c>
      <c r="C29" s="380">
        <f>+'[1]Podklady QZ'!C380</f>
        <v>2.3614419590609007E-2</v>
      </c>
      <c r="D29" s="381">
        <f>+'[1]Podklady QZ'!D380</f>
        <v>1647.325</v>
      </c>
      <c r="E29" s="380">
        <f>+'[1]Podklady QZ'!E380</f>
        <v>2.1790117566435958E-2</v>
      </c>
      <c r="F29" s="381">
        <f>+'[1]Podklady QZ'!F380</f>
        <v>1898.3</v>
      </c>
      <c r="G29" s="368">
        <f>+'[1]Podklady QZ'!G380</f>
        <v>1.7756883799814858E-2</v>
      </c>
      <c r="H29" s="381">
        <f>+'[1]Podklady QZ'!H380</f>
        <v>4682.16</v>
      </c>
      <c r="I29" s="368">
        <f>+'[1]Podklady QZ'!I380</f>
        <v>2.0301299403959559E-2</v>
      </c>
      <c r="J29" s="176"/>
      <c r="K29" s="178" t="str">
        <f t="shared" si="7"/>
        <v>Doprava</v>
      </c>
      <c r="L29" s="168">
        <f t="shared" si="4"/>
        <v>1136.5349999999999</v>
      </c>
      <c r="M29" s="168">
        <f t="shared" si="5"/>
        <v>1647.325</v>
      </c>
      <c r="N29" s="168">
        <f t="shared" si="6"/>
        <v>1898.3</v>
      </c>
      <c r="O29" s="127"/>
    </row>
    <row r="30" spans="1:18" ht="12.75" customHeight="1" x14ac:dyDescent="0.2">
      <c r="A30" s="57" t="s">
        <v>2</v>
      </c>
      <c r="B30" s="324">
        <f>+'[1]Podklady QZ'!B381</f>
        <v>1323.0900000000001</v>
      </c>
      <c r="C30" s="380">
        <f>+'[1]Podklady QZ'!C381</f>
        <v>4.9460395011770637E-2</v>
      </c>
      <c r="D30" s="381">
        <f>+'[1]Podklady QZ'!D381</f>
        <v>2028.75</v>
      </c>
      <c r="E30" s="380">
        <f>+'[1]Podklady QZ'!E381</f>
        <v>4.3504226584379434E-2</v>
      </c>
      <c r="F30" s="381">
        <f>+'[1]Podklady QZ'!F381</f>
        <v>2401.3000000000002</v>
      </c>
      <c r="G30" s="368">
        <f>+'[1]Podklady QZ'!G381</f>
        <v>4.0250136503997488E-2</v>
      </c>
      <c r="H30" s="381">
        <f>+'[1]Podklady QZ'!H381</f>
        <v>5753.14</v>
      </c>
      <c r="I30" s="368">
        <f>+'[1]Podklady QZ'!I381</f>
        <v>4.3242607319500199E-2</v>
      </c>
      <c r="J30" s="176"/>
      <c r="K30" s="178" t="str">
        <f t="shared" si="7"/>
        <v>Stavebnictví</v>
      </c>
      <c r="L30" s="168">
        <f t="shared" si="4"/>
        <v>1323.0900000000001</v>
      </c>
      <c r="M30" s="168">
        <f t="shared" si="5"/>
        <v>2028.75</v>
      </c>
      <c r="N30" s="168">
        <f t="shared" si="6"/>
        <v>2401.3000000000002</v>
      </c>
    </row>
    <row r="31" spans="1:18" x14ac:dyDescent="0.2">
      <c r="A31" s="57" t="s">
        <v>6</v>
      </c>
      <c r="B31" s="324">
        <f>+'[1]Podklady QZ'!B382</f>
        <v>629.36</v>
      </c>
      <c r="C31" s="380">
        <f>+'[1]Podklady QZ'!C382</f>
        <v>2.5698220185107545E-2</v>
      </c>
      <c r="D31" s="381">
        <f>+'[1]Podklady QZ'!D382</f>
        <v>622.22</v>
      </c>
      <c r="E31" s="380">
        <f>+'[1]Podklady QZ'!E382</f>
        <v>1.7548497812825768E-2</v>
      </c>
      <c r="F31" s="381">
        <f>+'[1]Podklady QZ'!F382</f>
        <v>774.39</v>
      </c>
      <c r="G31" s="368">
        <f>+'[1]Podklady QZ'!G382</f>
        <v>2.1022566132148892E-2</v>
      </c>
      <c r="H31" s="381">
        <f>+'[1]Podklady QZ'!H382</f>
        <v>2025.9699999999998</v>
      </c>
      <c r="I31" s="368">
        <f>+'[1]Podklady QZ'!I382</f>
        <v>2.0932965071632049E-2</v>
      </c>
      <c r="J31" s="176"/>
      <c r="K31" s="178" t="str">
        <f t="shared" si="7"/>
        <v>Zemědělství a lesnictví</v>
      </c>
      <c r="L31" s="168">
        <f t="shared" si="4"/>
        <v>629.36</v>
      </c>
      <c r="M31" s="168">
        <f t="shared" si="5"/>
        <v>622.22</v>
      </c>
      <c r="N31" s="168">
        <f t="shared" si="6"/>
        <v>774.39</v>
      </c>
    </row>
    <row r="32" spans="1:18" x14ac:dyDescent="0.2">
      <c r="A32" s="57" t="s">
        <v>28</v>
      </c>
      <c r="B32" s="324">
        <f>+'[1]Podklady QZ'!B383</f>
        <v>132253.573</v>
      </c>
      <c r="C32" s="380">
        <f>+'[1]Podklady QZ'!C383</f>
        <v>5.1287056212639077E-2</v>
      </c>
      <c r="D32" s="381">
        <f>+'[1]Podklady QZ'!D383</f>
        <v>185792.52099999998</v>
      </c>
      <c r="E32" s="380">
        <f>+'[1]Podklady QZ'!E383</f>
        <v>5.1485017102572965E-2</v>
      </c>
      <c r="F32" s="381">
        <f>+'[1]Podklady QZ'!F383</f>
        <v>221158.712</v>
      </c>
      <c r="G32" s="368">
        <f>+'[1]Podklady QZ'!G383</f>
        <v>4.7585834411567808E-2</v>
      </c>
      <c r="H32" s="381">
        <f>+'[1]Podklady QZ'!H383</f>
        <v>539204.80599999998</v>
      </c>
      <c r="I32" s="368">
        <f>+'[1]Podklady QZ'!I383</f>
        <v>4.9765374543421163E-2</v>
      </c>
      <c r="J32" s="176"/>
      <c r="K32" s="178" t="str">
        <f t="shared" si="7"/>
        <v>Domácnosti</v>
      </c>
      <c r="L32" s="168">
        <f t="shared" si="4"/>
        <v>132253.573</v>
      </c>
      <c r="M32" s="168">
        <f t="shared" si="5"/>
        <v>185792.52099999998</v>
      </c>
      <c r="N32" s="168">
        <f t="shared" si="6"/>
        <v>221158.712</v>
      </c>
    </row>
    <row r="33" spans="1:14" x14ac:dyDescent="0.2">
      <c r="A33" s="57" t="s">
        <v>5</v>
      </c>
      <c r="B33" s="324">
        <f>+'[1]Podklady QZ'!B384</f>
        <v>60392.161</v>
      </c>
      <c r="C33" s="380">
        <f>+'[1]Podklady QZ'!C384</f>
        <v>4.3873920952570582E-2</v>
      </c>
      <c r="D33" s="381">
        <f>+'[1]Podklady QZ'!D384</f>
        <v>84914.934999999998</v>
      </c>
      <c r="E33" s="380">
        <f>+'[1]Podklady QZ'!E384</f>
        <v>4.1813200919460752E-2</v>
      </c>
      <c r="F33" s="381">
        <f>+'[1]Podklady QZ'!F384</f>
        <v>106116.988</v>
      </c>
      <c r="G33" s="368">
        <f>+'[1]Podklady QZ'!G384</f>
        <v>3.9014675707395738E-2</v>
      </c>
      <c r="H33" s="381">
        <f>+'[1]Podklady QZ'!H384</f>
        <v>251424.08399999997</v>
      </c>
      <c r="I33" s="368">
        <f>+'[1]Podklady QZ'!I384</f>
        <v>4.1033858979729963E-2</v>
      </c>
      <c r="J33" s="176"/>
      <c r="K33" s="178" t="str">
        <f t="shared" si="7"/>
        <v>Obchod, služby, školství, zdravotnictví</v>
      </c>
      <c r="L33" s="168">
        <f t="shared" si="4"/>
        <v>60392.161</v>
      </c>
      <c r="M33" s="168">
        <f t="shared" si="5"/>
        <v>84914.934999999998</v>
      </c>
      <c r="N33" s="168">
        <f t="shared" si="6"/>
        <v>106116.988</v>
      </c>
    </row>
    <row r="34" spans="1:14" ht="12.75" thickBot="1" x14ac:dyDescent="0.25">
      <c r="A34" s="58" t="s">
        <v>3</v>
      </c>
      <c r="B34" s="325">
        <f>+'[1]Podklady QZ'!B385</f>
        <v>18749.560000000001</v>
      </c>
      <c r="C34" s="369">
        <f>+'[1]Podklady QZ'!C385</f>
        <v>0.13447729360727784</v>
      </c>
      <c r="D34" s="364">
        <f>+'[1]Podklady QZ'!D385</f>
        <v>17601.22</v>
      </c>
      <c r="E34" s="369">
        <f>+'[1]Podklady QZ'!E385</f>
        <v>8.6486224389770522E-2</v>
      </c>
      <c r="F34" s="364">
        <f>+'[1]Podklady QZ'!F385</f>
        <v>21192.739999999998</v>
      </c>
      <c r="G34" s="369">
        <f>+'[1]Podklady QZ'!G385</f>
        <v>7.4323934023174373E-2</v>
      </c>
      <c r="H34" s="364">
        <f>+'[1]Podklady QZ'!H385</f>
        <v>57543.519999999997</v>
      </c>
      <c r="I34" s="369">
        <f>+'[1]Podklady QZ'!I385</f>
        <v>9.1618083115556651E-2</v>
      </c>
      <c r="J34" s="176"/>
      <c r="K34" s="178" t="str">
        <f t="shared" si="7"/>
        <v>Ostatní</v>
      </c>
      <c r="L34" s="168">
        <f t="shared" si="4"/>
        <v>18749.560000000001</v>
      </c>
      <c r="M34" s="168">
        <f t="shared" si="5"/>
        <v>17601.22</v>
      </c>
      <c r="N34" s="168">
        <f t="shared" si="6"/>
        <v>21192.739999999998</v>
      </c>
    </row>
    <row r="35" spans="1:14" ht="18" customHeight="1" x14ac:dyDescent="0.2">
      <c r="A35" s="327" t="s">
        <v>257</v>
      </c>
      <c r="B35" s="244"/>
      <c r="C35" s="244"/>
      <c r="D35" s="14"/>
      <c r="F35" s="17"/>
      <c r="G35" s="178"/>
      <c r="H35" s="178"/>
      <c r="I35" s="4" t="s">
        <v>82</v>
      </c>
      <c r="J35" s="178"/>
    </row>
    <row r="36" spans="1:14" x14ac:dyDescent="0.2">
      <c r="A36" s="119"/>
      <c r="B36" s="119"/>
      <c r="C36" s="119"/>
    </row>
    <row r="37" spans="1:14" x14ac:dyDescent="0.2">
      <c r="B37" s="127"/>
      <c r="C37" s="127"/>
      <c r="D37" s="127"/>
    </row>
    <row r="38" spans="1:14" x14ac:dyDescent="0.2">
      <c r="B38" s="127"/>
      <c r="C38" s="127"/>
      <c r="D38" s="127"/>
    </row>
    <row r="39" spans="1:14" x14ac:dyDescent="0.2">
      <c r="B39" s="127"/>
      <c r="C39" s="127"/>
      <c r="D39" s="127"/>
      <c r="L39" s="184" t="s">
        <v>251</v>
      </c>
      <c r="M39" s="219">
        <f>+'[1]Podklady QZ'!L354</f>
        <v>7.0614198917637636E-2</v>
      </c>
    </row>
    <row r="40" spans="1:14" x14ac:dyDescent="0.2">
      <c r="B40" s="226"/>
      <c r="C40" s="226"/>
      <c r="D40" s="226"/>
      <c r="L40" s="184" t="s">
        <v>66</v>
      </c>
      <c r="M40" s="219">
        <f>+'[1]Podklady QZ'!L355</f>
        <v>9.1777654029952818E-2</v>
      </c>
    </row>
    <row r="41" spans="1:14" x14ac:dyDescent="0.2">
      <c r="B41" s="127"/>
      <c r="C41" s="127"/>
      <c r="D41" s="127"/>
      <c r="L41" s="184" t="s">
        <v>182</v>
      </c>
      <c r="M41" s="219">
        <f>+'[1]Podklady QZ'!L356</f>
        <v>3.9395866331666439E-2</v>
      </c>
    </row>
  </sheetData>
  <mergeCells count="4">
    <mergeCell ref="B5:C5"/>
    <mergeCell ref="D5:E5"/>
    <mergeCell ref="F5:G5"/>
    <mergeCell ref="H5:I5"/>
  </mergeCells>
  <conditionalFormatting sqref="C10:C25 C27:C34 E10:E25 E27:E34 G10:G25 G27:G34 I10:I25 I27:I34">
    <cfRule type="dataBar" priority="1">
      <dataBar>
        <cfvo type="num" val="0"/>
        <cfvo type="num" val="1"/>
        <color rgb="FF63C384"/>
      </dataBar>
      <extLst>
        <ext xmlns:x14="http://schemas.microsoft.com/office/spreadsheetml/2009/9/main" uri="{B025F937-C7B1-47D3-B67F-A62EFF666E3E}">
          <x14:id>{E2F80854-277F-4852-BBD6-81C6A27940A3}</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extLst>
    <ext xmlns:x14="http://schemas.microsoft.com/office/spreadsheetml/2009/9/main" uri="{78C0D931-6437-407d-A8EE-F0AAD7539E65}">
      <x14:conditionalFormattings>
        <x14:conditionalFormatting xmlns:xm="http://schemas.microsoft.com/office/excel/2006/main">
          <x14:cfRule type="dataBar" id="{E2F80854-277F-4852-BBD6-81C6A27940A3}">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view="pageBreakPreview" zoomScaleNormal="100" zoomScaleSheetLayoutView="100" workbookViewId="0">
      <selection activeCell="Q40" sqref="Q40"/>
    </sheetView>
  </sheetViews>
  <sheetFormatPr defaultRowHeight="12" x14ac:dyDescent="0.2"/>
  <cols>
    <col min="1" max="1" width="42.42578125" style="123" customWidth="1"/>
    <col min="2" max="9" width="11.42578125" style="123" customWidth="1"/>
    <col min="10" max="12" width="8" style="123" customWidth="1"/>
    <col min="13" max="13" width="8.42578125" style="123" customWidth="1"/>
    <col min="14" max="14" width="7.85546875" style="123" customWidth="1"/>
    <col min="15" max="20" width="9.140625" style="123" customWidth="1"/>
    <col min="21" max="16384" width="9.140625" style="123"/>
  </cols>
  <sheetData>
    <row r="1" spans="1:15" ht="18.75" x14ac:dyDescent="0.3">
      <c r="A1" s="164" t="s">
        <v>214</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316" t="s">
        <v>277</v>
      </c>
      <c r="C6" s="316" t="s">
        <v>52</v>
      </c>
      <c r="D6" s="316" t="s">
        <v>277</v>
      </c>
      <c r="E6" s="316" t="s">
        <v>52</v>
      </c>
      <c r="F6" s="316" t="s">
        <v>277</v>
      </c>
      <c r="G6" s="317" t="s">
        <v>52</v>
      </c>
      <c r="H6" s="316" t="s">
        <v>277</v>
      </c>
      <c r="I6" s="317" t="s">
        <v>52</v>
      </c>
      <c r="J6" s="184"/>
      <c r="O6" s="184"/>
    </row>
    <row r="7" spans="1:15" x14ac:dyDescent="0.2">
      <c r="A7" s="243" t="s">
        <v>245</v>
      </c>
      <c r="B7" s="323">
        <f>+'[1]Podklady QZ'!B393</f>
        <v>612.61600000000055</v>
      </c>
      <c r="C7" s="320">
        <f>+'[1]Podklady QZ'!C393</f>
        <v>1.4757841196213461E-2</v>
      </c>
      <c r="D7" s="321">
        <f>+'[1]Podklady QZ'!D393</f>
        <v>612.60000000000048</v>
      </c>
      <c r="E7" s="320">
        <f>+'[1]Podklady QZ'!E393</f>
        <v>1.4758652165874141E-2</v>
      </c>
      <c r="F7" s="321">
        <f>+'[1]Podklady QZ'!F393</f>
        <v>611.8010000000005</v>
      </c>
      <c r="G7" s="320">
        <f>+'[1]Podklady QZ'!G393</f>
        <v>1.4865890087250689E-2</v>
      </c>
      <c r="H7" s="321">
        <f>+'[1]Podklady QZ'!H393</f>
        <v>611.8010000000005</v>
      </c>
      <c r="I7" s="320">
        <f>+'[1]Podklady QZ'!I393</f>
        <v>1.4865890087250689E-2</v>
      </c>
      <c r="J7" s="187"/>
      <c r="O7" s="92"/>
    </row>
    <row r="8" spans="1:15" x14ac:dyDescent="0.2">
      <c r="A8" s="240" t="s">
        <v>278</v>
      </c>
      <c r="B8" s="323">
        <f>+'[1]Podklady QZ'!B394</f>
        <v>261227.22000000006</v>
      </c>
      <c r="C8" s="320">
        <f>+'[1]Podklady QZ'!C394</f>
        <v>1.9883692118853664E-2</v>
      </c>
      <c r="D8" s="321">
        <f>+'[1]Podklady QZ'!D394</f>
        <v>343392.50400000019</v>
      </c>
      <c r="E8" s="320">
        <f>+'[1]Podklady QZ'!E394</f>
        <v>2.1447827295674512E-2</v>
      </c>
      <c r="F8" s="321">
        <f>+'[1]Podklady QZ'!F394</f>
        <v>403840.7350000001</v>
      </c>
      <c r="G8" s="320">
        <f>+'[1]Podklady QZ'!G394</f>
        <v>2.1479831582059617E-2</v>
      </c>
      <c r="H8" s="321">
        <f>+'[1]Podklady QZ'!H394</f>
        <v>1008460.4590000004</v>
      </c>
      <c r="I8" s="320">
        <f>+'[1]Podklady QZ'!I394</f>
        <v>2.1031814296888218E-2</v>
      </c>
      <c r="J8" s="187"/>
      <c r="O8" s="92"/>
    </row>
    <row r="9" spans="1:15" x14ac:dyDescent="0.2">
      <c r="A9" s="241" t="s">
        <v>279</v>
      </c>
      <c r="B9" s="322">
        <f>+'[1]Podklady QZ'!B395</f>
        <v>107668.72700000001</v>
      </c>
      <c r="C9" s="319">
        <f>+'[1]Podklady QZ'!C395</f>
        <v>1.5882303923681708E-2</v>
      </c>
      <c r="D9" s="318">
        <f>+'[1]Podklady QZ'!D395</f>
        <v>160664.321</v>
      </c>
      <c r="E9" s="319">
        <f>+'[1]Podklady QZ'!E395</f>
        <v>1.7703491801132815E-2</v>
      </c>
      <c r="F9" s="318">
        <f>+'[1]Podklady QZ'!F395</f>
        <v>200429.49999999997</v>
      </c>
      <c r="G9" s="319">
        <f>+'[1]Podklady QZ'!G395</f>
        <v>1.7722113252937061E-2</v>
      </c>
      <c r="H9" s="318">
        <f>+'[1]Podklady QZ'!H395</f>
        <v>468762.54799999995</v>
      </c>
      <c r="I9" s="319">
        <f>+'[1]Podklady QZ'!I395</f>
        <v>1.7256741761011551E-2</v>
      </c>
      <c r="J9" s="176"/>
      <c r="K9" s="178"/>
      <c r="L9" s="178" t="str">
        <f>+B5</f>
        <v>Říjen</v>
      </c>
      <c r="M9" s="178" t="str">
        <f>+D5</f>
        <v>Listopad</v>
      </c>
      <c r="N9" s="178" t="str">
        <f>+F5</f>
        <v>Prosinec</v>
      </c>
      <c r="O9" s="179"/>
    </row>
    <row r="10" spans="1:15" x14ac:dyDescent="0.2">
      <c r="A10" s="57" t="s">
        <v>44</v>
      </c>
      <c r="B10" s="324">
        <f>+'[1]Podklady QZ'!B396</f>
        <v>39896.770000000004</v>
      </c>
      <c r="C10" s="73">
        <f>+'[1]Podklady QZ'!C396</f>
        <v>7.1388243774502452E-2</v>
      </c>
      <c r="D10" s="363">
        <f>+'[1]Podklady QZ'!D396</f>
        <v>63832.25</v>
      </c>
      <c r="E10" s="368">
        <f>+'[1]Podklady QZ'!E396</f>
        <v>8.8604143436776084E-2</v>
      </c>
      <c r="F10" s="363">
        <f>+'[1]Podklady QZ'!F396</f>
        <v>79201.53</v>
      </c>
      <c r="G10" s="368">
        <f>+'[1]Podklady QZ'!G396</f>
        <v>9.2289607981302813E-2</v>
      </c>
      <c r="H10" s="363">
        <f>+'[1]Podklady QZ'!H396</f>
        <v>182930.55</v>
      </c>
      <c r="I10" s="368">
        <f>+'[1]Podklady QZ'!I396</f>
        <v>8.5582520241094071E-2</v>
      </c>
      <c r="J10" s="176"/>
      <c r="K10" s="178" t="str">
        <f>+A10</f>
        <v>Biomasa</v>
      </c>
      <c r="L10" s="168">
        <f>+B10</f>
        <v>39896.770000000004</v>
      </c>
      <c r="M10" s="168">
        <f>+D10</f>
        <v>63832.25</v>
      </c>
      <c r="N10" s="168">
        <f>+F10</f>
        <v>79201.53</v>
      </c>
      <c r="O10" s="246"/>
    </row>
    <row r="11" spans="1:15" x14ac:dyDescent="0.2">
      <c r="A11" s="57" t="s">
        <v>43</v>
      </c>
      <c r="B11" s="324">
        <f>+'[1]Podklady QZ'!B397</f>
        <v>3936.0699999999997</v>
      </c>
      <c r="C11" s="421">
        <f>+'[1]Podklady QZ'!C397</f>
        <v>8.4993199477327044E-2</v>
      </c>
      <c r="D11" s="381">
        <f>+'[1]Podklady QZ'!D397</f>
        <v>4626.6759999999995</v>
      </c>
      <c r="E11" s="380">
        <f>+'[1]Podklady QZ'!E397</f>
        <v>8.7105418662156459E-2</v>
      </c>
      <c r="F11" s="381">
        <f>+'[1]Podklady QZ'!F397</f>
        <v>5489.2110000000002</v>
      </c>
      <c r="G11" s="368">
        <f>+'[1]Podklady QZ'!G397</f>
        <v>9.322561176128101E-2</v>
      </c>
      <c r="H11" s="381">
        <f>+'[1]Podklady QZ'!H397</f>
        <v>14051.956999999999</v>
      </c>
      <c r="I11" s="368">
        <f>+'[1]Podklady QZ'!I397</f>
        <v>8.8763871316072496E-2</v>
      </c>
      <c r="J11" s="176"/>
      <c r="K11" s="178" t="str">
        <f t="shared" ref="K11:L25" si="0">+A11</f>
        <v>Bioplyn</v>
      </c>
      <c r="L11" s="168">
        <f t="shared" si="0"/>
        <v>3936.0699999999997</v>
      </c>
      <c r="M11" s="168">
        <f t="shared" ref="M11:M25" si="1">+D11</f>
        <v>4626.6759999999995</v>
      </c>
      <c r="N11" s="168">
        <f t="shared" ref="N11:N25" si="2">+F11</f>
        <v>5489.2110000000002</v>
      </c>
      <c r="O11" s="246"/>
    </row>
    <row r="12" spans="1:15" x14ac:dyDescent="0.2">
      <c r="A12" s="57" t="s">
        <v>42</v>
      </c>
      <c r="B12" s="324">
        <f>+'[1]Podklady QZ'!B398</f>
        <v>0</v>
      </c>
      <c r="C12" s="421">
        <f>+'[1]Podklady QZ'!C398</f>
        <v>0</v>
      </c>
      <c r="D12" s="381">
        <f>+'[1]Podklady QZ'!D398</f>
        <v>0</v>
      </c>
      <c r="E12" s="380">
        <f>+'[1]Podklady QZ'!E398</f>
        <v>0</v>
      </c>
      <c r="F12" s="381">
        <f>+'[1]Podklady QZ'!F398</f>
        <v>0</v>
      </c>
      <c r="G12" s="368">
        <f>+'[1]Podklady QZ'!G398</f>
        <v>0</v>
      </c>
      <c r="H12" s="381">
        <f>+'[1]Podklady QZ'!H398</f>
        <v>0</v>
      </c>
      <c r="I12" s="368">
        <f>+'[1]Podklady QZ'!I398</f>
        <v>0</v>
      </c>
      <c r="J12" s="176"/>
      <c r="K12" s="178" t="str">
        <f t="shared" si="0"/>
        <v>Černé uhlí</v>
      </c>
      <c r="L12" s="168">
        <f t="shared" si="0"/>
        <v>0</v>
      </c>
      <c r="M12" s="168">
        <f t="shared" si="1"/>
        <v>0</v>
      </c>
      <c r="N12" s="168">
        <f t="shared" si="2"/>
        <v>0</v>
      </c>
      <c r="O12" s="246"/>
    </row>
    <row r="13" spans="1:15" x14ac:dyDescent="0.2">
      <c r="A13" s="57" t="s">
        <v>67</v>
      </c>
      <c r="B13" s="324">
        <f>+'[1]Podklady QZ'!B399</f>
        <v>0</v>
      </c>
      <c r="C13" s="421">
        <f>+'[1]Podklady QZ'!C399</f>
        <v>0</v>
      </c>
      <c r="D13" s="381">
        <f>+'[1]Podklady QZ'!D399</f>
        <v>0</v>
      </c>
      <c r="E13" s="380">
        <f>+'[1]Podklady QZ'!E399</f>
        <v>0</v>
      </c>
      <c r="F13" s="381">
        <f>+'[1]Podklady QZ'!F399</f>
        <v>2</v>
      </c>
      <c r="G13" s="368">
        <f>+'[1]Podklady QZ'!G399</f>
        <v>2.0650319873454837E-3</v>
      </c>
      <c r="H13" s="381">
        <f>+'[1]Podklady QZ'!H399</f>
        <v>2</v>
      </c>
      <c r="I13" s="368">
        <f>+'[1]Podklady QZ'!I399</f>
        <v>5.2759604292415899E-4</v>
      </c>
      <c r="J13" s="176"/>
      <c r="K13" s="178" t="str">
        <f t="shared" si="0"/>
        <v>Elektrická energie</v>
      </c>
      <c r="L13" s="168">
        <f t="shared" si="0"/>
        <v>0</v>
      </c>
      <c r="M13" s="168">
        <f t="shared" si="1"/>
        <v>0</v>
      </c>
      <c r="N13" s="168">
        <f t="shared" si="2"/>
        <v>2</v>
      </c>
      <c r="O13" s="246"/>
    </row>
    <row r="14" spans="1:15" x14ac:dyDescent="0.2">
      <c r="A14" s="57" t="s">
        <v>68</v>
      </c>
      <c r="B14" s="324">
        <f>+'[1]Podklady QZ'!B400</f>
        <v>0</v>
      </c>
      <c r="C14" s="421">
        <f>+'[1]Podklady QZ'!C400</f>
        <v>0</v>
      </c>
      <c r="D14" s="381">
        <f>+'[1]Podklady QZ'!D400</f>
        <v>0</v>
      </c>
      <c r="E14" s="380">
        <f>+'[1]Podklady QZ'!E400</f>
        <v>0</v>
      </c>
      <c r="F14" s="381">
        <f>+'[1]Podklady QZ'!F400</f>
        <v>0</v>
      </c>
      <c r="G14" s="368">
        <f>+'[1]Podklady QZ'!G400</f>
        <v>0</v>
      </c>
      <c r="H14" s="381">
        <f>+'[1]Podklady QZ'!H400</f>
        <v>0</v>
      </c>
      <c r="I14" s="368">
        <f>+'[1]Podklady QZ'!I400</f>
        <v>0</v>
      </c>
      <c r="J14" s="176"/>
      <c r="K14" s="178" t="str">
        <f t="shared" si="0"/>
        <v>Energie prostředí (tepelné čerpadlo)</v>
      </c>
      <c r="L14" s="168">
        <f t="shared" si="0"/>
        <v>0</v>
      </c>
      <c r="M14" s="168">
        <f t="shared" si="1"/>
        <v>0</v>
      </c>
      <c r="N14" s="168">
        <f t="shared" si="2"/>
        <v>0</v>
      </c>
      <c r="O14" s="246"/>
    </row>
    <row r="15" spans="1:15" x14ac:dyDescent="0.2">
      <c r="A15" s="57" t="s">
        <v>69</v>
      </c>
      <c r="B15" s="324">
        <f>+'[1]Podklady QZ'!B401</f>
        <v>10.4</v>
      </c>
      <c r="C15" s="421">
        <f>+'[1]Podklady QZ'!C401</f>
        <v>0.3317278555707952</v>
      </c>
      <c r="D15" s="381">
        <f>+'[1]Podklady QZ'!D401</f>
        <v>2.8</v>
      </c>
      <c r="E15" s="380">
        <f>+'[1]Podklady QZ'!E401</f>
        <v>0.3100088573959256</v>
      </c>
      <c r="F15" s="381">
        <f>+'[1]Podklady QZ'!F401</f>
        <v>3.7</v>
      </c>
      <c r="G15" s="368">
        <f>+'[1]Podklady QZ'!G401</f>
        <v>0.38561750911933296</v>
      </c>
      <c r="H15" s="381">
        <f>+'[1]Podklady QZ'!H401</f>
        <v>16.899999999999999</v>
      </c>
      <c r="I15" s="368">
        <f>+'[1]Podklady QZ'!I401</f>
        <v>0.3381487854656049</v>
      </c>
      <c r="J15" s="176"/>
      <c r="K15" s="178" t="str">
        <f t="shared" si="0"/>
        <v>Energie Slunce (solární kolektor)</v>
      </c>
      <c r="L15" s="168">
        <f t="shared" si="0"/>
        <v>10.4</v>
      </c>
      <c r="M15" s="168">
        <f t="shared" si="1"/>
        <v>2.8</v>
      </c>
      <c r="N15" s="168">
        <f t="shared" si="2"/>
        <v>3.7</v>
      </c>
      <c r="O15" s="246"/>
    </row>
    <row r="16" spans="1:15" x14ac:dyDescent="0.2">
      <c r="A16" s="57" t="s">
        <v>41</v>
      </c>
      <c r="B16" s="324">
        <f>+'[1]Podklady QZ'!B402</f>
        <v>21593.014999999999</v>
      </c>
      <c r="C16" s="421">
        <f>+'[1]Podklady QZ'!C402</f>
        <v>6.8928817394116387E-3</v>
      </c>
      <c r="D16" s="381">
        <f>+'[1]Podklady QZ'!D402</f>
        <v>31632.874</v>
      </c>
      <c r="E16" s="380">
        <f>+'[1]Podklady QZ'!E402</f>
        <v>7.4121706393086842E-3</v>
      </c>
      <c r="F16" s="381">
        <f>+'[1]Podklady QZ'!F402</f>
        <v>41929.127999999997</v>
      </c>
      <c r="G16" s="368">
        <f>+'[1]Podklady QZ'!G402</f>
        <v>7.8776909998468612E-3</v>
      </c>
      <c r="H16" s="381">
        <f>+'[1]Podklady QZ'!H402</f>
        <v>95155.016999999993</v>
      </c>
      <c r="I16" s="368">
        <f>+'[1]Podklady QZ'!I402</f>
        <v>7.4790570408108138E-3</v>
      </c>
      <c r="J16" s="176"/>
      <c r="K16" s="178" t="str">
        <f t="shared" si="0"/>
        <v>Hnědé uhlí</v>
      </c>
      <c r="L16" s="168">
        <f t="shared" si="0"/>
        <v>21593.014999999999</v>
      </c>
      <c r="M16" s="168">
        <f t="shared" si="1"/>
        <v>31632.874</v>
      </c>
      <c r="N16" s="168">
        <f t="shared" si="2"/>
        <v>41929.127999999997</v>
      </c>
      <c r="O16" s="246"/>
    </row>
    <row r="17" spans="1:18" x14ac:dyDescent="0.2">
      <c r="A17" s="57" t="s">
        <v>80</v>
      </c>
      <c r="B17" s="324">
        <f>+'[1]Podklady QZ'!B403</f>
        <v>3477.28</v>
      </c>
      <c r="C17" s="421">
        <f>+'[1]Podklady QZ'!C403</f>
        <v>0.21172111079788145</v>
      </c>
      <c r="D17" s="381">
        <f>+'[1]Podklady QZ'!D403</f>
        <v>5011.93</v>
      </c>
      <c r="E17" s="380">
        <f>+'[1]Podklady QZ'!E403</f>
        <v>0.17886756548992624</v>
      </c>
      <c r="F17" s="381">
        <f>+'[1]Podklady QZ'!F403</f>
        <v>5799.8</v>
      </c>
      <c r="G17" s="368">
        <f>+'[1]Podklady QZ'!G403</f>
        <v>0.17924073478873589</v>
      </c>
      <c r="H17" s="381">
        <f>+'[1]Podklady QZ'!H403</f>
        <v>14289.010000000002</v>
      </c>
      <c r="I17" s="368">
        <f>+'[1]Podklady QZ'!I403</f>
        <v>0.18605043292599491</v>
      </c>
      <c r="J17" s="176"/>
      <c r="K17" s="178" t="str">
        <f t="shared" si="0"/>
        <v>Jaderné palivo</v>
      </c>
      <c r="L17" s="168">
        <f t="shared" si="0"/>
        <v>3477.28</v>
      </c>
      <c r="M17" s="168">
        <f t="shared" si="1"/>
        <v>5011.93</v>
      </c>
      <c r="N17" s="168">
        <f t="shared" si="2"/>
        <v>5799.8</v>
      </c>
      <c r="O17" s="246"/>
    </row>
    <row r="18" spans="1:18" x14ac:dyDescent="0.2">
      <c r="A18" s="57" t="s">
        <v>40</v>
      </c>
      <c r="B18" s="324">
        <f>+'[1]Podklady QZ'!B404</f>
        <v>0</v>
      </c>
      <c r="C18" s="421">
        <f>+'[1]Podklady QZ'!C404</f>
        <v>0</v>
      </c>
      <c r="D18" s="381">
        <f>+'[1]Podklady QZ'!D404</f>
        <v>0</v>
      </c>
      <c r="E18" s="380">
        <f>+'[1]Podklady QZ'!E404</f>
        <v>0</v>
      </c>
      <c r="F18" s="381">
        <f>+'[1]Podklady QZ'!F404</f>
        <v>0</v>
      </c>
      <c r="G18" s="368">
        <f>+'[1]Podklady QZ'!G404</f>
        <v>0</v>
      </c>
      <c r="H18" s="381">
        <f>+'[1]Podklady QZ'!H404</f>
        <v>0</v>
      </c>
      <c r="I18" s="368">
        <f>+'[1]Podklady QZ'!I404</f>
        <v>0</v>
      </c>
      <c r="J18" s="176"/>
      <c r="K18" s="178" t="str">
        <f t="shared" si="0"/>
        <v>Koks</v>
      </c>
      <c r="L18" s="168">
        <f t="shared" si="0"/>
        <v>0</v>
      </c>
      <c r="M18" s="168">
        <f t="shared" si="1"/>
        <v>0</v>
      </c>
      <c r="N18" s="168">
        <f t="shared" si="2"/>
        <v>0</v>
      </c>
      <c r="O18" s="246"/>
    </row>
    <row r="19" spans="1:18" x14ac:dyDescent="0.2">
      <c r="A19" s="57" t="s">
        <v>39</v>
      </c>
      <c r="B19" s="324">
        <f>+'[1]Podklady QZ'!B405</f>
        <v>2043.1379999999999</v>
      </c>
      <c r="C19" s="421">
        <f>+'[1]Podklady QZ'!C405</f>
        <v>6.1620132685152221E-2</v>
      </c>
      <c r="D19" s="381">
        <f>+'[1]Podklady QZ'!D405</f>
        <v>2225.3249999999998</v>
      </c>
      <c r="E19" s="380">
        <f>+'[1]Podklady QZ'!E405</f>
        <v>7.7543197884860804E-2</v>
      </c>
      <c r="F19" s="381">
        <f>+'[1]Podklady QZ'!F405</f>
        <v>1484.0650000000001</v>
      </c>
      <c r="G19" s="368">
        <f>+'[1]Podklady QZ'!G405</f>
        <v>3.6611547402908104E-2</v>
      </c>
      <c r="H19" s="381">
        <f>+'[1]Podklady QZ'!H405</f>
        <v>5752.5280000000002</v>
      </c>
      <c r="I19" s="368">
        <f>+'[1]Podklady QZ'!I405</f>
        <v>5.6182354308608427E-2</v>
      </c>
      <c r="J19" s="176"/>
      <c r="K19" s="178" t="str">
        <f t="shared" si="0"/>
        <v>Odpadní teplo</v>
      </c>
      <c r="L19" s="168">
        <f t="shared" si="0"/>
        <v>2043.1379999999999</v>
      </c>
      <c r="M19" s="168">
        <f t="shared" si="1"/>
        <v>2225.3249999999998</v>
      </c>
      <c r="N19" s="168">
        <f t="shared" si="2"/>
        <v>1484.0650000000001</v>
      </c>
      <c r="O19" s="246"/>
    </row>
    <row r="20" spans="1:18" x14ac:dyDescent="0.2">
      <c r="A20" s="57" t="s">
        <v>38</v>
      </c>
      <c r="B20" s="324">
        <f>+'[1]Podklady QZ'!B406</f>
        <v>0</v>
      </c>
      <c r="C20" s="421">
        <f>+'[1]Podklady QZ'!C406</f>
        <v>0</v>
      </c>
      <c r="D20" s="381">
        <f>+'[1]Podklady QZ'!D406</f>
        <v>0</v>
      </c>
      <c r="E20" s="380">
        <f>+'[1]Podklady QZ'!E406</f>
        <v>0</v>
      </c>
      <c r="F20" s="381">
        <f>+'[1]Podklady QZ'!F406</f>
        <v>0</v>
      </c>
      <c r="G20" s="368">
        <f>+'[1]Podklady QZ'!G406</f>
        <v>0</v>
      </c>
      <c r="H20" s="381">
        <f>+'[1]Podklady QZ'!H406</f>
        <v>0</v>
      </c>
      <c r="I20" s="368">
        <f>+'[1]Podklady QZ'!I406</f>
        <v>0</v>
      </c>
      <c r="J20" s="176"/>
      <c r="K20" s="178" t="str">
        <f t="shared" si="0"/>
        <v>Ostatní kapalná paliva</v>
      </c>
      <c r="L20" s="168">
        <f t="shared" si="0"/>
        <v>0</v>
      </c>
      <c r="M20" s="168">
        <f t="shared" si="1"/>
        <v>0</v>
      </c>
      <c r="N20" s="168">
        <f t="shared" si="2"/>
        <v>0</v>
      </c>
      <c r="O20" s="246"/>
    </row>
    <row r="21" spans="1:18" x14ac:dyDescent="0.2">
      <c r="A21" s="57" t="s">
        <v>37</v>
      </c>
      <c r="B21" s="324">
        <f>+'[1]Podklady QZ'!B407</f>
        <v>1000</v>
      </c>
      <c r="C21" s="421">
        <f>+'[1]Podklady QZ'!C407</f>
        <v>4.8988169714790615E-3</v>
      </c>
      <c r="D21" s="381">
        <f>+'[1]Podklady QZ'!D407</f>
        <v>800</v>
      </c>
      <c r="E21" s="380">
        <f>+'[1]Podklady QZ'!E407</f>
        <v>2.7736275296819028E-3</v>
      </c>
      <c r="F21" s="381">
        <f>+'[1]Podklady QZ'!F407</f>
        <v>732</v>
      </c>
      <c r="G21" s="368">
        <f>+'[1]Podklady QZ'!G407</f>
        <v>2.9301427318583905E-3</v>
      </c>
      <c r="H21" s="381">
        <f>+'[1]Podklady QZ'!H407</f>
        <v>2532</v>
      </c>
      <c r="I21" s="368">
        <f>+'[1]Podklady QZ'!I407</f>
        <v>3.4106566351431852E-3</v>
      </c>
      <c r="J21" s="176"/>
      <c r="K21" s="178" t="str">
        <f t="shared" si="0"/>
        <v>Ostatní pevná paliva</v>
      </c>
      <c r="L21" s="168">
        <f t="shared" si="0"/>
        <v>1000</v>
      </c>
      <c r="M21" s="168">
        <f t="shared" si="1"/>
        <v>800</v>
      </c>
      <c r="N21" s="168">
        <f t="shared" si="2"/>
        <v>732</v>
      </c>
      <c r="O21" s="246"/>
    </row>
    <row r="22" spans="1:18" x14ac:dyDescent="0.2">
      <c r="A22" s="57" t="s">
        <v>36</v>
      </c>
      <c r="B22" s="324">
        <f>+'[1]Podklady QZ'!B408</f>
        <v>0</v>
      </c>
      <c r="C22" s="421">
        <f>+'[1]Podklady QZ'!C408</f>
        <v>0</v>
      </c>
      <c r="D22" s="381">
        <f>+'[1]Podklady QZ'!D408</f>
        <v>0</v>
      </c>
      <c r="E22" s="380">
        <f>+'[1]Podklady QZ'!E408</f>
        <v>0</v>
      </c>
      <c r="F22" s="381">
        <f>+'[1]Podklady QZ'!F408</f>
        <v>0</v>
      </c>
      <c r="G22" s="368">
        <f>+'[1]Podklady QZ'!G408</f>
        <v>0</v>
      </c>
      <c r="H22" s="381">
        <f>+'[1]Podklady QZ'!H408</f>
        <v>0</v>
      </c>
      <c r="I22" s="368">
        <f>+'[1]Podklady QZ'!I408</f>
        <v>0</v>
      </c>
      <c r="J22" s="176"/>
      <c r="K22" s="178" t="str">
        <f t="shared" si="0"/>
        <v>Ostatní plyny</v>
      </c>
      <c r="L22" s="168">
        <f t="shared" si="0"/>
        <v>0</v>
      </c>
      <c r="M22" s="168">
        <f t="shared" si="1"/>
        <v>0</v>
      </c>
      <c r="N22" s="168">
        <f t="shared" si="2"/>
        <v>0</v>
      </c>
      <c r="O22" s="246"/>
    </row>
    <row r="23" spans="1:18" x14ac:dyDescent="0.2">
      <c r="A23" s="57" t="s">
        <v>3</v>
      </c>
      <c r="B23" s="324">
        <f>+'[1]Podklady QZ'!B409</f>
        <v>0</v>
      </c>
      <c r="C23" s="421">
        <f>+'[1]Podklady QZ'!C409</f>
        <v>0</v>
      </c>
      <c r="D23" s="381">
        <f>+'[1]Podklady QZ'!D409</f>
        <v>0</v>
      </c>
      <c r="E23" s="380">
        <f>+'[1]Podklady QZ'!E409</f>
        <v>0</v>
      </c>
      <c r="F23" s="381">
        <f>+'[1]Podklady QZ'!F409</f>
        <v>0</v>
      </c>
      <c r="G23" s="368">
        <f>+'[1]Podklady QZ'!G409</f>
        <v>0</v>
      </c>
      <c r="H23" s="381">
        <f>+'[1]Podklady QZ'!H409</f>
        <v>0</v>
      </c>
      <c r="I23" s="368">
        <f>+'[1]Podklady QZ'!I409</f>
        <v>0</v>
      </c>
      <c r="J23" s="176"/>
      <c r="K23" s="178" t="str">
        <f t="shared" si="0"/>
        <v>Ostatní</v>
      </c>
      <c r="L23" s="168">
        <f t="shared" si="0"/>
        <v>0</v>
      </c>
      <c r="M23" s="168">
        <f t="shared" si="1"/>
        <v>0</v>
      </c>
      <c r="N23" s="168">
        <f t="shared" si="2"/>
        <v>0</v>
      </c>
      <c r="O23" s="246"/>
    </row>
    <row r="24" spans="1:18" x14ac:dyDescent="0.2">
      <c r="A24" s="57" t="s">
        <v>35</v>
      </c>
      <c r="B24" s="324">
        <f>+'[1]Podklady QZ'!B410</f>
        <v>19</v>
      </c>
      <c r="C24" s="421">
        <f>+'[1]Podklady QZ'!C410</f>
        <v>3.6927370664313684E-3</v>
      </c>
      <c r="D24" s="381">
        <f>+'[1]Podklady QZ'!D410</f>
        <v>19</v>
      </c>
      <c r="E24" s="380">
        <f>+'[1]Podklady QZ'!E410</f>
        <v>1.5193108406027025E-3</v>
      </c>
      <c r="F24" s="381">
        <f>+'[1]Podklady QZ'!F410</f>
        <v>19</v>
      </c>
      <c r="G24" s="368">
        <f>+'[1]Podklady QZ'!G410</f>
        <v>3.6398641755947115E-3</v>
      </c>
      <c r="H24" s="381">
        <f>+'[1]Podklady QZ'!H410</f>
        <v>57</v>
      </c>
      <c r="I24" s="368">
        <f>+'[1]Podklady QZ'!I410</f>
        <v>2.4922521564539712E-3</v>
      </c>
      <c r="J24" s="176"/>
      <c r="K24" s="178" t="str">
        <f t="shared" si="0"/>
        <v>Topné oleje</v>
      </c>
      <c r="L24" s="168">
        <f t="shared" si="0"/>
        <v>19</v>
      </c>
      <c r="M24" s="168">
        <f t="shared" si="1"/>
        <v>19</v>
      </c>
      <c r="N24" s="168">
        <f t="shared" si="2"/>
        <v>19</v>
      </c>
      <c r="O24" s="246"/>
    </row>
    <row r="25" spans="1:18" x14ac:dyDescent="0.2">
      <c r="A25" s="218" t="s">
        <v>34</v>
      </c>
      <c r="B25" s="326">
        <f>+'[1]Podklady QZ'!B411</f>
        <v>35693.054000000004</v>
      </c>
      <c r="C25" s="422">
        <f>+'[1]Podklady QZ'!C411</f>
        <v>2.0840999852659192E-2</v>
      </c>
      <c r="D25" s="379">
        <f>+'[1]Podklady QZ'!D411</f>
        <v>52513.466</v>
      </c>
      <c r="E25" s="378">
        <f>+'[1]Podklady QZ'!E411</f>
        <v>2.2661150951781766E-2</v>
      </c>
      <c r="F25" s="379">
        <f>+'[1]Podklady QZ'!F411</f>
        <v>65769.065999999992</v>
      </c>
      <c r="G25" s="378">
        <f>+'[1]Podklady QZ'!G411</f>
        <v>2.2597132485312102E-2</v>
      </c>
      <c r="H25" s="379">
        <f>+'[1]Podklady QZ'!H411</f>
        <v>153975.58600000001</v>
      </c>
      <c r="I25" s="378">
        <f>+'[1]Podklady QZ'!I411</f>
        <v>2.2185162976724484E-2</v>
      </c>
      <c r="J25" s="176"/>
      <c r="K25" s="178" t="str">
        <f t="shared" si="0"/>
        <v>Zemní plyn</v>
      </c>
      <c r="L25" s="168">
        <f t="shared" si="0"/>
        <v>35693.054000000004</v>
      </c>
      <c r="M25" s="168">
        <f t="shared" si="1"/>
        <v>52513.466</v>
      </c>
      <c r="N25" s="168">
        <f t="shared" si="2"/>
        <v>65769.065999999992</v>
      </c>
      <c r="O25" s="173"/>
    </row>
    <row r="26" spans="1:18" ht="13.5" customHeight="1" x14ac:dyDescent="0.2">
      <c r="A26" s="242" t="s">
        <v>280</v>
      </c>
      <c r="B26" s="322">
        <f>+'[1]Podklady QZ'!B412</f>
        <v>99378.964000000036</v>
      </c>
      <c r="C26" s="370">
        <f>+'[1]Podklady QZ'!C412</f>
        <v>1.6430126548136168E-2</v>
      </c>
      <c r="D26" s="367">
        <f>+'[1]Podklady QZ'!D412</f>
        <v>145463.58300000001</v>
      </c>
      <c r="E26" s="370">
        <f>+'[1]Podklady QZ'!E412</f>
        <v>1.7655818201084361E-2</v>
      </c>
      <c r="F26" s="367">
        <f>+'[1]Podklady QZ'!F412</f>
        <v>192105.54500000001</v>
      </c>
      <c r="G26" s="370">
        <f>+'[1]Podklady QZ'!G412</f>
        <v>1.8474630889488784E-2</v>
      </c>
      <c r="H26" s="367">
        <f>+'[1]Podklady QZ'!H412</f>
        <v>436948.09200000006</v>
      </c>
      <c r="I26" s="370">
        <f>+'[1]Podklady QZ'!I412</f>
        <v>1.7700402540958199E-2</v>
      </c>
      <c r="J26" s="17"/>
      <c r="K26" s="178"/>
      <c r="L26" s="178" t="str">
        <f>+L9</f>
        <v>Říjen</v>
      </c>
      <c r="M26" s="178" t="str">
        <f t="shared" ref="M26:N26" si="3">+M9</f>
        <v>Listopad</v>
      </c>
      <c r="N26" s="178" t="str">
        <f t="shared" si="3"/>
        <v>Prosinec</v>
      </c>
      <c r="O26" s="127"/>
      <c r="P26" s="226"/>
      <c r="Q26" s="226"/>
      <c r="R26" s="226"/>
    </row>
    <row r="27" spans="1:18" ht="12.75" customHeight="1" x14ac:dyDescent="0.2">
      <c r="A27" s="57" t="s">
        <v>29</v>
      </c>
      <c r="B27" s="324">
        <f>+'[1]Podklady QZ'!B413</f>
        <v>6148.232</v>
      </c>
      <c r="C27" s="368">
        <f>+'[1]Podklady QZ'!C413</f>
        <v>3.6160719397352837E-3</v>
      </c>
      <c r="D27" s="363">
        <f>+'[1]Podklady QZ'!D413</f>
        <v>9483.4599999999991</v>
      </c>
      <c r="E27" s="368">
        <f>+'[1]Podklady QZ'!E413</f>
        <v>4.6928908340206858E-3</v>
      </c>
      <c r="F27" s="363">
        <f>+'[1]Podklady QZ'!F413</f>
        <v>13366.967000000001</v>
      </c>
      <c r="G27" s="368">
        <f>+'[1]Podklady QZ'!G413</f>
        <v>5.8565909032736192E-3</v>
      </c>
      <c r="H27" s="363">
        <f>+'[1]Podklady QZ'!H413</f>
        <v>28998.659</v>
      </c>
      <c r="I27" s="368">
        <f>+'[1]Podklady QZ'!I413</f>
        <v>4.830335724028724E-3</v>
      </c>
      <c r="J27" s="176"/>
      <c r="K27" s="178" t="str">
        <f>+A27</f>
        <v>Průmysl</v>
      </c>
      <c r="L27" s="168">
        <f t="shared" ref="L27:L34" si="4">+B27</f>
        <v>6148.232</v>
      </c>
      <c r="M27" s="168">
        <f t="shared" ref="M27:M34" si="5">+D27</f>
        <v>9483.4599999999991</v>
      </c>
      <c r="N27" s="168">
        <f t="shared" ref="N27:N34" si="6">+F27</f>
        <v>13366.967000000001</v>
      </c>
      <c r="O27" s="127"/>
      <c r="P27" s="246"/>
      <c r="Q27" s="246"/>
      <c r="R27" s="246"/>
    </row>
    <row r="28" spans="1:18" ht="12.75" customHeight="1" x14ac:dyDescent="0.2">
      <c r="A28" s="57" t="s">
        <v>0</v>
      </c>
      <c r="B28" s="324">
        <f>+'[1]Podklady QZ'!B414</f>
        <v>3477.28</v>
      </c>
      <c r="C28" s="380">
        <f>+'[1]Podklady QZ'!C414</f>
        <v>2.252874279316449E-2</v>
      </c>
      <c r="D28" s="381">
        <f>+'[1]Podklady QZ'!D414</f>
        <v>5011.93</v>
      </c>
      <c r="E28" s="380">
        <f>+'[1]Podklady QZ'!E414</f>
        <v>2.3060340925584254E-2</v>
      </c>
      <c r="F28" s="381">
        <f>+'[1]Podklady QZ'!F414</f>
        <v>5799.8</v>
      </c>
      <c r="G28" s="368">
        <f>+'[1]Podklady QZ'!G414</f>
        <v>2.2313580505309762E-2</v>
      </c>
      <c r="H28" s="381">
        <f>+'[1]Podklady QZ'!H414</f>
        <v>14289.010000000002</v>
      </c>
      <c r="I28" s="368">
        <f>+'[1]Podklady QZ'!I414</f>
        <v>2.2623123584282524E-2</v>
      </c>
      <c r="J28" s="176"/>
      <c r="K28" s="178" t="str">
        <f t="shared" ref="K28:K34" si="7">+A28</f>
        <v>Energetika</v>
      </c>
      <c r="L28" s="168">
        <f t="shared" si="4"/>
        <v>3477.28</v>
      </c>
      <c r="M28" s="168">
        <f t="shared" si="5"/>
        <v>5011.93</v>
      </c>
      <c r="N28" s="168">
        <f t="shared" si="6"/>
        <v>5799.8</v>
      </c>
      <c r="O28" s="127"/>
    </row>
    <row r="29" spans="1:18" ht="12.75" customHeight="1" x14ac:dyDescent="0.2">
      <c r="A29" s="57" t="s">
        <v>1</v>
      </c>
      <c r="B29" s="324">
        <f>+'[1]Podklady QZ'!B415</f>
        <v>231.01000000000002</v>
      </c>
      <c r="C29" s="380">
        <f>+'[1]Podklady QZ'!C415</f>
        <v>4.7998232079316415E-3</v>
      </c>
      <c r="D29" s="381">
        <f>+'[1]Podklady QZ'!D415</f>
        <v>386.56</v>
      </c>
      <c r="E29" s="380">
        <f>+'[1]Podklady QZ'!E415</f>
        <v>5.1132519973177632E-3</v>
      </c>
      <c r="F29" s="381">
        <f>+'[1]Podklady QZ'!F415</f>
        <v>510.38</v>
      </c>
      <c r="G29" s="368">
        <f>+'[1]Podklady QZ'!G415</f>
        <v>4.7741444206655988E-3</v>
      </c>
      <c r="H29" s="381">
        <f>+'[1]Podklady QZ'!H415</f>
        <v>1127.95</v>
      </c>
      <c r="I29" s="368">
        <f>+'[1]Podklady QZ'!I415</f>
        <v>4.8906595807695985E-3</v>
      </c>
      <c r="J29" s="176"/>
      <c r="K29" s="178" t="str">
        <f t="shared" si="7"/>
        <v>Doprava</v>
      </c>
      <c r="L29" s="168">
        <f t="shared" si="4"/>
        <v>231.01000000000002</v>
      </c>
      <c r="M29" s="168">
        <f t="shared" si="5"/>
        <v>386.56</v>
      </c>
      <c r="N29" s="168">
        <f t="shared" si="6"/>
        <v>510.38</v>
      </c>
      <c r="O29" s="127"/>
    </row>
    <row r="30" spans="1:18" ht="12.75" customHeight="1" x14ac:dyDescent="0.2">
      <c r="A30" s="57" t="s">
        <v>2</v>
      </c>
      <c r="B30" s="324">
        <f>+'[1]Podklady QZ'!B416</f>
        <v>193.16</v>
      </c>
      <c r="C30" s="380">
        <f>+'[1]Podklady QZ'!C416</f>
        <v>7.2208012308109162E-3</v>
      </c>
      <c r="D30" s="381">
        <f>+'[1]Podklady QZ'!D416</f>
        <v>265.37</v>
      </c>
      <c r="E30" s="380">
        <f>+'[1]Podklady QZ'!E416</f>
        <v>5.6905565538862696E-3</v>
      </c>
      <c r="F30" s="381">
        <f>+'[1]Podklady QZ'!F416</f>
        <v>725.7</v>
      </c>
      <c r="G30" s="368">
        <f>+'[1]Podklady QZ'!G416</f>
        <v>1.2164046167055752E-2</v>
      </c>
      <c r="H30" s="381">
        <f>+'[1]Podklady QZ'!H416</f>
        <v>1184.23</v>
      </c>
      <c r="I30" s="368">
        <f>+'[1]Podklady QZ'!I416</f>
        <v>8.9010858185220119E-3</v>
      </c>
      <c r="J30" s="176"/>
      <c r="K30" s="178" t="str">
        <f t="shared" si="7"/>
        <v>Stavebnictví</v>
      </c>
      <c r="L30" s="168">
        <f t="shared" si="4"/>
        <v>193.16</v>
      </c>
      <c r="M30" s="168">
        <f t="shared" si="5"/>
        <v>265.37</v>
      </c>
      <c r="N30" s="168">
        <f t="shared" si="6"/>
        <v>725.7</v>
      </c>
    </row>
    <row r="31" spans="1:18" x14ac:dyDescent="0.2">
      <c r="A31" s="57" t="s">
        <v>6</v>
      </c>
      <c r="B31" s="324">
        <f>+'[1]Podklady QZ'!B417</f>
        <v>1407.634</v>
      </c>
      <c r="C31" s="380">
        <f>+'[1]Podklady QZ'!C417</f>
        <v>5.7476942405052238E-2</v>
      </c>
      <c r="D31" s="381">
        <f>+'[1]Podklady QZ'!D417</f>
        <v>1603.34</v>
      </c>
      <c r="E31" s="380">
        <f>+'[1]Podklady QZ'!E417</f>
        <v>4.5219067987554346E-2</v>
      </c>
      <c r="F31" s="381">
        <f>+'[1]Podklady QZ'!F417</f>
        <v>1491.623</v>
      </c>
      <c r="G31" s="368">
        <f>+'[1]Podklady QZ'!G417</f>
        <v>4.0493476364279413E-2</v>
      </c>
      <c r="H31" s="381">
        <f>+'[1]Podklady QZ'!H417</f>
        <v>4502.5969999999998</v>
      </c>
      <c r="I31" s="368">
        <f>+'[1]Podklady QZ'!I417</f>
        <v>4.6522261303294343E-2</v>
      </c>
      <c r="J31" s="176"/>
      <c r="K31" s="178" t="str">
        <f t="shared" si="7"/>
        <v>Zemědělství a lesnictví</v>
      </c>
      <c r="L31" s="168">
        <f t="shared" si="4"/>
        <v>1407.634</v>
      </c>
      <c r="M31" s="168">
        <f t="shared" si="5"/>
        <v>1603.34</v>
      </c>
      <c r="N31" s="168">
        <f t="shared" si="6"/>
        <v>1491.623</v>
      </c>
    </row>
    <row r="32" spans="1:18" x14ac:dyDescent="0.2">
      <c r="A32" s="57" t="s">
        <v>28</v>
      </c>
      <c r="B32" s="324">
        <f>+'[1]Podklady QZ'!B418</f>
        <v>66568.37900000003</v>
      </c>
      <c r="C32" s="380">
        <f>+'[1]Podklady QZ'!C418</f>
        <v>2.5814774741528265E-2</v>
      </c>
      <c r="D32" s="381">
        <f>+'[1]Podklady QZ'!D418</f>
        <v>94500.202000000005</v>
      </c>
      <c r="E32" s="380">
        <f>+'[1]Podklady QZ'!E418</f>
        <v>2.6186977225884141E-2</v>
      </c>
      <c r="F32" s="381">
        <f>+'[1]Podklady QZ'!F418</f>
        <v>124772.621</v>
      </c>
      <c r="G32" s="368">
        <f>+'[1]Podklady QZ'!G418</f>
        <v>2.6846825197658544E-2</v>
      </c>
      <c r="H32" s="381">
        <f>+'[1]Podklady QZ'!H418</f>
        <v>285841.20200000005</v>
      </c>
      <c r="I32" s="368">
        <f>+'[1]Podklady QZ'!I418</f>
        <v>2.6381431172688229E-2</v>
      </c>
      <c r="J32" s="176"/>
      <c r="K32" s="178" t="str">
        <f t="shared" si="7"/>
        <v>Domácnosti</v>
      </c>
      <c r="L32" s="168">
        <f t="shared" si="4"/>
        <v>66568.37900000003</v>
      </c>
      <c r="M32" s="168">
        <f t="shared" si="5"/>
        <v>94500.202000000005</v>
      </c>
      <c r="N32" s="168">
        <f t="shared" si="6"/>
        <v>124772.621</v>
      </c>
    </row>
    <row r="33" spans="1:14" x14ac:dyDescent="0.2">
      <c r="A33" s="57" t="s">
        <v>5</v>
      </c>
      <c r="B33" s="324">
        <f>+'[1]Podklady QZ'!B419</f>
        <v>21322.648999999998</v>
      </c>
      <c r="C33" s="380">
        <f>+'[1]Podklady QZ'!C419</f>
        <v>1.54905570728858E-2</v>
      </c>
      <c r="D33" s="381">
        <f>+'[1]Podklady QZ'!D419</f>
        <v>34159.931000000011</v>
      </c>
      <c r="E33" s="380">
        <f>+'[1]Podklady QZ'!E419</f>
        <v>1.6820787277266554E-2</v>
      </c>
      <c r="F33" s="381">
        <f>+'[1]Podklady QZ'!F419</f>
        <v>45370.964</v>
      </c>
      <c r="G33" s="368">
        <f>+'[1]Podklady QZ'!G419</f>
        <v>1.6680962024590507E-2</v>
      </c>
      <c r="H33" s="381">
        <f>+'[1]Podklady QZ'!H419</f>
        <v>100853.54400000001</v>
      </c>
      <c r="I33" s="368">
        <f>+'[1]Podklady QZ'!I419</f>
        <v>1.645987940479875E-2</v>
      </c>
      <c r="J33" s="176"/>
      <c r="K33" s="178" t="str">
        <f t="shared" si="7"/>
        <v>Obchod, služby, školství, zdravotnictví</v>
      </c>
      <c r="L33" s="168">
        <f t="shared" si="4"/>
        <v>21322.648999999998</v>
      </c>
      <c r="M33" s="168">
        <f t="shared" si="5"/>
        <v>34159.931000000011</v>
      </c>
      <c r="N33" s="168">
        <f t="shared" si="6"/>
        <v>45370.964</v>
      </c>
    </row>
    <row r="34" spans="1:14" ht="12.75" thickBot="1" x14ac:dyDescent="0.25">
      <c r="A34" s="58" t="s">
        <v>3</v>
      </c>
      <c r="B34" s="325">
        <f>+'[1]Podklady QZ'!B420</f>
        <v>30.619999999999997</v>
      </c>
      <c r="C34" s="369">
        <f>+'[1]Podklady QZ'!C420</f>
        <v>2.1961553925824639E-4</v>
      </c>
      <c r="D34" s="364">
        <f>+'[1]Podklady QZ'!D420</f>
        <v>52.790000000000006</v>
      </c>
      <c r="E34" s="369">
        <f>+'[1]Podklady QZ'!E420</f>
        <v>2.5939155271827673E-4</v>
      </c>
      <c r="F34" s="364">
        <f>+'[1]Podklady QZ'!F420</f>
        <v>67.490000000000009</v>
      </c>
      <c r="G34" s="369">
        <f>+'[1]Podklady QZ'!G420</f>
        <v>2.366905981588053E-4</v>
      </c>
      <c r="H34" s="364">
        <f>+'[1]Podklady QZ'!H420</f>
        <v>150.9</v>
      </c>
      <c r="I34" s="369">
        <f>+'[1]Podklady QZ'!I420</f>
        <v>2.4025587489499251E-4</v>
      </c>
      <c r="J34" s="176"/>
      <c r="K34" s="178" t="str">
        <f t="shared" si="7"/>
        <v>Ostatní</v>
      </c>
      <c r="L34" s="168">
        <f t="shared" si="4"/>
        <v>30.619999999999997</v>
      </c>
      <c r="M34" s="168">
        <f t="shared" si="5"/>
        <v>52.790000000000006</v>
      </c>
      <c r="N34" s="168">
        <f t="shared" si="6"/>
        <v>67.490000000000009</v>
      </c>
    </row>
    <row r="35" spans="1:14" ht="18" customHeight="1" x14ac:dyDescent="0.2">
      <c r="A35" s="327" t="s">
        <v>257</v>
      </c>
      <c r="B35" s="244"/>
      <c r="C35" s="244"/>
      <c r="D35" s="14"/>
      <c r="F35" s="17"/>
      <c r="G35" s="178"/>
      <c r="H35" s="178"/>
      <c r="I35" s="4" t="s">
        <v>82</v>
      </c>
      <c r="J35" s="178"/>
    </row>
    <row r="36" spans="1:14" x14ac:dyDescent="0.2">
      <c r="A36" s="119"/>
      <c r="B36" s="119"/>
      <c r="C36" s="119"/>
    </row>
    <row r="37" spans="1:14" x14ac:dyDescent="0.2">
      <c r="B37" s="127"/>
      <c r="C37" s="127"/>
      <c r="D37" s="127"/>
    </row>
    <row r="38" spans="1:14" x14ac:dyDescent="0.2">
      <c r="B38" s="127"/>
      <c r="C38" s="127"/>
      <c r="D38" s="127"/>
    </row>
    <row r="39" spans="1:14" x14ac:dyDescent="0.2">
      <c r="B39" s="127"/>
      <c r="C39" s="127"/>
      <c r="D39" s="127"/>
      <c r="L39" s="184" t="s">
        <v>251</v>
      </c>
      <c r="M39" s="219">
        <f>+'[1]Podklady QZ'!L389</f>
        <v>1.4865890087250689E-2</v>
      </c>
    </row>
    <row r="40" spans="1:14" x14ac:dyDescent="0.2">
      <c r="B40" s="226"/>
      <c r="C40" s="226"/>
      <c r="D40" s="226"/>
      <c r="L40" s="184" t="s">
        <v>66</v>
      </c>
      <c r="M40" s="219">
        <f>+'[1]Podklady QZ'!L390</f>
        <v>2.1031814296888218E-2</v>
      </c>
    </row>
    <row r="41" spans="1:14" x14ac:dyDescent="0.2">
      <c r="B41" s="127"/>
      <c r="C41" s="127"/>
      <c r="D41" s="127"/>
      <c r="L41" s="184" t="s">
        <v>182</v>
      </c>
      <c r="M41" s="219">
        <f>+'[1]Podklady QZ'!L391</f>
        <v>1.7256741761011551E-2</v>
      </c>
    </row>
  </sheetData>
  <mergeCells count="4">
    <mergeCell ref="B5:C5"/>
    <mergeCell ref="D5:E5"/>
    <mergeCell ref="F5:G5"/>
    <mergeCell ref="H5:I5"/>
  </mergeCells>
  <conditionalFormatting sqref="C10:C25 C27:C34 E10:E25 E27:E34 G10:G25 G27:G34 I10:I25 I27:I34">
    <cfRule type="dataBar" priority="1">
      <dataBar>
        <cfvo type="num" val="0"/>
        <cfvo type="num" val="1"/>
        <color rgb="FF63C384"/>
      </dataBar>
      <extLst>
        <ext xmlns:x14="http://schemas.microsoft.com/office/spreadsheetml/2009/9/main" uri="{B025F937-C7B1-47D3-B67F-A62EFF666E3E}">
          <x14:id>{2CEE5C94-BD2E-4BE2-9A16-F78F63749D57}</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extLst>
    <ext xmlns:x14="http://schemas.microsoft.com/office/spreadsheetml/2009/9/main" uri="{78C0D931-6437-407d-A8EE-F0AAD7539E65}">
      <x14:conditionalFormattings>
        <x14:conditionalFormatting xmlns:xm="http://schemas.microsoft.com/office/excel/2006/main">
          <x14:cfRule type="dataBar" id="{2CEE5C94-BD2E-4BE2-9A16-F78F63749D57}">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showGridLines="0" view="pageBreakPreview" zoomScaleNormal="100" zoomScaleSheetLayoutView="100" workbookViewId="0">
      <selection activeCell="B30" sqref="B30"/>
    </sheetView>
  </sheetViews>
  <sheetFormatPr defaultRowHeight="12" x14ac:dyDescent="0.2"/>
  <cols>
    <col min="1" max="1" width="42.7109375" style="123" customWidth="1"/>
    <col min="2" max="9" width="11.42578125" style="123" customWidth="1"/>
    <col min="10" max="12" width="8" style="123" customWidth="1"/>
    <col min="13" max="13" width="8.42578125" style="123" customWidth="1"/>
    <col min="14" max="14" width="7.85546875" style="123" customWidth="1"/>
    <col min="15" max="20" width="9.140625" style="123" customWidth="1"/>
    <col min="21" max="16384" width="9.140625" style="123"/>
  </cols>
  <sheetData>
    <row r="1" spans="1:15" ht="18.75" x14ac:dyDescent="0.3">
      <c r="A1" s="164" t="s">
        <v>215</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316" t="s">
        <v>277</v>
      </c>
      <c r="C6" s="316" t="s">
        <v>52</v>
      </c>
      <c r="D6" s="316" t="s">
        <v>277</v>
      </c>
      <c r="E6" s="316" t="s">
        <v>52</v>
      </c>
      <c r="F6" s="316" t="s">
        <v>277</v>
      </c>
      <c r="G6" s="317" t="s">
        <v>52</v>
      </c>
      <c r="H6" s="316" t="s">
        <v>277</v>
      </c>
      <c r="I6" s="317" t="s">
        <v>52</v>
      </c>
      <c r="J6" s="184"/>
      <c r="O6" s="184"/>
    </row>
    <row r="7" spans="1:15" x14ac:dyDescent="0.2">
      <c r="A7" s="243" t="s">
        <v>245</v>
      </c>
      <c r="B7" s="323">
        <f>+'[1]Podklady QZ'!B428</f>
        <v>1056.9224999999997</v>
      </c>
      <c r="C7" s="320">
        <f>+'[1]Podklady QZ'!C428</f>
        <v>2.5461128034045637E-2</v>
      </c>
      <c r="D7" s="321">
        <f>+'[1]Podklady QZ'!D428</f>
        <v>1056.9224999999997</v>
      </c>
      <c r="E7" s="320">
        <f>+'[1]Podklady QZ'!E428</f>
        <v>2.5463192203372665E-2</v>
      </c>
      <c r="F7" s="321">
        <f>+'[1]Podklady QZ'!F428</f>
        <v>1056.3674999999996</v>
      </c>
      <c r="G7" s="320">
        <f>+'[1]Podklady QZ'!G428</f>
        <v>2.5668220788693994E-2</v>
      </c>
      <c r="H7" s="321">
        <f>+'[1]Podklady QZ'!H428</f>
        <v>1056.3674999999996</v>
      </c>
      <c r="I7" s="320">
        <f>+'[1]Podklady QZ'!I428</f>
        <v>2.5668220788693994E-2</v>
      </c>
      <c r="J7" s="187"/>
      <c r="O7" s="92"/>
    </row>
    <row r="8" spans="1:15" x14ac:dyDescent="0.2">
      <c r="A8" s="240" t="s">
        <v>278</v>
      </c>
      <c r="B8" s="323">
        <f>+'[1]Podklady QZ'!B429</f>
        <v>460120.68699999992</v>
      </c>
      <c r="C8" s="320">
        <f>+'[1]Podklady QZ'!C429</f>
        <v>3.50227594116089E-2</v>
      </c>
      <c r="D8" s="321">
        <f>+'[1]Podklady QZ'!D429</f>
        <v>518148.8189999999</v>
      </c>
      <c r="E8" s="320">
        <f>+'[1]Podklady QZ'!E429</f>
        <v>3.2362868303525062E-2</v>
      </c>
      <c r="F8" s="321">
        <f>+'[1]Podklady QZ'!F429</f>
        <v>604028.12200000009</v>
      </c>
      <c r="G8" s="320">
        <f>+'[1]Podklady QZ'!G429</f>
        <v>3.2127572101877631E-2</v>
      </c>
      <c r="H8" s="321">
        <f>+'[1]Podklady QZ'!H429</f>
        <v>1582297.628</v>
      </c>
      <c r="I8" s="320">
        <f>+'[1]Podklady QZ'!I429</f>
        <v>3.2999399805424302E-2</v>
      </c>
      <c r="J8" s="187"/>
      <c r="O8" s="92"/>
    </row>
    <row r="9" spans="1:15" x14ac:dyDescent="0.2">
      <c r="A9" s="241" t="s">
        <v>279</v>
      </c>
      <c r="B9" s="322">
        <f>+'[1]Podklady QZ'!B430</f>
        <v>241230.11199999996</v>
      </c>
      <c r="C9" s="319">
        <f>+'[1]Podklady QZ'!C430</f>
        <v>3.5584055473487461E-2</v>
      </c>
      <c r="D9" s="318">
        <f>+'[1]Podklady QZ'!D430</f>
        <v>293817.26300000004</v>
      </c>
      <c r="E9" s="319">
        <f>+'[1]Podklady QZ'!E430</f>
        <v>3.2375523539864115E-2</v>
      </c>
      <c r="F9" s="318">
        <f>+'[1]Podklady QZ'!F430</f>
        <v>372382.05900000001</v>
      </c>
      <c r="G9" s="319">
        <f>+'[1]Podklady QZ'!G430</f>
        <v>3.2926275937224261E-2</v>
      </c>
      <c r="H9" s="318">
        <f>+'[1]Podklady QZ'!H430</f>
        <v>907429.43400000001</v>
      </c>
      <c r="I9" s="319">
        <f>+'[1]Podklady QZ'!I430</f>
        <v>3.3405559969946402E-2</v>
      </c>
      <c r="J9" s="176"/>
      <c r="K9" s="178"/>
      <c r="L9" s="178" t="str">
        <f>+B5</f>
        <v>Říjen</v>
      </c>
      <c r="M9" s="178" t="str">
        <f>+D5</f>
        <v>Listopad</v>
      </c>
      <c r="N9" s="178" t="str">
        <f>+F5</f>
        <v>Prosinec</v>
      </c>
    </row>
    <row r="10" spans="1:15" x14ac:dyDescent="0.2">
      <c r="A10" s="57" t="s">
        <v>44</v>
      </c>
      <c r="B10" s="324">
        <f>+'[1]Podklady QZ'!B431</f>
        <v>47172.3</v>
      </c>
      <c r="C10" s="73">
        <f>+'[1]Podklady QZ'!C431</f>
        <v>8.4406523430442165E-2</v>
      </c>
      <c r="D10" s="363">
        <f>+'[1]Podklady QZ'!D431</f>
        <v>56094.77</v>
      </c>
      <c r="E10" s="368">
        <f>+'[1]Podklady QZ'!E431</f>
        <v>7.7863917488933329E-2</v>
      </c>
      <c r="F10" s="363">
        <f>+'[1]Podklady QZ'!F431</f>
        <v>72435.55</v>
      </c>
      <c r="G10" s="368">
        <f>+'[1]Podklady QZ'!G431</f>
        <v>8.4405547637906225E-2</v>
      </c>
      <c r="H10" s="363">
        <f>+'[1]Podklady QZ'!H431</f>
        <v>175702.62</v>
      </c>
      <c r="I10" s="368">
        <f>+'[1]Podklady QZ'!I431</f>
        <v>8.2200993943129019E-2</v>
      </c>
      <c r="J10" s="176"/>
      <c r="K10" s="178" t="str">
        <f>+A10</f>
        <v>Biomasa</v>
      </c>
      <c r="L10" s="168">
        <f>+B10</f>
        <v>47172.3</v>
      </c>
      <c r="M10" s="168">
        <f>+D10</f>
        <v>56094.77</v>
      </c>
      <c r="N10" s="168">
        <f>+F10</f>
        <v>72435.55</v>
      </c>
    </row>
    <row r="11" spans="1:15" x14ac:dyDescent="0.2">
      <c r="A11" s="57" t="s">
        <v>43</v>
      </c>
      <c r="B11" s="324">
        <f>+'[1]Podklady QZ'!B432</f>
        <v>4885.1440000000002</v>
      </c>
      <c r="C11" s="421">
        <f>+'[1]Podklady QZ'!C432</f>
        <v>0.10548694979191613</v>
      </c>
      <c r="D11" s="381">
        <f>+'[1]Podklady QZ'!D432</f>
        <v>5923.3219999999992</v>
      </c>
      <c r="E11" s="380">
        <f>+'[1]Podklady QZ'!E432</f>
        <v>0.11151708973802399</v>
      </c>
      <c r="F11" s="381">
        <f>+'[1]Podklady QZ'!F432</f>
        <v>6661.38</v>
      </c>
      <c r="G11" s="368">
        <f>+'[1]Podklady QZ'!G432</f>
        <v>0.11313305786102268</v>
      </c>
      <c r="H11" s="381">
        <f>+'[1]Podklady QZ'!H432</f>
        <v>17469.846000000001</v>
      </c>
      <c r="I11" s="368">
        <f>+'[1]Podklady QZ'!I432</f>
        <v>0.11035410670952125</v>
      </c>
      <c r="J11" s="176"/>
      <c r="K11" s="178" t="str">
        <f t="shared" ref="K11:L25" si="0">+A11</f>
        <v>Bioplyn</v>
      </c>
      <c r="L11" s="168">
        <f t="shared" si="0"/>
        <v>4885.1440000000002</v>
      </c>
      <c r="M11" s="168">
        <f t="shared" ref="M11:M25" si="1">+D11</f>
        <v>5923.3219999999992</v>
      </c>
      <c r="N11" s="168">
        <f t="shared" ref="N11:N25" si="2">+F11</f>
        <v>6661.38</v>
      </c>
      <c r="O11" s="246"/>
    </row>
    <row r="12" spans="1:15" x14ac:dyDescent="0.2">
      <c r="A12" s="57" t="s">
        <v>42</v>
      </c>
      <c r="B12" s="324">
        <f>+'[1]Podklady QZ'!B433</f>
        <v>10843.63</v>
      </c>
      <c r="C12" s="421">
        <f>+'[1]Podklady QZ'!C433</f>
        <v>1.4430776907436318E-2</v>
      </c>
      <c r="D12" s="381">
        <f>+'[1]Podklady QZ'!D433</f>
        <v>16830.29</v>
      </c>
      <c r="E12" s="380">
        <f>+'[1]Podklady QZ'!E433</f>
        <v>1.6436250310028676E-2</v>
      </c>
      <c r="F12" s="381">
        <f>+'[1]Podklady QZ'!F433</f>
        <v>19981.919999999998</v>
      </c>
      <c r="G12" s="368">
        <f>+'[1]Podklady QZ'!G433</f>
        <v>1.4207884409548019E-2</v>
      </c>
      <c r="H12" s="381">
        <f>+'[1]Podklady QZ'!H433</f>
        <v>47655.839999999997</v>
      </c>
      <c r="I12" s="368">
        <f>+'[1]Podklady QZ'!I433</f>
        <v>1.4977662367703379E-2</v>
      </c>
      <c r="J12" s="176"/>
      <c r="K12" s="178" t="str">
        <f t="shared" si="0"/>
        <v>Černé uhlí</v>
      </c>
      <c r="L12" s="168">
        <f t="shared" si="0"/>
        <v>10843.63</v>
      </c>
      <c r="M12" s="168">
        <f t="shared" si="1"/>
        <v>16830.29</v>
      </c>
      <c r="N12" s="168">
        <f t="shared" si="2"/>
        <v>19981.919999999998</v>
      </c>
      <c r="O12" s="246"/>
    </row>
    <row r="13" spans="1:15" x14ac:dyDescent="0.2">
      <c r="A13" s="57" t="s">
        <v>67</v>
      </c>
      <c r="B13" s="324">
        <f>+'[1]Podklady QZ'!B434</f>
        <v>0</v>
      </c>
      <c r="C13" s="421">
        <f>+'[1]Podklady QZ'!C434</f>
        <v>0</v>
      </c>
      <c r="D13" s="381">
        <f>+'[1]Podklady QZ'!D434</f>
        <v>0</v>
      </c>
      <c r="E13" s="380">
        <f>+'[1]Podklady QZ'!E434</f>
        <v>0</v>
      </c>
      <c r="F13" s="381">
        <f>+'[1]Podklady QZ'!F434</f>
        <v>0</v>
      </c>
      <c r="G13" s="368">
        <f>+'[1]Podklady QZ'!G434</f>
        <v>0</v>
      </c>
      <c r="H13" s="381">
        <f>+'[1]Podklady QZ'!H434</f>
        <v>0</v>
      </c>
      <c r="I13" s="368">
        <f>+'[1]Podklady QZ'!I434</f>
        <v>0</v>
      </c>
      <c r="J13" s="176"/>
      <c r="K13" s="178" t="str">
        <f t="shared" si="0"/>
        <v>Elektrická energie</v>
      </c>
      <c r="L13" s="168">
        <f t="shared" si="0"/>
        <v>0</v>
      </c>
      <c r="M13" s="168">
        <f t="shared" si="1"/>
        <v>0</v>
      </c>
      <c r="N13" s="168">
        <f t="shared" si="2"/>
        <v>0</v>
      </c>
      <c r="O13" s="246"/>
    </row>
    <row r="14" spans="1:15" x14ac:dyDescent="0.2">
      <c r="A14" s="57" t="s">
        <v>68</v>
      </c>
      <c r="B14" s="324">
        <f>+'[1]Podklady QZ'!B435</f>
        <v>0</v>
      </c>
      <c r="C14" s="421">
        <f>+'[1]Podklady QZ'!C435</f>
        <v>0</v>
      </c>
      <c r="D14" s="381">
        <f>+'[1]Podklady QZ'!D435</f>
        <v>0</v>
      </c>
      <c r="E14" s="380">
        <f>+'[1]Podklady QZ'!E435</f>
        <v>0</v>
      </c>
      <c r="F14" s="381">
        <f>+'[1]Podklady QZ'!F435</f>
        <v>0</v>
      </c>
      <c r="G14" s="368">
        <f>+'[1]Podklady QZ'!G435</f>
        <v>0</v>
      </c>
      <c r="H14" s="381">
        <f>+'[1]Podklady QZ'!H435</f>
        <v>0</v>
      </c>
      <c r="I14" s="368">
        <f>+'[1]Podklady QZ'!I435</f>
        <v>0</v>
      </c>
      <c r="J14" s="176"/>
      <c r="K14" s="178" t="str">
        <f t="shared" si="0"/>
        <v>Energie prostředí (tepelné čerpadlo)</v>
      </c>
      <c r="L14" s="168">
        <f t="shared" si="0"/>
        <v>0</v>
      </c>
      <c r="M14" s="168">
        <f t="shared" si="1"/>
        <v>0</v>
      </c>
      <c r="N14" s="168">
        <f t="shared" si="2"/>
        <v>0</v>
      </c>
      <c r="O14" s="246"/>
    </row>
    <row r="15" spans="1:15" x14ac:dyDescent="0.2">
      <c r="A15" s="57" t="s">
        <v>69</v>
      </c>
      <c r="B15" s="324">
        <f>+'[1]Podklady QZ'!B436</f>
        <v>0</v>
      </c>
      <c r="C15" s="421">
        <f>+'[1]Podklady QZ'!C436</f>
        <v>0</v>
      </c>
      <c r="D15" s="381">
        <f>+'[1]Podklady QZ'!D436</f>
        <v>0</v>
      </c>
      <c r="E15" s="380">
        <f>+'[1]Podklady QZ'!E436</f>
        <v>0</v>
      </c>
      <c r="F15" s="381">
        <f>+'[1]Podklady QZ'!F436</f>
        <v>0</v>
      </c>
      <c r="G15" s="368">
        <f>+'[1]Podklady QZ'!G436</f>
        <v>0</v>
      </c>
      <c r="H15" s="381">
        <f>+'[1]Podklady QZ'!H436</f>
        <v>0</v>
      </c>
      <c r="I15" s="368">
        <f>+'[1]Podklady QZ'!I436</f>
        <v>0</v>
      </c>
      <c r="J15" s="176"/>
      <c r="K15" s="178" t="str">
        <f t="shared" si="0"/>
        <v>Energie Slunce (solární kolektor)</v>
      </c>
      <c r="L15" s="168">
        <f t="shared" si="0"/>
        <v>0</v>
      </c>
      <c r="M15" s="168">
        <f t="shared" si="1"/>
        <v>0</v>
      </c>
      <c r="N15" s="168">
        <f t="shared" si="2"/>
        <v>0</v>
      </c>
      <c r="O15" s="246"/>
    </row>
    <row r="16" spans="1:15" x14ac:dyDescent="0.2">
      <c r="A16" s="57" t="s">
        <v>41</v>
      </c>
      <c r="B16" s="324">
        <f>+'[1]Podklady QZ'!B437</f>
        <v>88480.31</v>
      </c>
      <c r="C16" s="421">
        <f>+'[1]Podklady QZ'!C437</f>
        <v>2.8244518567531258E-2</v>
      </c>
      <c r="D16" s="381">
        <f>+'[1]Podklady QZ'!D437</f>
        <v>108545.16</v>
      </c>
      <c r="E16" s="380">
        <f>+'[1]Podklady QZ'!E437</f>
        <v>2.5434149549328443E-2</v>
      </c>
      <c r="F16" s="381">
        <f>+'[1]Podklady QZ'!F437</f>
        <v>139729.22999999998</v>
      </c>
      <c r="G16" s="368">
        <f>+'[1]Podklady QZ'!G437</f>
        <v>2.6252482464851928E-2</v>
      </c>
      <c r="H16" s="381">
        <f>+'[1]Podklady QZ'!H437</f>
        <v>336754.69999999995</v>
      </c>
      <c r="I16" s="368">
        <f>+'[1]Podklady QZ'!I437</f>
        <v>2.6468468920153029E-2</v>
      </c>
      <c r="J16" s="176"/>
      <c r="K16" s="178" t="str">
        <f t="shared" si="0"/>
        <v>Hnědé uhlí</v>
      </c>
      <c r="L16" s="168">
        <f t="shared" si="0"/>
        <v>88480.31</v>
      </c>
      <c r="M16" s="168">
        <f t="shared" si="1"/>
        <v>108545.16</v>
      </c>
      <c r="N16" s="168">
        <f t="shared" si="2"/>
        <v>139729.22999999998</v>
      </c>
      <c r="O16" s="246"/>
    </row>
    <row r="17" spans="1:15" x14ac:dyDescent="0.2">
      <c r="A17" s="57" t="s">
        <v>80</v>
      </c>
      <c r="B17" s="324">
        <f>+'[1]Podklady QZ'!B438</f>
        <v>0</v>
      </c>
      <c r="C17" s="421">
        <f>+'[1]Podklady QZ'!C438</f>
        <v>0</v>
      </c>
      <c r="D17" s="381">
        <f>+'[1]Podklady QZ'!D438</f>
        <v>0</v>
      </c>
      <c r="E17" s="380">
        <f>+'[1]Podklady QZ'!E438</f>
        <v>0</v>
      </c>
      <c r="F17" s="381">
        <f>+'[1]Podklady QZ'!F438</f>
        <v>0</v>
      </c>
      <c r="G17" s="368">
        <f>+'[1]Podklady QZ'!G438</f>
        <v>0</v>
      </c>
      <c r="H17" s="381">
        <f>+'[1]Podklady QZ'!H438</f>
        <v>0</v>
      </c>
      <c r="I17" s="368">
        <f>+'[1]Podklady QZ'!I438</f>
        <v>0</v>
      </c>
      <c r="J17" s="176"/>
      <c r="K17" s="178" t="str">
        <f t="shared" si="0"/>
        <v>Jaderné palivo</v>
      </c>
      <c r="L17" s="168">
        <f t="shared" si="0"/>
        <v>0</v>
      </c>
      <c r="M17" s="168">
        <f t="shared" si="1"/>
        <v>0</v>
      </c>
      <c r="N17" s="168">
        <f t="shared" si="2"/>
        <v>0</v>
      </c>
      <c r="O17" s="246"/>
    </row>
    <row r="18" spans="1:15" x14ac:dyDescent="0.2">
      <c r="A18" s="57" t="s">
        <v>40</v>
      </c>
      <c r="B18" s="324">
        <f>+'[1]Podklady QZ'!B439</f>
        <v>0</v>
      </c>
      <c r="C18" s="421">
        <f>+'[1]Podklady QZ'!C439</f>
        <v>0</v>
      </c>
      <c r="D18" s="381">
        <f>+'[1]Podklady QZ'!D439</f>
        <v>0</v>
      </c>
      <c r="E18" s="380">
        <f>+'[1]Podklady QZ'!E439</f>
        <v>0</v>
      </c>
      <c r="F18" s="381">
        <f>+'[1]Podklady QZ'!F439</f>
        <v>0</v>
      </c>
      <c r="G18" s="368">
        <f>+'[1]Podklady QZ'!G439</f>
        <v>0</v>
      </c>
      <c r="H18" s="381">
        <f>+'[1]Podklady QZ'!H439</f>
        <v>0</v>
      </c>
      <c r="I18" s="368">
        <f>+'[1]Podklady QZ'!I439</f>
        <v>0</v>
      </c>
      <c r="J18" s="176"/>
      <c r="K18" s="178" t="str">
        <f t="shared" si="0"/>
        <v>Koks</v>
      </c>
      <c r="L18" s="168">
        <f t="shared" si="0"/>
        <v>0</v>
      </c>
      <c r="M18" s="168">
        <f t="shared" si="1"/>
        <v>0</v>
      </c>
      <c r="N18" s="168">
        <f t="shared" si="2"/>
        <v>0</v>
      </c>
      <c r="O18" s="246"/>
    </row>
    <row r="19" spans="1:15" x14ac:dyDescent="0.2">
      <c r="A19" s="57" t="s">
        <v>39</v>
      </c>
      <c r="B19" s="324">
        <f>+'[1]Podklady QZ'!B440</f>
        <v>0</v>
      </c>
      <c r="C19" s="421">
        <f>+'[1]Podklady QZ'!C440</f>
        <v>0</v>
      </c>
      <c r="D19" s="381">
        <f>+'[1]Podklady QZ'!D440</f>
        <v>0</v>
      </c>
      <c r="E19" s="380">
        <f>+'[1]Podklady QZ'!E440</f>
        <v>0</v>
      </c>
      <c r="F19" s="381">
        <f>+'[1]Podklady QZ'!F440</f>
        <v>0</v>
      </c>
      <c r="G19" s="368">
        <f>+'[1]Podklady QZ'!G440</f>
        <v>0</v>
      </c>
      <c r="H19" s="381">
        <f>+'[1]Podklady QZ'!H440</f>
        <v>0</v>
      </c>
      <c r="I19" s="368">
        <f>+'[1]Podklady QZ'!I440</f>
        <v>0</v>
      </c>
      <c r="J19" s="176"/>
      <c r="K19" s="178" t="str">
        <f t="shared" si="0"/>
        <v>Odpadní teplo</v>
      </c>
      <c r="L19" s="168">
        <f t="shared" si="0"/>
        <v>0</v>
      </c>
      <c r="M19" s="168">
        <f t="shared" si="1"/>
        <v>0</v>
      </c>
      <c r="N19" s="168">
        <f t="shared" si="2"/>
        <v>0</v>
      </c>
      <c r="O19" s="246"/>
    </row>
    <row r="20" spans="1:15" x14ac:dyDescent="0.2">
      <c r="A20" s="57" t="s">
        <v>38</v>
      </c>
      <c r="B20" s="324">
        <f>+'[1]Podklady QZ'!B441</f>
        <v>0</v>
      </c>
      <c r="C20" s="421">
        <f>+'[1]Podklady QZ'!C441</f>
        <v>0</v>
      </c>
      <c r="D20" s="381">
        <f>+'[1]Podklady QZ'!D441</f>
        <v>0</v>
      </c>
      <c r="E20" s="380">
        <f>+'[1]Podklady QZ'!E441</f>
        <v>0</v>
      </c>
      <c r="F20" s="381">
        <f>+'[1]Podklady QZ'!F441</f>
        <v>0</v>
      </c>
      <c r="G20" s="368">
        <f>+'[1]Podklady QZ'!G441</f>
        <v>0</v>
      </c>
      <c r="H20" s="381">
        <f>+'[1]Podklady QZ'!H441</f>
        <v>0</v>
      </c>
      <c r="I20" s="368">
        <f>+'[1]Podklady QZ'!I441</f>
        <v>0</v>
      </c>
      <c r="J20" s="176"/>
      <c r="K20" s="178" t="str">
        <f t="shared" si="0"/>
        <v>Ostatní kapalná paliva</v>
      </c>
      <c r="L20" s="168">
        <f t="shared" si="0"/>
        <v>0</v>
      </c>
      <c r="M20" s="168">
        <f t="shared" si="1"/>
        <v>0</v>
      </c>
      <c r="N20" s="168">
        <f t="shared" si="2"/>
        <v>0</v>
      </c>
      <c r="O20" s="246"/>
    </row>
    <row r="21" spans="1:15" x14ac:dyDescent="0.2">
      <c r="A21" s="57" t="s">
        <v>37</v>
      </c>
      <c r="B21" s="324">
        <f>+'[1]Podklady QZ'!B442</f>
        <v>0</v>
      </c>
      <c r="C21" s="421">
        <f>+'[1]Podklady QZ'!C442</f>
        <v>0</v>
      </c>
      <c r="D21" s="381">
        <f>+'[1]Podklady QZ'!D442</f>
        <v>0</v>
      </c>
      <c r="E21" s="380">
        <f>+'[1]Podklady QZ'!E442</f>
        <v>0</v>
      </c>
      <c r="F21" s="381">
        <f>+'[1]Podklady QZ'!F442</f>
        <v>0</v>
      </c>
      <c r="G21" s="368">
        <f>+'[1]Podklady QZ'!G442</f>
        <v>0</v>
      </c>
      <c r="H21" s="381">
        <f>+'[1]Podklady QZ'!H442</f>
        <v>0</v>
      </c>
      <c r="I21" s="368">
        <f>+'[1]Podklady QZ'!I442</f>
        <v>0</v>
      </c>
      <c r="J21" s="176"/>
      <c r="K21" s="178" t="str">
        <f t="shared" si="0"/>
        <v>Ostatní pevná paliva</v>
      </c>
      <c r="L21" s="168">
        <f t="shared" si="0"/>
        <v>0</v>
      </c>
      <c r="M21" s="168">
        <f t="shared" si="1"/>
        <v>0</v>
      </c>
      <c r="N21" s="168">
        <f t="shared" si="2"/>
        <v>0</v>
      </c>
      <c r="O21" s="246"/>
    </row>
    <row r="22" spans="1:15" x14ac:dyDescent="0.2">
      <c r="A22" s="57" t="s">
        <v>36</v>
      </c>
      <c r="B22" s="324">
        <f>+'[1]Podklady QZ'!B443</f>
        <v>0</v>
      </c>
      <c r="C22" s="421">
        <f>+'[1]Podklady QZ'!C443</f>
        <v>0</v>
      </c>
      <c r="D22" s="381">
        <f>+'[1]Podklady QZ'!D443</f>
        <v>0</v>
      </c>
      <c r="E22" s="380">
        <f>+'[1]Podklady QZ'!E443</f>
        <v>0</v>
      </c>
      <c r="F22" s="381">
        <f>+'[1]Podklady QZ'!F443</f>
        <v>0</v>
      </c>
      <c r="G22" s="368">
        <f>+'[1]Podklady QZ'!G443</f>
        <v>0</v>
      </c>
      <c r="H22" s="381">
        <f>+'[1]Podklady QZ'!H443</f>
        <v>0</v>
      </c>
      <c r="I22" s="368">
        <f>+'[1]Podklady QZ'!I443</f>
        <v>0</v>
      </c>
      <c r="J22" s="176"/>
      <c r="K22" s="178" t="str">
        <f t="shared" si="0"/>
        <v>Ostatní plyny</v>
      </c>
      <c r="L22" s="168">
        <f t="shared" si="0"/>
        <v>0</v>
      </c>
      <c r="M22" s="168">
        <f t="shared" si="1"/>
        <v>0</v>
      </c>
      <c r="N22" s="168">
        <f t="shared" si="2"/>
        <v>0</v>
      </c>
      <c r="O22" s="246"/>
    </row>
    <row r="23" spans="1:15" x14ac:dyDescent="0.2">
      <c r="A23" s="57" t="s">
        <v>3</v>
      </c>
      <c r="B23" s="324">
        <f>+'[1]Podklady QZ'!B444</f>
        <v>0</v>
      </c>
      <c r="C23" s="421">
        <f>+'[1]Podklady QZ'!C444</f>
        <v>0</v>
      </c>
      <c r="D23" s="381">
        <f>+'[1]Podklady QZ'!D444</f>
        <v>0</v>
      </c>
      <c r="E23" s="380">
        <f>+'[1]Podklady QZ'!E444</f>
        <v>0</v>
      </c>
      <c r="F23" s="381">
        <f>+'[1]Podklady QZ'!F444</f>
        <v>0</v>
      </c>
      <c r="G23" s="368">
        <f>+'[1]Podklady QZ'!G444</f>
        <v>0</v>
      </c>
      <c r="H23" s="381">
        <f>+'[1]Podklady QZ'!H444</f>
        <v>0</v>
      </c>
      <c r="I23" s="368">
        <f>+'[1]Podklady QZ'!I444</f>
        <v>0</v>
      </c>
      <c r="J23" s="176"/>
      <c r="K23" s="178" t="str">
        <f t="shared" si="0"/>
        <v>Ostatní</v>
      </c>
      <c r="L23" s="168">
        <f t="shared" si="0"/>
        <v>0</v>
      </c>
      <c r="M23" s="168">
        <f t="shared" si="1"/>
        <v>0</v>
      </c>
      <c r="N23" s="168">
        <f t="shared" si="2"/>
        <v>0</v>
      </c>
      <c r="O23" s="246"/>
    </row>
    <row r="24" spans="1:15" x14ac:dyDescent="0.2">
      <c r="A24" s="57" t="s">
        <v>35</v>
      </c>
      <c r="B24" s="324">
        <f>+'[1]Podklady QZ'!B445</f>
        <v>60</v>
      </c>
      <c r="C24" s="421">
        <f>+'[1]Podklady QZ'!C445</f>
        <v>1.1661274946625375E-2</v>
      </c>
      <c r="D24" s="381">
        <f>+'[1]Podklady QZ'!D445</f>
        <v>0</v>
      </c>
      <c r="E24" s="380">
        <f>+'[1]Podklady QZ'!E445</f>
        <v>0</v>
      </c>
      <c r="F24" s="381">
        <f>+'[1]Podklady QZ'!F445</f>
        <v>0</v>
      </c>
      <c r="G24" s="368">
        <f>+'[1]Podklady QZ'!G445</f>
        <v>0</v>
      </c>
      <c r="H24" s="381">
        <f>+'[1]Podklady QZ'!H445</f>
        <v>60</v>
      </c>
      <c r="I24" s="368">
        <f>+'[1]Podklady QZ'!I445</f>
        <v>2.6234233225831275E-3</v>
      </c>
      <c r="J24" s="176"/>
      <c r="K24" s="178" t="str">
        <f t="shared" si="0"/>
        <v>Topné oleje</v>
      </c>
      <c r="L24" s="168">
        <f t="shared" si="0"/>
        <v>60</v>
      </c>
      <c r="M24" s="168">
        <f t="shared" si="1"/>
        <v>0</v>
      </c>
      <c r="N24" s="168">
        <f t="shared" si="2"/>
        <v>0</v>
      </c>
    </row>
    <row r="25" spans="1:15" x14ac:dyDescent="0.2">
      <c r="A25" s="218" t="s">
        <v>34</v>
      </c>
      <c r="B25" s="326">
        <f>+'[1]Podklady QZ'!B446</f>
        <v>89788.727999999988</v>
      </c>
      <c r="C25" s="422">
        <f>+'[1]Podklady QZ'!C446</f>
        <v>5.2427199617563008E-2</v>
      </c>
      <c r="D25" s="379">
        <f>+'[1]Podklady QZ'!D446</f>
        <v>106423.72099999999</v>
      </c>
      <c r="E25" s="378">
        <f>+'[1]Podklady QZ'!E446</f>
        <v>4.5925058658883931E-2</v>
      </c>
      <c r="F25" s="379">
        <f>+'[1]Podklady QZ'!F446</f>
        <v>133573.97899999999</v>
      </c>
      <c r="G25" s="378">
        <f>+'[1]Podklady QZ'!G446</f>
        <v>4.5893747374385653E-2</v>
      </c>
      <c r="H25" s="379">
        <f>+'[1]Podklady QZ'!H446</f>
        <v>329786.42799999996</v>
      </c>
      <c r="I25" s="378">
        <f>+'[1]Podklady QZ'!I446</f>
        <v>4.7516400766883994E-2</v>
      </c>
      <c r="J25" s="176"/>
      <c r="K25" s="178" t="str">
        <f t="shared" si="0"/>
        <v>Zemní plyn</v>
      </c>
      <c r="L25" s="168">
        <f t="shared" si="0"/>
        <v>89788.727999999988</v>
      </c>
      <c r="M25" s="168">
        <f t="shared" si="1"/>
        <v>106423.72099999999</v>
      </c>
      <c r="N25" s="168">
        <f t="shared" si="2"/>
        <v>133573.97899999999</v>
      </c>
    </row>
    <row r="26" spans="1:15" x14ac:dyDescent="0.2">
      <c r="A26" s="431" t="s">
        <v>291</v>
      </c>
      <c r="B26" s="432">
        <f>+'[1]Podklady QZ'!B447</f>
        <v>91219.5</v>
      </c>
      <c r="C26" s="433"/>
      <c r="D26" s="434">
        <f>+'[1]Podklady QZ'!D447</f>
        <v>126303.1</v>
      </c>
      <c r="E26" s="433"/>
      <c r="F26" s="434">
        <f>+'[1]Podklady QZ'!F447</f>
        <v>165716</v>
      </c>
      <c r="G26" s="433"/>
      <c r="H26" s="434">
        <f>+'[1]Podklady QZ'!H447</f>
        <v>383238.6</v>
      </c>
      <c r="I26" s="433"/>
      <c r="J26" s="176"/>
      <c r="K26" s="178"/>
      <c r="L26" s="168"/>
      <c r="M26" s="168"/>
      <c r="N26" s="168"/>
    </row>
    <row r="27" spans="1:15" ht="13.5" customHeight="1" x14ac:dyDescent="0.2">
      <c r="A27" s="427" t="s">
        <v>280</v>
      </c>
      <c r="B27" s="428">
        <f>+'[1]Podklady QZ'!B448</f>
        <v>266126.30800000008</v>
      </c>
      <c r="C27" s="429">
        <f>+'[1]Podklady QZ'!C448</f>
        <v>4.3998133430212277E-2</v>
      </c>
      <c r="D27" s="430">
        <f>+'[1]Podklady QZ'!D448</f>
        <v>345889.25300000008</v>
      </c>
      <c r="E27" s="429">
        <f>+'[1]Podklady QZ'!E448</f>
        <v>4.1982726141682317E-2</v>
      </c>
      <c r="F27" s="430">
        <f>+'[1]Podklady QZ'!F448</f>
        <v>441151.66299999994</v>
      </c>
      <c r="G27" s="429">
        <f>+'[1]Podklady QZ'!G448</f>
        <v>4.2425189445776501E-2</v>
      </c>
      <c r="H27" s="430">
        <f>+'[1]Podklady QZ'!H448</f>
        <v>1053167.2240000002</v>
      </c>
      <c r="I27" s="429">
        <f>+'[1]Podklady QZ'!I448</f>
        <v>4.2662925297184941E-2</v>
      </c>
      <c r="J27" s="17"/>
      <c r="K27" s="178"/>
      <c r="L27" s="178" t="str">
        <f>+L9</f>
        <v>Říjen</v>
      </c>
      <c r="M27" s="178" t="str">
        <f t="shared" ref="M27:N27" si="3">+M9</f>
        <v>Listopad</v>
      </c>
      <c r="N27" s="178" t="str">
        <f t="shared" si="3"/>
        <v>Prosinec</v>
      </c>
    </row>
    <row r="28" spans="1:15" ht="12.75" customHeight="1" x14ac:dyDescent="0.2">
      <c r="A28" s="57" t="s">
        <v>29</v>
      </c>
      <c r="B28" s="324">
        <f>+'[1]Podklady QZ'!B449</f>
        <v>69987.196000000011</v>
      </c>
      <c r="C28" s="368">
        <f>+'[1]Podklady QZ'!C449</f>
        <v>4.1162847400090546E-2</v>
      </c>
      <c r="D28" s="363">
        <f>+'[1]Podklady QZ'!D449</f>
        <v>73784.160999999993</v>
      </c>
      <c r="E28" s="368">
        <f>+'[1]Podklady QZ'!E449</f>
        <v>3.6512097151546651E-2</v>
      </c>
      <c r="F28" s="363">
        <f>+'[1]Podklady QZ'!F449</f>
        <v>73769.156000000003</v>
      </c>
      <c r="G28" s="368">
        <f>+'[1]Podklady QZ'!G449</f>
        <v>3.2321151684729418E-2</v>
      </c>
      <c r="H28" s="363">
        <f>+'[1]Podklady QZ'!H449</f>
        <v>217540.51300000004</v>
      </c>
      <c r="I28" s="368">
        <f>+'[1]Podklady QZ'!I449</f>
        <v>3.6235941509137892E-2</v>
      </c>
      <c r="J28" s="176"/>
      <c r="K28" s="178" t="str">
        <f>+A28</f>
        <v>Průmysl</v>
      </c>
      <c r="L28" s="168">
        <f t="shared" ref="L28:L35" si="4">+B28</f>
        <v>69987.196000000011</v>
      </c>
      <c r="M28" s="168">
        <f t="shared" ref="M28:M35" si="5">+D28</f>
        <v>73784.160999999993</v>
      </c>
      <c r="N28" s="168">
        <f t="shared" ref="N28:N35" si="6">+F28</f>
        <v>73769.156000000003</v>
      </c>
    </row>
    <row r="29" spans="1:15" ht="12.75" customHeight="1" x14ac:dyDescent="0.2">
      <c r="A29" s="57" t="s">
        <v>0</v>
      </c>
      <c r="B29" s="324">
        <f>+'[1]Podklady QZ'!B450</f>
        <v>545</v>
      </c>
      <c r="C29" s="380">
        <f>+'[1]Podklady QZ'!C450</f>
        <v>3.5309681194136354E-3</v>
      </c>
      <c r="D29" s="381">
        <f>+'[1]Podklady QZ'!D450</f>
        <v>692</v>
      </c>
      <c r="E29" s="380">
        <f>+'[1]Podklady QZ'!E450</f>
        <v>3.1839542692145141E-3</v>
      </c>
      <c r="F29" s="381">
        <f>+'[1]Podklady QZ'!F450</f>
        <v>872.37</v>
      </c>
      <c r="G29" s="368">
        <f>+'[1]Podklady QZ'!G450</f>
        <v>3.3562705999201827E-3</v>
      </c>
      <c r="H29" s="381">
        <f>+'[1]Podklady QZ'!H450</f>
        <v>2109.37</v>
      </c>
      <c r="I29" s="368">
        <f>+'[1]Podklady QZ'!I450</f>
        <v>3.339667212422555E-3</v>
      </c>
      <c r="J29" s="176"/>
      <c r="K29" s="178" t="str">
        <f t="shared" ref="K29:K35" si="7">+A29</f>
        <v>Energetika</v>
      </c>
      <c r="L29" s="168">
        <f t="shared" si="4"/>
        <v>545</v>
      </c>
      <c r="M29" s="168">
        <f t="shared" si="5"/>
        <v>692</v>
      </c>
      <c r="N29" s="168">
        <f t="shared" si="6"/>
        <v>872.37</v>
      </c>
    </row>
    <row r="30" spans="1:15" ht="12.75" customHeight="1" x14ac:dyDescent="0.2">
      <c r="A30" s="57" t="s">
        <v>1</v>
      </c>
      <c r="B30" s="324">
        <f>+'[1]Podklady QZ'!B451</f>
        <v>642</v>
      </c>
      <c r="C30" s="380">
        <f>+'[1]Podklady QZ'!C451</f>
        <v>1.3339190941916426E-2</v>
      </c>
      <c r="D30" s="381">
        <f>+'[1]Podklady QZ'!D451</f>
        <v>1120</v>
      </c>
      <c r="E30" s="380">
        <f>+'[1]Podklady QZ'!E451</f>
        <v>1.4814885753818022E-2</v>
      </c>
      <c r="F30" s="381">
        <f>+'[1]Podklady QZ'!F451</f>
        <v>8504</v>
      </c>
      <c r="G30" s="368">
        <f>+'[1]Podklady QZ'!G451</f>
        <v>7.9547247449626268E-2</v>
      </c>
      <c r="H30" s="381">
        <f>+'[1]Podklady QZ'!H451</f>
        <v>10266</v>
      </c>
      <c r="I30" s="368">
        <f>+'[1]Podklady QZ'!I451</f>
        <v>4.4512178071883242E-2</v>
      </c>
      <c r="J30" s="176"/>
      <c r="K30" s="178" t="str">
        <f t="shared" si="7"/>
        <v>Doprava</v>
      </c>
      <c r="L30" s="168">
        <f t="shared" si="4"/>
        <v>642</v>
      </c>
      <c r="M30" s="168">
        <f t="shared" si="5"/>
        <v>1120</v>
      </c>
      <c r="N30" s="168">
        <f t="shared" si="6"/>
        <v>8504</v>
      </c>
    </row>
    <row r="31" spans="1:15" ht="12.75" customHeight="1" x14ac:dyDescent="0.2">
      <c r="A31" s="57" t="s">
        <v>2</v>
      </c>
      <c r="B31" s="324">
        <f>+'[1]Podklady QZ'!B452</f>
        <v>556</v>
      </c>
      <c r="C31" s="380">
        <f>+'[1]Podklady QZ'!C452</f>
        <v>2.0784662892580602E-2</v>
      </c>
      <c r="D31" s="381">
        <f>+'[1]Podklady QZ'!D452</f>
        <v>863</v>
      </c>
      <c r="E31" s="380">
        <f>+'[1]Podklady QZ'!E452</f>
        <v>1.8506049312295478E-2</v>
      </c>
      <c r="F31" s="381">
        <f>+'[1]Podklady QZ'!F452</f>
        <v>1276</v>
      </c>
      <c r="G31" s="368">
        <f>+'[1]Podklady QZ'!G452</f>
        <v>2.1388070702994543E-2</v>
      </c>
      <c r="H31" s="381">
        <f>+'[1]Podklady QZ'!H452</f>
        <v>2695</v>
      </c>
      <c r="I31" s="368">
        <f>+'[1]Podklady QZ'!I452</f>
        <v>2.0256560196006537E-2</v>
      </c>
      <c r="J31" s="176"/>
      <c r="K31" s="178" t="str">
        <f t="shared" si="7"/>
        <v>Stavebnictví</v>
      </c>
      <c r="L31" s="168">
        <f t="shared" si="4"/>
        <v>556</v>
      </c>
      <c r="M31" s="168">
        <f t="shared" si="5"/>
        <v>863</v>
      </c>
      <c r="N31" s="168">
        <f t="shared" si="6"/>
        <v>1276</v>
      </c>
    </row>
    <row r="32" spans="1:15" x14ac:dyDescent="0.2">
      <c r="A32" s="57" t="s">
        <v>6</v>
      </c>
      <c r="B32" s="324">
        <f>+'[1]Podklady QZ'!B453</f>
        <v>85</v>
      </c>
      <c r="C32" s="380">
        <f>+'[1]Podklady QZ'!C453</f>
        <v>3.4707460209326001E-3</v>
      </c>
      <c r="D32" s="381">
        <f>+'[1]Podklady QZ'!D453</f>
        <v>134</v>
      </c>
      <c r="E32" s="380">
        <f>+'[1]Podklady QZ'!E453</f>
        <v>3.7792078475758625E-3</v>
      </c>
      <c r="F32" s="381">
        <f>+'[1]Podklady QZ'!F453</f>
        <v>379</v>
      </c>
      <c r="G32" s="368">
        <f>+'[1]Podklady QZ'!G453</f>
        <v>1.0288811276081083E-2</v>
      </c>
      <c r="H32" s="381">
        <f>+'[1]Podklady QZ'!H453</f>
        <v>598</v>
      </c>
      <c r="I32" s="368">
        <f>+'[1]Podklady QZ'!I453</f>
        <v>6.1787258018805632E-3</v>
      </c>
      <c r="J32" s="176"/>
      <c r="K32" s="178" t="str">
        <f t="shared" si="7"/>
        <v>Zemědělství a lesnictví</v>
      </c>
      <c r="L32" s="168">
        <f t="shared" si="4"/>
        <v>85</v>
      </c>
      <c r="M32" s="168">
        <f t="shared" si="5"/>
        <v>134</v>
      </c>
      <c r="N32" s="168">
        <f t="shared" si="6"/>
        <v>379</v>
      </c>
    </row>
    <row r="33" spans="1:14" x14ac:dyDescent="0.2">
      <c r="A33" s="57" t="s">
        <v>28</v>
      </c>
      <c r="B33" s="324">
        <f>+'[1]Podklady QZ'!B454</f>
        <v>129022.9</v>
      </c>
      <c r="C33" s="380">
        <f>+'[1]Podklady QZ'!C454</f>
        <v>5.0034222705028247E-2</v>
      </c>
      <c r="D33" s="381">
        <f>+'[1]Podklady QZ'!D454</f>
        <v>177639.68000000002</v>
      </c>
      <c r="E33" s="380">
        <f>+'[1]Podklady QZ'!E454</f>
        <v>4.9225781068418739E-2</v>
      </c>
      <c r="F33" s="381">
        <f>+'[1]Podklady QZ'!F454</f>
        <v>193629.63499999998</v>
      </c>
      <c r="G33" s="368">
        <f>+'[1]Podklady QZ'!G454</f>
        <v>4.1662513156082735E-2</v>
      </c>
      <c r="H33" s="381">
        <f>+'[1]Podklady QZ'!H454</f>
        <v>500292.21499999997</v>
      </c>
      <c r="I33" s="368">
        <f>+'[1]Podklady QZ'!I454</f>
        <v>4.617397542378876E-2</v>
      </c>
      <c r="J33" s="176"/>
      <c r="K33" s="178" t="str">
        <f t="shared" si="7"/>
        <v>Domácnosti</v>
      </c>
      <c r="L33" s="168">
        <f t="shared" si="4"/>
        <v>129022.9</v>
      </c>
      <c r="M33" s="168">
        <f t="shared" si="5"/>
        <v>177639.68000000002</v>
      </c>
      <c r="N33" s="168">
        <f t="shared" si="6"/>
        <v>193629.63499999998</v>
      </c>
    </row>
    <row r="34" spans="1:14" x14ac:dyDescent="0.2">
      <c r="A34" s="57" t="s">
        <v>5</v>
      </c>
      <c r="B34" s="324">
        <f>+'[1]Podklady QZ'!B455</f>
        <v>61955.106</v>
      </c>
      <c r="C34" s="380">
        <f>+'[1]Podklady QZ'!C455</f>
        <v>4.5009375028857324E-2</v>
      </c>
      <c r="D34" s="381">
        <f>+'[1]Podklady QZ'!D455</f>
        <v>86516.614000000031</v>
      </c>
      <c r="E34" s="380">
        <f>+'[1]Podklady QZ'!E455</f>
        <v>4.2601888160821569E-2</v>
      </c>
      <c r="F34" s="381">
        <f>+'[1]Podklady QZ'!F455</f>
        <v>154929.01199999999</v>
      </c>
      <c r="G34" s="368">
        <f>+'[1]Podklady QZ'!G455</f>
        <v>5.6960768249916985E-2</v>
      </c>
      <c r="H34" s="381">
        <f>+'[1]Podklady QZ'!H455</f>
        <v>303400.73200000002</v>
      </c>
      <c r="I34" s="368">
        <f>+'[1]Podklady QZ'!I455</f>
        <v>4.9516747374268436E-2</v>
      </c>
      <c r="J34" s="176"/>
      <c r="K34" s="178" t="str">
        <f t="shared" si="7"/>
        <v>Obchod, služby, školství, zdravotnictví</v>
      </c>
      <c r="L34" s="168">
        <f t="shared" si="4"/>
        <v>61955.106</v>
      </c>
      <c r="M34" s="168">
        <f t="shared" si="5"/>
        <v>86516.614000000031</v>
      </c>
      <c r="N34" s="168">
        <f t="shared" si="6"/>
        <v>154929.01199999999</v>
      </c>
    </row>
    <row r="35" spans="1:14" ht="12.75" thickBot="1" x14ac:dyDescent="0.25">
      <c r="A35" s="58" t="s">
        <v>3</v>
      </c>
      <c r="B35" s="325">
        <f>+'[1]Podklady QZ'!B456</f>
        <v>3333.1059999999998</v>
      </c>
      <c r="C35" s="369">
        <f>+'[1]Podklady QZ'!C456</f>
        <v>2.390600495084574E-2</v>
      </c>
      <c r="D35" s="364">
        <f>+'[1]Podklady QZ'!D456</f>
        <v>5139.7979999999998</v>
      </c>
      <c r="E35" s="369">
        <f>+'[1]Podklady QZ'!E456</f>
        <v>2.5255165445696021E-2</v>
      </c>
      <c r="F35" s="364">
        <f>+'[1]Podklady QZ'!F456</f>
        <v>7792.49</v>
      </c>
      <c r="G35" s="369">
        <f>+'[1]Podklady QZ'!G456</f>
        <v>2.7328628230056429E-2</v>
      </c>
      <c r="H35" s="364">
        <f>+'[1]Podklady QZ'!H456</f>
        <v>16265.393999999998</v>
      </c>
      <c r="I35" s="369">
        <f>+'[1]Podklady QZ'!I456</f>
        <v>2.5896994473040166E-2</v>
      </c>
      <c r="J35" s="176"/>
      <c r="K35" s="178" t="str">
        <f t="shared" si="7"/>
        <v>Ostatní</v>
      </c>
      <c r="L35" s="168">
        <f t="shared" si="4"/>
        <v>3333.1059999999998</v>
      </c>
      <c r="M35" s="168">
        <f t="shared" si="5"/>
        <v>5139.7979999999998</v>
      </c>
      <c r="N35" s="168">
        <f t="shared" si="6"/>
        <v>7792.49</v>
      </c>
    </row>
    <row r="36" spans="1:14" ht="18" customHeight="1" x14ac:dyDescent="0.2">
      <c r="A36" s="382" t="s">
        <v>257</v>
      </c>
      <c r="B36" s="244"/>
      <c r="C36" s="244"/>
      <c r="D36" s="14"/>
      <c r="F36" s="17"/>
      <c r="G36" s="178"/>
      <c r="H36" s="178"/>
      <c r="I36" s="4" t="s">
        <v>82</v>
      </c>
      <c r="J36" s="178"/>
    </row>
    <row r="37" spans="1:14" x14ac:dyDescent="0.2">
      <c r="A37" s="119"/>
      <c r="B37" s="119"/>
      <c r="C37" s="119"/>
    </row>
    <row r="38" spans="1:14" x14ac:dyDescent="0.2">
      <c r="B38" s="127"/>
      <c r="C38" s="127"/>
      <c r="D38" s="127"/>
    </row>
    <row r="39" spans="1:14" x14ac:dyDescent="0.2">
      <c r="B39" s="127"/>
      <c r="C39" s="127"/>
      <c r="D39" s="127"/>
    </row>
    <row r="40" spans="1:14" x14ac:dyDescent="0.2">
      <c r="B40" s="127"/>
      <c r="C40" s="127"/>
      <c r="D40" s="127"/>
      <c r="L40" s="184" t="s">
        <v>251</v>
      </c>
      <c r="M40" s="219">
        <f>+'[1]Podklady QZ'!L424</f>
        <v>2.5668220788693994E-2</v>
      </c>
    </row>
    <row r="41" spans="1:14" x14ac:dyDescent="0.2">
      <c r="B41" s="226"/>
      <c r="C41" s="226"/>
      <c r="D41" s="226"/>
      <c r="L41" s="184" t="s">
        <v>66</v>
      </c>
      <c r="M41" s="219">
        <f>+'[1]Podklady QZ'!L425</f>
        <v>3.2999399805424302E-2</v>
      </c>
    </row>
    <row r="42" spans="1:14" x14ac:dyDescent="0.2">
      <c r="B42" s="127"/>
      <c r="C42" s="127"/>
      <c r="D42" s="127"/>
      <c r="L42" s="184" t="s">
        <v>182</v>
      </c>
      <c r="M42" s="219">
        <f>+'[1]Podklady QZ'!L426</f>
        <v>3.3405559969946402E-2</v>
      </c>
    </row>
  </sheetData>
  <mergeCells count="4">
    <mergeCell ref="B5:C5"/>
    <mergeCell ref="D5:E5"/>
    <mergeCell ref="F5:G5"/>
    <mergeCell ref="H5:I5"/>
  </mergeCells>
  <conditionalFormatting sqref="C10:C25 C28:C35 E10:E25 E28:E35 G10:G25 G28:G35 I10:I25 I28:I35">
    <cfRule type="dataBar" priority="1">
      <dataBar>
        <cfvo type="num" val="0"/>
        <cfvo type="num" val="1"/>
        <color rgb="FF63C384"/>
      </dataBar>
      <extLst>
        <ext xmlns:x14="http://schemas.microsoft.com/office/spreadsheetml/2009/9/main" uri="{B025F937-C7B1-47D3-B67F-A62EFF666E3E}">
          <x14:id>{04F64BF8-179A-4E73-8E63-2BF694721290}</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extLst>
    <ext xmlns:x14="http://schemas.microsoft.com/office/spreadsheetml/2009/9/main" uri="{78C0D931-6437-407d-A8EE-F0AAD7539E65}">
      <x14:conditionalFormattings>
        <x14:conditionalFormatting xmlns:xm="http://schemas.microsoft.com/office/excel/2006/main">
          <x14:cfRule type="dataBar" id="{04F64BF8-179A-4E73-8E63-2BF694721290}">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view="pageBreakPreview" zoomScaleNormal="100" zoomScaleSheetLayoutView="100" workbookViewId="0">
      <selection activeCell="L45" sqref="L45"/>
    </sheetView>
  </sheetViews>
  <sheetFormatPr defaultRowHeight="12" x14ac:dyDescent="0.2"/>
  <cols>
    <col min="1" max="1" width="42.7109375" style="123" customWidth="1"/>
    <col min="2" max="9" width="11.42578125" style="123" customWidth="1"/>
    <col min="10" max="12" width="8" style="123" customWidth="1"/>
    <col min="13" max="13" width="8.42578125" style="123" customWidth="1"/>
    <col min="14" max="14" width="7.85546875" style="123" customWidth="1"/>
    <col min="15" max="20" width="9.140625" style="123" customWidth="1"/>
    <col min="21" max="16384" width="9.140625" style="123"/>
  </cols>
  <sheetData>
    <row r="1" spans="1:15" ht="18.75" x14ac:dyDescent="0.3">
      <c r="A1" s="164" t="s">
        <v>216</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328" t="s">
        <v>277</v>
      </c>
      <c r="C6" s="328" t="s">
        <v>52</v>
      </c>
      <c r="D6" s="328" t="s">
        <v>277</v>
      </c>
      <c r="E6" s="328" t="s">
        <v>52</v>
      </c>
      <c r="F6" s="328" t="s">
        <v>277</v>
      </c>
      <c r="G6" s="329" t="s">
        <v>52</v>
      </c>
      <c r="H6" s="328" t="s">
        <v>277</v>
      </c>
      <c r="I6" s="329" t="s">
        <v>52</v>
      </c>
      <c r="J6" s="184"/>
      <c r="O6" s="184"/>
    </row>
    <row r="7" spans="1:15" x14ac:dyDescent="0.2">
      <c r="A7" s="243" t="s">
        <v>245</v>
      </c>
      <c r="B7" s="335">
        <f>+'[1]Podklady QZ'!B464</f>
        <v>580.85300000000052</v>
      </c>
      <c r="C7" s="332">
        <f>+'[1]Podklady QZ'!C464</f>
        <v>1.3992674583008242E-2</v>
      </c>
      <c r="D7" s="333">
        <f>+'[1]Podklady QZ'!D464</f>
        <v>580.85300000000052</v>
      </c>
      <c r="E7" s="332">
        <f>+'[1]Podklady QZ'!E464</f>
        <v>1.3993808988743868E-2</v>
      </c>
      <c r="F7" s="333">
        <f>+'[1]Podklady QZ'!F464</f>
        <v>585.00500000000056</v>
      </c>
      <c r="G7" s="332">
        <f>+'[1]Podklady QZ'!G464</f>
        <v>1.4214785576506234E-2</v>
      </c>
      <c r="H7" s="333">
        <f>+'[1]Podklady QZ'!H464</f>
        <v>585.00500000000056</v>
      </c>
      <c r="I7" s="332">
        <f>+'[1]Podklady QZ'!I464</f>
        <v>1.4214785576506234E-2</v>
      </c>
      <c r="J7" s="187"/>
      <c r="O7" s="92"/>
    </row>
    <row r="8" spans="1:15" x14ac:dyDescent="0.2">
      <c r="A8" s="240" t="s">
        <v>278</v>
      </c>
      <c r="B8" s="335">
        <f>+'[1]Podklady QZ'!B465</f>
        <v>189142.05400000003</v>
      </c>
      <c r="C8" s="332">
        <f>+'[1]Podklady QZ'!C465</f>
        <v>1.439682422246653E-2</v>
      </c>
      <c r="D8" s="333">
        <f>+'[1]Podklady QZ'!D465</f>
        <v>254329.889</v>
      </c>
      <c r="E8" s="332">
        <f>+'[1]Podklady QZ'!E465</f>
        <v>1.5885097874472138E-2</v>
      </c>
      <c r="F8" s="333">
        <f>+'[1]Podklady QZ'!F465</f>
        <v>307555.94400000013</v>
      </c>
      <c r="G8" s="332">
        <f>+'[1]Podklady QZ'!G465</f>
        <v>1.635855253477924E-2</v>
      </c>
      <c r="H8" s="333">
        <f>+'[1]Podklady QZ'!H465</f>
        <v>751027.8870000001</v>
      </c>
      <c r="I8" s="332">
        <f>+'[1]Podklady QZ'!I465</f>
        <v>1.5662963193253318E-2</v>
      </c>
      <c r="J8" s="187"/>
      <c r="O8" s="92"/>
    </row>
    <row r="9" spans="1:15" x14ac:dyDescent="0.2">
      <c r="A9" s="241" t="s">
        <v>279</v>
      </c>
      <c r="B9" s="334">
        <f>+'[1]Podklady QZ'!B466</f>
        <v>158684.51687079162</v>
      </c>
      <c r="C9" s="331">
        <f>+'[1]Podklady QZ'!C466</f>
        <v>2.3407685733337496E-2</v>
      </c>
      <c r="D9" s="330">
        <f>+'[1]Podklady QZ'!D466</f>
        <v>225930.17956131528</v>
      </c>
      <c r="E9" s="331">
        <f>+'[1]Podklady QZ'!E466</f>
        <v>2.4895092180996486E-2</v>
      </c>
      <c r="F9" s="330">
        <f>+'[1]Podklady QZ'!F466</f>
        <v>277642.58823435858</v>
      </c>
      <c r="G9" s="331">
        <f>+'[1]Podklady QZ'!G466</f>
        <v>2.4549347239442663E-2</v>
      </c>
      <c r="H9" s="330">
        <f>+'[1]Podklady QZ'!H466</f>
        <v>662257.28466646548</v>
      </c>
      <c r="I9" s="331">
        <f>+'[1]Podklady QZ'!I466</f>
        <v>2.4379940312206663E-2</v>
      </c>
      <c r="J9" s="176"/>
      <c r="K9" s="178"/>
      <c r="L9" s="178" t="str">
        <f>+B5</f>
        <v>Říjen</v>
      </c>
      <c r="M9" s="178" t="str">
        <f>+D5</f>
        <v>Listopad</v>
      </c>
      <c r="N9" s="178" t="str">
        <f>+F5</f>
        <v>Prosinec</v>
      </c>
      <c r="O9" s="179"/>
    </row>
    <row r="10" spans="1:15" x14ac:dyDescent="0.2">
      <c r="A10" s="57" t="s">
        <v>44</v>
      </c>
      <c r="B10" s="336">
        <f>+'[1]Podklady QZ'!B467</f>
        <v>1091.8789999999999</v>
      </c>
      <c r="C10" s="73">
        <f>+'[1]Podklady QZ'!C467</f>
        <v>1.9537251818696087E-3</v>
      </c>
      <c r="D10" s="363">
        <f>+'[1]Podklady QZ'!D467</f>
        <v>1363.59</v>
      </c>
      <c r="E10" s="368">
        <f>+'[1]Podklady QZ'!E467</f>
        <v>1.8927693125176301E-3</v>
      </c>
      <c r="F10" s="363">
        <f>+'[1]Podklady QZ'!F467</f>
        <v>4500.6679999999997</v>
      </c>
      <c r="G10" s="368">
        <f>+'[1]Podklady QZ'!G467</f>
        <v>5.2444048160937562E-3</v>
      </c>
      <c r="H10" s="363">
        <f>+'[1]Podklady QZ'!H467</f>
        <v>6956.1369999999997</v>
      </c>
      <c r="I10" s="368">
        <f>+'[1]Podklady QZ'!I467</f>
        <v>3.2543702274022762E-3</v>
      </c>
      <c r="J10" s="176"/>
      <c r="K10" s="178" t="str">
        <f>+A10</f>
        <v>Biomasa</v>
      </c>
      <c r="L10" s="168">
        <f>+B10</f>
        <v>1091.8789999999999</v>
      </c>
      <c r="M10" s="168">
        <f>+D10</f>
        <v>1363.59</v>
      </c>
      <c r="N10" s="168">
        <f>+F10</f>
        <v>4500.6679999999997</v>
      </c>
      <c r="O10" s="246"/>
    </row>
    <row r="11" spans="1:15" x14ac:dyDescent="0.2">
      <c r="A11" s="57" t="s">
        <v>43</v>
      </c>
      <c r="B11" s="336">
        <f>+'[1]Podklady QZ'!B468</f>
        <v>731.55</v>
      </c>
      <c r="C11" s="421">
        <f>+'[1]Podklady QZ'!C468</f>
        <v>1.5796663951006609E-2</v>
      </c>
      <c r="D11" s="381">
        <f>+'[1]Podklady QZ'!D468</f>
        <v>945.13</v>
      </c>
      <c r="E11" s="380">
        <f>+'[1]Podklady QZ'!E468</f>
        <v>1.7793756109172963E-2</v>
      </c>
      <c r="F11" s="381">
        <f>+'[1]Podklady QZ'!F468</f>
        <v>1208.7</v>
      </c>
      <c r="G11" s="368">
        <f>+'[1]Podklady QZ'!G468</f>
        <v>2.0527867654542765E-2</v>
      </c>
      <c r="H11" s="381">
        <f>+'[1]Podklady QZ'!H468</f>
        <v>2885.38</v>
      </c>
      <c r="I11" s="368">
        <f>+'[1]Podklady QZ'!I468</f>
        <v>1.8226464756330333E-2</v>
      </c>
      <c r="J11" s="176"/>
      <c r="K11" s="178" t="str">
        <f t="shared" ref="K11:L25" si="0">+A11</f>
        <v>Bioplyn</v>
      </c>
      <c r="L11" s="168">
        <f t="shared" si="0"/>
        <v>731.55</v>
      </c>
      <c r="M11" s="168">
        <f t="shared" ref="M11:M25" si="1">+D11</f>
        <v>945.13</v>
      </c>
      <c r="N11" s="168">
        <f t="shared" ref="N11:N25" si="2">+F11</f>
        <v>1208.7</v>
      </c>
      <c r="O11" s="246"/>
    </row>
    <row r="12" spans="1:15" x14ac:dyDescent="0.2">
      <c r="A12" s="57" t="s">
        <v>42</v>
      </c>
      <c r="B12" s="336">
        <f>+'[1]Podklady QZ'!B469</f>
        <v>0</v>
      </c>
      <c r="C12" s="421">
        <f>+'[1]Podklady QZ'!C469</f>
        <v>0</v>
      </c>
      <c r="D12" s="381">
        <f>+'[1]Podklady QZ'!D469</f>
        <v>0</v>
      </c>
      <c r="E12" s="380">
        <f>+'[1]Podklady QZ'!E469</f>
        <v>0</v>
      </c>
      <c r="F12" s="381">
        <f>+'[1]Podklady QZ'!F469</f>
        <v>0</v>
      </c>
      <c r="G12" s="368">
        <f>+'[1]Podklady QZ'!G469</f>
        <v>0</v>
      </c>
      <c r="H12" s="381">
        <f>+'[1]Podklady QZ'!H469</f>
        <v>0</v>
      </c>
      <c r="I12" s="368">
        <f>+'[1]Podklady QZ'!I469</f>
        <v>0</v>
      </c>
      <c r="J12" s="176"/>
      <c r="K12" s="178" t="str">
        <f t="shared" si="0"/>
        <v>Černé uhlí</v>
      </c>
      <c r="L12" s="168">
        <f t="shared" si="0"/>
        <v>0</v>
      </c>
      <c r="M12" s="168">
        <f t="shared" si="1"/>
        <v>0</v>
      </c>
      <c r="N12" s="168">
        <f t="shared" si="2"/>
        <v>0</v>
      </c>
      <c r="O12" s="246"/>
    </row>
    <row r="13" spans="1:15" x14ac:dyDescent="0.2">
      <c r="A13" s="57" t="s">
        <v>67</v>
      </c>
      <c r="B13" s="336">
        <f>+'[1]Podklady QZ'!B470</f>
        <v>0</v>
      </c>
      <c r="C13" s="421">
        <f>+'[1]Podklady QZ'!C470</f>
        <v>0</v>
      </c>
      <c r="D13" s="381">
        <f>+'[1]Podklady QZ'!D470</f>
        <v>0</v>
      </c>
      <c r="E13" s="380">
        <f>+'[1]Podklady QZ'!E470</f>
        <v>0</v>
      </c>
      <c r="F13" s="381">
        <f>+'[1]Podklady QZ'!F470</f>
        <v>0</v>
      </c>
      <c r="G13" s="368">
        <f>+'[1]Podklady QZ'!G470</f>
        <v>0</v>
      </c>
      <c r="H13" s="381">
        <f>+'[1]Podklady QZ'!H470</f>
        <v>0</v>
      </c>
      <c r="I13" s="368">
        <f>+'[1]Podklady QZ'!I470</f>
        <v>0</v>
      </c>
      <c r="J13" s="176"/>
      <c r="K13" s="178" t="str">
        <f t="shared" si="0"/>
        <v>Elektrická energie</v>
      </c>
      <c r="L13" s="168">
        <f t="shared" si="0"/>
        <v>0</v>
      </c>
      <c r="M13" s="168">
        <f t="shared" si="1"/>
        <v>0</v>
      </c>
      <c r="N13" s="168">
        <f t="shared" si="2"/>
        <v>0</v>
      </c>
      <c r="O13" s="246"/>
    </row>
    <row r="14" spans="1:15" x14ac:dyDescent="0.2">
      <c r="A14" s="57" t="s">
        <v>68</v>
      </c>
      <c r="B14" s="336">
        <f>+'[1]Podklady QZ'!B471</f>
        <v>0</v>
      </c>
      <c r="C14" s="421">
        <f>+'[1]Podklady QZ'!C471</f>
        <v>0</v>
      </c>
      <c r="D14" s="381">
        <f>+'[1]Podklady QZ'!D471</f>
        <v>0</v>
      </c>
      <c r="E14" s="380">
        <f>+'[1]Podklady QZ'!E471</f>
        <v>0</v>
      </c>
      <c r="F14" s="381">
        <f>+'[1]Podklady QZ'!F471</f>
        <v>0</v>
      </c>
      <c r="G14" s="368">
        <f>+'[1]Podklady QZ'!G471</f>
        <v>0</v>
      </c>
      <c r="H14" s="381">
        <f>+'[1]Podklady QZ'!H471</f>
        <v>0</v>
      </c>
      <c r="I14" s="368">
        <f>+'[1]Podklady QZ'!I471</f>
        <v>0</v>
      </c>
      <c r="J14" s="176"/>
      <c r="K14" s="178" t="str">
        <f t="shared" si="0"/>
        <v>Energie prostředí (tepelné čerpadlo)</v>
      </c>
      <c r="L14" s="168">
        <f t="shared" si="0"/>
        <v>0</v>
      </c>
      <c r="M14" s="168">
        <f t="shared" si="1"/>
        <v>0</v>
      </c>
      <c r="N14" s="168">
        <f t="shared" si="2"/>
        <v>0</v>
      </c>
      <c r="O14" s="246"/>
    </row>
    <row r="15" spans="1:15" x14ac:dyDescent="0.2">
      <c r="A15" s="57" t="s">
        <v>69</v>
      </c>
      <c r="B15" s="336">
        <f>+'[1]Podklady QZ'!B472</f>
        <v>0</v>
      </c>
      <c r="C15" s="421">
        <f>+'[1]Podklady QZ'!C472</f>
        <v>0</v>
      </c>
      <c r="D15" s="381">
        <f>+'[1]Podklady QZ'!D472</f>
        <v>0</v>
      </c>
      <c r="E15" s="380">
        <f>+'[1]Podklady QZ'!E472</f>
        <v>0</v>
      </c>
      <c r="F15" s="381">
        <f>+'[1]Podklady QZ'!F472</f>
        <v>0</v>
      </c>
      <c r="G15" s="368">
        <f>+'[1]Podklady QZ'!G472</f>
        <v>0</v>
      </c>
      <c r="H15" s="381">
        <f>+'[1]Podklady QZ'!H472</f>
        <v>0</v>
      </c>
      <c r="I15" s="368">
        <f>+'[1]Podklady QZ'!I472</f>
        <v>0</v>
      </c>
      <c r="J15" s="176"/>
      <c r="K15" s="178" t="str">
        <f t="shared" si="0"/>
        <v>Energie Slunce (solární kolektor)</v>
      </c>
      <c r="L15" s="168">
        <f t="shared" si="0"/>
        <v>0</v>
      </c>
      <c r="M15" s="168">
        <f t="shared" si="1"/>
        <v>0</v>
      </c>
      <c r="N15" s="168">
        <f t="shared" si="2"/>
        <v>0</v>
      </c>
      <c r="O15" s="246"/>
    </row>
    <row r="16" spans="1:15" x14ac:dyDescent="0.2">
      <c r="A16" s="57" t="s">
        <v>41</v>
      </c>
      <c r="B16" s="336">
        <f>+'[1]Podklady QZ'!B473</f>
        <v>6843.83</v>
      </c>
      <c r="C16" s="421">
        <f>+'[1]Podklady QZ'!C473</f>
        <v>2.1846745734506066E-3</v>
      </c>
      <c r="D16" s="381">
        <f>+'[1]Podklady QZ'!D473</f>
        <v>9702.49</v>
      </c>
      <c r="E16" s="380">
        <f>+'[1]Podklady QZ'!E473</f>
        <v>2.2734738394679572E-3</v>
      </c>
      <c r="F16" s="381">
        <f>+'[1]Podklady QZ'!F473</f>
        <v>9873.6910000000007</v>
      </c>
      <c r="G16" s="368">
        <f>+'[1]Podklady QZ'!G473</f>
        <v>1.8550799989441463E-3</v>
      </c>
      <c r="H16" s="381">
        <f>+'[1]Podklady QZ'!H473</f>
        <v>26420.010999999999</v>
      </c>
      <c r="I16" s="368">
        <f>+'[1]Podklady QZ'!I473</f>
        <v>2.0765775207401745E-3</v>
      </c>
      <c r="J16" s="176"/>
      <c r="K16" s="178" t="str">
        <f t="shared" si="0"/>
        <v>Hnědé uhlí</v>
      </c>
      <c r="L16" s="168">
        <f t="shared" si="0"/>
        <v>6843.83</v>
      </c>
      <c r="M16" s="168">
        <f t="shared" si="1"/>
        <v>9702.49</v>
      </c>
      <c r="N16" s="168">
        <f t="shared" si="2"/>
        <v>9873.6910000000007</v>
      </c>
      <c r="O16" s="246"/>
    </row>
    <row r="17" spans="1:18" x14ac:dyDescent="0.2">
      <c r="A17" s="57" t="s">
        <v>80</v>
      </c>
      <c r="B17" s="336">
        <f>+'[1]Podklady QZ'!B474</f>
        <v>0</v>
      </c>
      <c r="C17" s="421">
        <f>+'[1]Podklady QZ'!C474</f>
        <v>0</v>
      </c>
      <c r="D17" s="381">
        <f>+'[1]Podklady QZ'!D474</f>
        <v>0</v>
      </c>
      <c r="E17" s="380">
        <f>+'[1]Podklady QZ'!E474</f>
        <v>0</v>
      </c>
      <c r="F17" s="381">
        <f>+'[1]Podklady QZ'!F474</f>
        <v>0</v>
      </c>
      <c r="G17" s="368">
        <f>+'[1]Podklady QZ'!G474</f>
        <v>0</v>
      </c>
      <c r="H17" s="381">
        <f>+'[1]Podklady QZ'!H474</f>
        <v>0</v>
      </c>
      <c r="I17" s="368">
        <f>+'[1]Podklady QZ'!I474</f>
        <v>0</v>
      </c>
      <c r="J17" s="176"/>
      <c r="K17" s="178" t="str">
        <f t="shared" si="0"/>
        <v>Jaderné palivo</v>
      </c>
      <c r="L17" s="168">
        <f t="shared" si="0"/>
        <v>0</v>
      </c>
      <c r="M17" s="168">
        <f t="shared" si="1"/>
        <v>0</v>
      </c>
      <c r="N17" s="168">
        <f t="shared" si="2"/>
        <v>0</v>
      </c>
      <c r="O17" s="246"/>
    </row>
    <row r="18" spans="1:18" x14ac:dyDescent="0.2">
      <c r="A18" s="57" t="s">
        <v>40</v>
      </c>
      <c r="B18" s="336">
        <f>+'[1]Podklady QZ'!B475</f>
        <v>0</v>
      </c>
      <c r="C18" s="421">
        <f>+'[1]Podklady QZ'!C475</f>
        <v>0</v>
      </c>
      <c r="D18" s="381">
        <f>+'[1]Podklady QZ'!D475</f>
        <v>0</v>
      </c>
      <c r="E18" s="380">
        <f>+'[1]Podklady QZ'!E475</f>
        <v>0</v>
      </c>
      <c r="F18" s="381">
        <f>+'[1]Podklady QZ'!F475</f>
        <v>0</v>
      </c>
      <c r="G18" s="368">
        <f>+'[1]Podklady QZ'!G475</f>
        <v>0</v>
      </c>
      <c r="H18" s="381">
        <f>+'[1]Podklady QZ'!H475</f>
        <v>0</v>
      </c>
      <c r="I18" s="368">
        <f>+'[1]Podklady QZ'!I475</f>
        <v>0</v>
      </c>
      <c r="J18" s="176"/>
      <c r="K18" s="178" t="str">
        <f t="shared" si="0"/>
        <v>Koks</v>
      </c>
      <c r="L18" s="168">
        <f t="shared" si="0"/>
        <v>0</v>
      </c>
      <c r="M18" s="168">
        <f t="shared" si="1"/>
        <v>0</v>
      </c>
      <c r="N18" s="168">
        <f t="shared" si="2"/>
        <v>0</v>
      </c>
      <c r="O18" s="246"/>
    </row>
    <row r="19" spans="1:18" x14ac:dyDescent="0.2">
      <c r="A19" s="57" t="s">
        <v>39</v>
      </c>
      <c r="B19" s="336">
        <f>+'[1]Podklady QZ'!B476</f>
        <v>313.5</v>
      </c>
      <c r="C19" s="421">
        <f>+'[1]Podklady QZ'!C476</f>
        <v>9.4550204620516189E-3</v>
      </c>
      <c r="D19" s="381">
        <f>+'[1]Podklady QZ'!D476</f>
        <v>342.6</v>
      </c>
      <c r="E19" s="380">
        <f>+'[1]Podklady QZ'!E476</f>
        <v>1.1938166153417281E-2</v>
      </c>
      <c r="F19" s="381">
        <f>+'[1]Podklady QZ'!F476</f>
        <v>396.3</v>
      </c>
      <c r="G19" s="368">
        <f>+'[1]Podklady QZ'!G476</f>
        <v>9.7766312363491356E-3</v>
      </c>
      <c r="H19" s="381">
        <f>+'[1]Podklady QZ'!H476</f>
        <v>1052.4000000000001</v>
      </c>
      <c r="I19" s="368">
        <f>+'[1]Podklady QZ'!I476</f>
        <v>1.0278317580441069E-2</v>
      </c>
      <c r="J19" s="176"/>
      <c r="K19" s="178" t="str">
        <f t="shared" si="0"/>
        <v>Odpadní teplo</v>
      </c>
      <c r="L19" s="168">
        <f t="shared" si="0"/>
        <v>313.5</v>
      </c>
      <c r="M19" s="168">
        <f t="shared" si="1"/>
        <v>342.6</v>
      </c>
      <c r="N19" s="168">
        <f t="shared" si="2"/>
        <v>396.3</v>
      </c>
      <c r="O19" s="246"/>
    </row>
    <row r="20" spans="1:18" x14ac:dyDescent="0.2">
      <c r="A20" s="57" t="s">
        <v>38</v>
      </c>
      <c r="B20" s="336">
        <f>+'[1]Podklady QZ'!B477</f>
        <v>0</v>
      </c>
      <c r="C20" s="421">
        <f>+'[1]Podklady QZ'!C477</f>
        <v>0</v>
      </c>
      <c r="D20" s="381">
        <f>+'[1]Podklady QZ'!D477</f>
        <v>0</v>
      </c>
      <c r="E20" s="380">
        <f>+'[1]Podklady QZ'!E477</f>
        <v>0</v>
      </c>
      <c r="F20" s="381">
        <f>+'[1]Podklady QZ'!F477</f>
        <v>0</v>
      </c>
      <c r="G20" s="368">
        <f>+'[1]Podklady QZ'!G477</f>
        <v>0</v>
      </c>
      <c r="H20" s="381">
        <f>+'[1]Podklady QZ'!H477</f>
        <v>0</v>
      </c>
      <c r="I20" s="368">
        <f>+'[1]Podklady QZ'!I477</f>
        <v>0</v>
      </c>
      <c r="J20" s="176"/>
      <c r="K20" s="178" t="str">
        <f t="shared" si="0"/>
        <v>Ostatní kapalná paliva</v>
      </c>
      <c r="L20" s="168">
        <f t="shared" si="0"/>
        <v>0</v>
      </c>
      <c r="M20" s="168">
        <f t="shared" si="1"/>
        <v>0</v>
      </c>
      <c r="N20" s="168">
        <f t="shared" si="2"/>
        <v>0</v>
      </c>
      <c r="O20" s="246"/>
    </row>
    <row r="21" spans="1:18" x14ac:dyDescent="0.2">
      <c r="A21" s="57" t="s">
        <v>37</v>
      </c>
      <c r="B21" s="336">
        <f>+'[1]Podklady QZ'!B478</f>
        <v>37074</v>
      </c>
      <c r="C21" s="421">
        <f>+'[1]Podklady QZ'!C478</f>
        <v>0.18161874040061474</v>
      </c>
      <c r="D21" s="381">
        <f>+'[1]Podklady QZ'!D478</f>
        <v>63563</v>
      </c>
      <c r="E21" s="380">
        <f>+'[1]Podklady QZ'!E478</f>
        <v>0.22037510833646348</v>
      </c>
      <c r="F21" s="381">
        <f>+'[1]Podklady QZ'!F478</f>
        <v>65577</v>
      </c>
      <c r="G21" s="368">
        <f>+'[1]Podklady QZ'!G478</f>
        <v>0.26249995891677275</v>
      </c>
      <c r="H21" s="381">
        <f>+'[1]Podklady QZ'!H478</f>
        <v>166214</v>
      </c>
      <c r="I21" s="368">
        <f>+'[1]Podklady QZ'!I478</f>
        <v>0.22389371325185203</v>
      </c>
      <c r="J21" s="176"/>
      <c r="K21" s="178" t="str">
        <f t="shared" si="0"/>
        <v>Ostatní pevná paliva</v>
      </c>
      <c r="L21" s="168">
        <f t="shared" si="0"/>
        <v>37074</v>
      </c>
      <c r="M21" s="168">
        <f t="shared" si="1"/>
        <v>63563</v>
      </c>
      <c r="N21" s="168">
        <f t="shared" si="2"/>
        <v>65577</v>
      </c>
      <c r="O21" s="246"/>
    </row>
    <row r="22" spans="1:18" x14ac:dyDescent="0.2">
      <c r="A22" s="57" t="s">
        <v>36</v>
      </c>
      <c r="B22" s="336">
        <f>+'[1]Podklady QZ'!B479</f>
        <v>0</v>
      </c>
      <c r="C22" s="421">
        <f>+'[1]Podklady QZ'!C479</f>
        <v>0</v>
      </c>
      <c r="D22" s="381">
        <f>+'[1]Podklady QZ'!D479</f>
        <v>0</v>
      </c>
      <c r="E22" s="380">
        <f>+'[1]Podklady QZ'!E479</f>
        <v>0</v>
      </c>
      <c r="F22" s="381">
        <f>+'[1]Podklady QZ'!F479</f>
        <v>0</v>
      </c>
      <c r="G22" s="368">
        <f>+'[1]Podklady QZ'!G479</f>
        <v>0</v>
      </c>
      <c r="H22" s="381">
        <f>+'[1]Podklady QZ'!H479</f>
        <v>0</v>
      </c>
      <c r="I22" s="368">
        <f>+'[1]Podklady QZ'!I479</f>
        <v>0</v>
      </c>
      <c r="J22" s="176"/>
      <c r="K22" s="178" t="str">
        <f t="shared" si="0"/>
        <v>Ostatní plyny</v>
      </c>
      <c r="L22" s="168">
        <f t="shared" si="0"/>
        <v>0</v>
      </c>
      <c r="M22" s="168">
        <f t="shared" si="1"/>
        <v>0</v>
      </c>
      <c r="N22" s="168">
        <f t="shared" si="2"/>
        <v>0</v>
      </c>
      <c r="O22" s="246"/>
    </row>
    <row r="23" spans="1:18" x14ac:dyDescent="0.2">
      <c r="A23" s="57" t="s">
        <v>3</v>
      </c>
      <c r="B23" s="336">
        <f>+'[1]Podklady QZ'!B480</f>
        <v>0</v>
      </c>
      <c r="C23" s="421">
        <f>+'[1]Podklady QZ'!C480</f>
        <v>0</v>
      </c>
      <c r="D23" s="381">
        <f>+'[1]Podklady QZ'!D480</f>
        <v>0</v>
      </c>
      <c r="E23" s="380">
        <f>+'[1]Podklady QZ'!E480</f>
        <v>0</v>
      </c>
      <c r="F23" s="381">
        <f>+'[1]Podklady QZ'!F480</f>
        <v>0</v>
      </c>
      <c r="G23" s="368">
        <f>+'[1]Podklady QZ'!G480</f>
        <v>0</v>
      </c>
      <c r="H23" s="381">
        <f>+'[1]Podklady QZ'!H480</f>
        <v>0</v>
      </c>
      <c r="I23" s="368">
        <f>+'[1]Podklady QZ'!I480</f>
        <v>0</v>
      </c>
      <c r="J23" s="176"/>
      <c r="K23" s="178" t="str">
        <f t="shared" si="0"/>
        <v>Ostatní</v>
      </c>
      <c r="L23" s="168">
        <f t="shared" si="0"/>
        <v>0</v>
      </c>
      <c r="M23" s="168">
        <f t="shared" si="1"/>
        <v>0</v>
      </c>
      <c r="N23" s="168">
        <f t="shared" si="2"/>
        <v>0</v>
      </c>
      <c r="O23" s="246"/>
    </row>
    <row r="24" spans="1:18" x14ac:dyDescent="0.2">
      <c r="A24" s="57" t="s">
        <v>35</v>
      </c>
      <c r="B24" s="336">
        <f>+'[1]Podklady QZ'!B481</f>
        <v>854.55</v>
      </c>
      <c r="C24" s="421">
        <f>+'[1]Podklady QZ'!C481</f>
        <v>0.16608570842731188</v>
      </c>
      <c r="D24" s="381">
        <f>+'[1]Podklady QZ'!D481</f>
        <v>673.92</v>
      </c>
      <c r="E24" s="380">
        <f>+'[1]Podklady QZ'!E481</f>
        <v>5.3889155878893327E-2</v>
      </c>
      <c r="F24" s="381">
        <f>+'[1]Podklady QZ'!F481</f>
        <v>0</v>
      </c>
      <c r="G24" s="368">
        <f>+'[1]Podklady QZ'!G481</f>
        <v>0</v>
      </c>
      <c r="H24" s="381">
        <f>+'[1]Podklady QZ'!H481</f>
        <v>1528.4699999999998</v>
      </c>
      <c r="I24" s="368">
        <f>+'[1]Podklady QZ'!I481</f>
        <v>6.6830397431143884E-2</v>
      </c>
      <c r="J24" s="176"/>
      <c r="K24" s="178" t="str">
        <f t="shared" si="0"/>
        <v>Topné oleje</v>
      </c>
      <c r="L24" s="168">
        <f t="shared" si="0"/>
        <v>854.55</v>
      </c>
      <c r="M24" s="168">
        <f t="shared" si="1"/>
        <v>673.92</v>
      </c>
      <c r="N24" s="168">
        <f t="shared" si="2"/>
        <v>0</v>
      </c>
      <c r="O24" s="246"/>
    </row>
    <row r="25" spans="1:18" x14ac:dyDescent="0.2">
      <c r="A25" s="218" t="s">
        <v>34</v>
      </c>
      <c r="B25" s="338">
        <f>+'[1]Podklady QZ'!B482</f>
        <v>111775.20787079161</v>
      </c>
      <c r="C25" s="422">
        <f>+'[1]Podklady QZ'!C482</f>
        <v>6.5264997799463112E-2</v>
      </c>
      <c r="D25" s="379">
        <f>+'[1]Podklady QZ'!D482</f>
        <v>149339.44956131527</v>
      </c>
      <c r="E25" s="378">
        <f>+'[1]Podklady QZ'!E482</f>
        <v>6.4444495237944585E-2</v>
      </c>
      <c r="F25" s="379">
        <f>+'[1]Podklady QZ'!F482</f>
        <v>196086.22923435856</v>
      </c>
      <c r="G25" s="378">
        <f>+'[1]Podklady QZ'!G482</f>
        <v>6.7371893354150419E-2</v>
      </c>
      <c r="H25" s="379">
        <f>+'[1]Podklady QZ'!H482</f>
        <v>457200.88666646543</v>
      </c>
      <c r="I25" s="378">
        <f>+'[1]Podklady QZ'!I482</f>
        <v>6.5874574322441454E-2</v>
      </c>
      <c r="J25" s="176"/>
      <c r="K25" s="178" t="str">
        <f t="shared" si="0"/>
        <v>Zemní plyn</v>
      </c>
      <c r="L25" s="168">
        <f t="shared" si="0"/>
        <v>111775.20787079161</v>
      </c>
      <c r="M25" s="168">
        <f t="shared" si="1"/>
        <v>149339.44956131527</v>
      </c>
      <c r="N25" s="168">
        <f t="shared" si="2"/>
        <v>196086.22923435856</v>
      </c>
      <c r="O25" s="173"/>
    </row>
    <row r="26" spans="1:18" ht="13.5" customHeight="1" x14ac:dyDescent="0.2">
      <c r="A26" s="242" t="s">
        <v>280</v>
      </c>
      <c r="B26" s="334">
        <f>+'[1]Podklady QZ'!B483</f>
        <v>130809.8</v>
      </c>
      <c r="C26" s="370">
        <f>+'[1]Podklady QZ'!C483</f>
        <v>2.1626524178058264E-2</v>
      </c>
      <c r="D26" s="367">
        <f>+'[1]Podklady QZ'!D483</f>
        <v>197986.07200000001</v>
      </c>
      <c r="E26" s="370">
        <f>+'[1]Podklady QZ'!E483</f>
        <v>2.4030798784729503E-2</v>
      </c>
      <c r="F26" s="367">
        <f>+'[1]Podklady QZ'!F483</f>
        <v>244219.39200000002</v>
      </c>
      <c r="G26" s="370">
        <f>+'[1]Podklady QZ'!G483</f>
        <v>2.348637632117995E-2</v>
      </c>
      <c r="H26" s="367">
        <f>+'[1]Podklady QZ'!H483</f>
        <v>573015.26400000008</v>
      </c>
      <c r="I26" s="370">
        <f>+'[1]Podklady QZ'!I483</f>
        <v>2.321237012041566E-2</v>
      </c>
      <c r="J26" s="17"/>
      <c r="K26" s="178"/>
      <c r="L26" s="178" t="str">
        <f>+L9</f>
        <v>Říjen</v>
      </c>
      <c r="M26" s="178" t="str">
        <f t="shared" ref="M26:N26" si="3">+M9</f>
        <v>Listopad</v>
      </c>
      <c r="N26" s="178" t="str">
        <f t="shared" si="3"/>
        <v>Prosinec</v>
      </c>
      <c r="O26" s="127"/>
      <c r="P26" s="226"/>
      <c r="Q26" s="226"/>
      <c r="R26" s="226"/>
    </row>
    <row r="27" spans="1:18" ht="12.75" customHeight="1" x14ac:dyDescent="0.2">
      <c r="A27" s="57" t="s">
        <v>29</v>
      </c>
      <c r="B27" s="336">
        <f>+'[1]Podklady QZ'!B484</f>
        <v>8153.4759999999997</v>
      </c>
      <c r="C27" s="368">
        <f>+'[1]Podklady QZ'!C484</f>
        <v>4.7954527049247778E-3</v>
      </c>
      <c r="D27" s="363">
        <f>+'[1]Podklady QZ'!D484</f>
        <v>20232.261999999999</v>
      </c>
      <c r="E27" s="368">
        <f>+'[1]Podklady QZ'!E484</f>
        <v>1.0011936243871439E-2</v>
      </c>
      <c r="F27" s="363">
        <f>+'[1]Podklady QZ'!F484</f>
        <v>22027.34</v>
      </c>
      <c r="G27" s="368">
        <f>+'[1]Podklady QZ'!G484</f>
        <v>9.6510389430388456E-3</v>
      </c>
      <c r="H27" s="363">
        <f>+'[1]Podklady QZ'!H484</f>
        <v>50413.077999999994</v>
      </c>
      <c r="I27" s="368">
        <f>+'[1]Podklady QZ'!I484</f>
        <v>8.3973569819779086E-3</v>
      </c>
      <c r="J27" s="176"/>
      <c r="K27" s="178" t="str">
        <f>+A27</f>
        <v>Průmysl</v>
      </c>
      <c r="L27" s="168">
        <f t="shared" ref="L27:L34" si="4">+B27</f>
        <v>8153.4759999999997</v>
      </c>
      <c r="M27" s="168">
        <f t="shared" ref="M27:M34" si="5">+D27</f>
        <v>20232.261999999999</v>
      </c>
      <c r="N27" s="168">
        <f t="shared" ref="N27:N34" si="6">+F27</f>
        <v>22027.34</v>
      </c>
      <c r="O27" s="127"/>
      <c r="P27" s="246"/>
      <c r="Q27" s="246"/>
      <c r="R27" s="246"/>
    </row>
    <row r="28" spans="1:18" ht="12.75" customHeight="1" x14ac:dyDescent="0.2">
      <c r="A28" s="57" t="s">
        <v>0</v>
      </c>
      <c r="B28" s="336">
        <f>+'[1]Podklady QZ'!B485</f>
        <v>474</v>
      </c>
      <c r="C28" s="380">
        <f>+'[1]Podklady QZ'!C485</f>
        <v>3.0709704378019506E-3</v>
      </c>
      <c r="D28" s="381">
        <f>+'[1]Podklady QZ'!D485</f>
        <v>718</v>
      </c>
      <c r="E28" s="380">
        <f>+'[1]Podklady QZ'!E485</f>
        <v>3.3035826088092793E-3</v>
      </c>
      <c r="F28" s="381">
        <f>+'[1]Podklady QZ'!F485</f>
        <v>818</v>
      </c>
      <c r="G28" s="368">
        <f>+'[1]Podklady QZ'!G485</f>
        <v>3.1470928055007731E-3</v>
      </c>
      <c r="H28" s="381">
        <f>+'[1]Podklady QZ'!H485</f>
        <v>2010</v>
      </c>
      <c r="I28" s="368">
        <f>+'[1]Podklady QZ'!I485</f>
        <v>3.1823393226268208E-3</v>
      </c>
      <c r="J28" s="176"/>
      <c r="K28" s="178" t="str">
        <f t="shared" ref="K28:K34" si="7">+A28</f>
        <v>Energetika</v>
      </c>
      <c r="L28" s="168">
        <f t="shared" si="4"/>
        <v>474</v>
      </c>
      <c r="M28" s="168">
        <f t="shared" si="5"/>
        <v>718</v>
      </c>
      <c r="N28" s="168">
        <f t="shared" si="6"/>
        <v>818</v>
      </c>
      <c r="O28" s="127"/>
    </row>
    <row r="29" spans="1:18" ht="12.75" customHeight="1" x14ac:dyDescent="0.2">
      <c r="A29" s="57" t="s">
        <v>1</v>
      </c>
      <c r="B29" s="336">
        <f>+'[1]Podklady QZ'!B486</f>
        <v>414</v>
      </c>
      <c r="C29" s="380">
        <f>+'[1]Podklady QZ'!C486</f>
        <v>8.6019081774975081E-3</v>
      </c>
      <c r="D29" s="381">
        <f>+'[1]Podklady QZ'!D486</f>
        <v>681</v>
      </c>
      <c r="E29" s="380">
        <f>+'[1]Podklady QZ'!E486</f>
        <v>9.0079796413839938E-3</v>
      </c>
      <c r="F29" s="381">
        <f>+'[1]Podklady QZ'!F486</f>
        <v>1010</v>
      </c>
      <c r="G29" s="368">
        <f>+'[1]Podklady QZ'!G486</f>
        <v>9.4476387493088575E-3</v>
      </c>
      <c r="H29" s="381">
        <f>+'[1]Podklady QZ'!H486</f>
        <v>2105</v>
      </c>
      <c r="I29" s="368">
        <f>+'[1]Podklady QZ'!I486</f>
        <v>9.1270343698922878E-3</v>
      </c>
      <c r="J29" s="176"/>
      <c r="K29" s="178" t="str">
        <f t="shared" si="7"/>
        <v>Doprava</v>
      </c>
      <c r="L29" s="168">
        <f t="shared" si="4"/>
        <v>414</v>
      </c>
      <c r="M29" s="168">
        <f t="shared" si="5"/>
        <v>681</v>
      </c>
      <c r="N29" s="168">
        <f t="shared" si="6"/>
        <v>1010</v>
      </c>
      <c r="O29" s="127"/>
    </row>
    <row r="30" spans="1:18" ht="12.75" customHeight="1" x14ac:dyDescent="0.2">
      <c r="A30" s="57" t="s">
        <v>2</v>
      </c>
      <c r="B30" s="336">
        <f>+'[1]Podklady QZ'!B487</f>
        <v>47</v>
      </c>
      <c r="C30" s="380">
        <f>+'[1]Podklady QZ'!C487</f>
        <v>1.7569768991929646E-3</v>
      </c>
      <c r="D30" s="381">
        <f>+'[1]Podklady QZ'!D487</f>
        <v>250</v>
      </c>
      <c r="E30" s="380">
        <f>+'[1]Podklady QZ'!E487</f>
        <v>5.3609644589500223E-3</v>
      </c>
      <c r="F30" s="381">
        <f>+'[1]Podklady QZ'!F487</f>
        <v>328.4</v>
      </c>
      <c r="G30" s="368">
        <f>+'[1]Podklady QZ'!G487</f>
        <v>5.5045786981688149E-3</v>
      </c>
      <c r="H30" s="381">
        <f>+'[1]Podklady QZ'!H487</f>
        <v>625.4</v>
      </c>
      <c r="I30" s="368">
        <f>+'[1]Podklady QZ'!I487</f>
        <v>4.7007245812922026E-3</v>
      </c>
      <c r="J30" s="176"/>
      <c r="K30" s="178" t="str">
        <f t="shared" si="7"/>
        <v>Stavebnictví</v>
      </c>
      <c r="L30" s="168">
        <f t="shared" si="4"/>
        <v>47</v>
      </c>
      <c r="M30" s="168">
        <f t="shared" si="5"/>
        <v>250</v>
      </c>
      <c r="N30" s="168">
        <f t="shared" si="6"/>
        <v>328.4</v>
      </c>
    </row>
    <row r="31" spans="1:18" x14ac:dyDescent="0.2">
      <c r="A31" s="57" t="s">
        <v>6</v>
      </c>
      <c r="B31" s="336">
        <f>+'[1]Podklady QZ'!B488</f>
        <v>731.55</v>
      </c>
      <c r="C31" s="380">
        <f>+'[1]Podklady QZ'!C488</f>
        <v>2.9870873548391099E-2</v>
      </c>
      <c r="D31" s="381">
        <f>+'[1]Podklady QZ'!D488</f>
        <v>945.13</v>
      </c>
      <c r="E31" s="380">
        <f>+'[1]Podklady QZ'!E488</f>
        <v>2.6655542634174439E-2</v>
      </c>
      <c r="F31" s="381">
        <f>+'[1]Podklady QZ'!F488</f>
        <v>1208.7</v>
      </c>
      <c r="G31" s="368">
        <f>+'[1]Podklady QZ'!G488</f>
        <v>3.2812892320314535E-2</v>
      </c>
      <c r="H31" s="381">
        <f>+'[1]Podklady QZ'!H488</f>
        <v>2885.38</v>
      </c>
      <c r="I31" s="368">
        <f>+'[1]Podklady QZ'!I488</f>
        <v>2.9812661963595551E-2</v>
      </c>
      <c r="J31" s="176"/>
      <c r="K31" s="178" t="str">
        <f t="shared" si="7"/>
        <v>Zemědělství a lesnictví</v>
      </c>
      <c r="L31" s="168">
        <f t="shared" si="4"/>
        <v>731.55</v>
      </c>
      <c r="M31" s="168">
        <f t="shared" si="5"/>
        <v>945.13</v>
      </c>
      <c r="N31" s="168">
        <f t="shared" si="6"/>
        <v>1208.7</v>
      </c>
    </row>
    <row r="32" spans="1:18" x14ac:dyDescent="0.2">
      <c r="A32" s="57" t="s">
        <v>28</v>
      </c>
      <c r="B32" s="336">
        <f>+'[1]Podklady QZ'!B489</f>
        <v>79557.103000000003</v>
      </c>
      <c r="C32" s="380">
        <f>+'[1]Podklady QZ'!C489</f>
        <v>3.0851715542503471E-2</v>
      </c>
      <c r="D32" s="381">
        <f>+'[1]Podklady QZ'!D489</f>
        <v>113510.39899999999</v>
      </c>
      <c r="E32" s="380">
        <f>+'[1]Podklady QZ'!E489</f>
        <v>3.1454898197085565E-2</v>
      </c>
      <c r="F32" s="381">
        <f>+'[1]Podklady QZ'!F489</f>
        <v>144185.38</v>
      </c>
      <c r="G32" s="368">
        <f>+'[1]Podklady QZ'!G489</f>
        <v>3.102379081159137E-2</v>
      </c>
      <c r="H32" s="381">
        <f>+'[1]Podklady QZ'!H489</f>
        <v>337252.88199999998</v>
      </c>
      <c r="I32" s="368">
        <f>+'[1]Podklady QZ'!I489</f>
        <v>3.1126421355706944E-2</v>
      </c>
      <c r="J32" s="176"/>
      <c r="K32" s="178" t="str">
        <f t="shared" si="7"/>
        <v>Domácnosti</v>
      </c>
      <c r="L32" s="168">
        <f t="shared" si="4"/>
        <v>79557.103000000003</v>
      </c>
      <c r="M32" s="168">
        <f t="shared" si="5"/>
        <v>113510.39899999999</v>
      </c>
      <c r="N32" s="168">
        <f t="shared" si="6"/>
        <v>144185.38</v>
      </c>
    </row>
    <row r="33" spans="1:14" x14ac:dyDescent="0.2">
      <c r="A33" s="57" t="s">
        <v>5</v>
      </c>
      <c r="B33" s="336">
        <f>+'[1]Podklady QZ'!B490</f>
        <v>40278.39</v>
      </c>
      <c r="C33" s="380">
        <f>+'[1]Podklady QZ'!C490</f>
        <v>2.9261594049545755E-2</v>
      </c>
      <c r="D33" s="381">
        <f>+'[1]Podklady QZ'!D490</f>
        <v>59842.939000000006</v>
      </c>
      <c r="E33" s="380">
        <f>+'[1]Podklady QZ'!E490</f>
        <v>2.946742916329188E-2</v>
      </c>
      <c r="F33" s="381">
        <f>+'[1]Podklady QZ'!F490</f>
        <v>72415.869000000006</v>
      </c>
      <c r="G33" s="368">
        <f>+'[1]Podklady QZ'!G490</f>
        <v>2.6624216332867007E-2</v>
      </c>
      <c r="H33" s="381">
        <f>+'[1]Podklady QZ'!H490</f>
        <v>172537.198</v>
      </c>
      <c r="I33" s="368">
        <f>+'[1]Podklady QZ'!I490</f>
        <v>2.8159064711914185E-2</v>
      </c>
      <c r="J33" s="176"/>
      <c r="K33" s="178" t="str">
        <f t="shared" si="7"/>
        <v>Obchod, služby, školství, zdravotnictví</v>
      </c>
      <c r="L33" s="168">
        <f t="shared" si="4"/>
        <v>40278.39</v>
      </c>
      <c r="M33" s="168">
        <f t="shared" si="5"/>
        <v>59842.939000000006</v>
      </c>
      <c r="N33" s="168">
        <f t="shared" si="6"/>
        <v>72415.869000000006</v>
      </c>
    </row>
    <row r="34" spans="1:14" ht="12.75" thickBot="1" x14ac:dyDescent="0.25">
      <c r="A34" s="58" t="s">
        <v>3</v>
      </c>
      <c r="B34" s="337">
        <f>+'[1]Podklady QZ'!B491</f>
        <v>1154.2809999999999</v>
      </c>
      <c r="C34" s="369">
        <f>+'[1]Podklady QZ'!C491</f>
        <v>8.2788388070067914E-3</v>
      </c>
      <c r="D34" s="364">
        <f>+'[1]Podklady QZ'!D491</f>
        <v>1806.3420000000001</v>
      </c>
      <c r="E34" s="369">
        <f>+'[1]Podklady QZ'!E491</f>
        <v>8.8757313150262807E-3</v>
      </c>
      <c r="F34" s="364">
        <f>+'[1]Podklady QZ'!F491</f>
        <v>2225.703</v>
      </c>
      <c r="G34" s="369">
        <f>+'[1]Podklady QZ'!G491</f>
        <v>7.8056449013757211E-3</v>
      </c>
      <c r="H34" s="364">
        <f>+'[1]Podklady QZ'!H491</f>
        <v>5186.326</v>
      </c>
      <c r="I34" s="369">
        <f>+'[1]Podklady QZ'!I491</f>
        <v>8.257424059778971E-3</v>
      </c>
      <c r="J34" s="176"/>
      <c r="K34" s="178" t="str">
        <f t="shared" si="7"/>
        <v>Ostatní</v>
      </c>
      <c r="L34" s="168">
        <f t="shared" si="4"/>
        <v>1154.2809999999999</v>
      </c>
      <c r="M34" s="168">
        <f t="shared" si="5"/>
        <v>1806.3420000000001</v>
      </c>
      <c r="N34" s="168">
        <f t="shared" si="6"/>
        <v>2225.703</v>
      </c>
    </row>
    <row r="35" spans="1:14" ht="18" customHeight="1" x14ac:dyDescent="0.2">
      <c r="A35" s="351" t="s">
        <v>257</v>
      </c>
      <c r="B35" s="244"/>
      <c r="C35" s="244"/>
      <c r="D35" s="14"/>
      <c r="F35" s="17"/>
      <c r="G35" s="178"/>
      <c r="H35" s="178"/>
      <c r="I35" s="4" t="s">
        <v>82</v>
      </c>
      <c r="J35" s="178"/>
    </row>
    <row r="36" spans="1:14" x14ac:dyDescent="0.2">
      <c r="A36" s="119"/>
      <c r="B36" s="119"/>
      <c r="C36" s="119"/>
    </row>
    <row r="37" spans="1:14" x14ac:dyDescent="0.2">
      <c r="B37" s="127"/>
      <c r="C37" s="127"/>
      <c r="D37" s="127"/>
    </row>
    <row r="38" spans="1:14" x14ac:dyDescent="0.2">
      <c r="B38" s="127"/>
      <c r="C38" s="127"/>
      <c r="D38" s="127"/>
    </row>
    <row r="39" spans="1:14" x14ac:dyDescent="0.2">
      <c r="B39" s="127"/>
      <c r="C39" s="127"/>
      <c r="D39" s="127"/>
      <c r="L39" s="184" t="s">
        <v>251</v>
      </c>
      <c r="M39" s="219">
        <f>+'[1]Podklady QZ'!L460</f>
        <v>1.4214785576506234E-2</v>
      </c>
    </row>
    <row r="40" spans="1:14" x14ac:dyDescent="0.2">
      <c r="B40" s="226"/>
      <c r="C40" s="226"/>
      <c r="D40" s="226"/>
      <c r="L40" s="184" t="s">
        <v>66</v>
      </c>
      <c r="M40" s="219">
        <f>+'[1]Podklady QZ'!L461</f>
        <v>1.5662963193253318E-2</v>
      </c>
    </row>
    <row r="41" spans="1:14" x14ac:dyDescent="0.2">
      <c r="B41" s="127"/>
      <c r="C41" s="127"/>
      <c r="D41" s="127"/>
      <c r="L41" s="184" t="s">
        <v>182</v>
      </c>
      <c r="M41" s="219">
        <f>+'[1]Podklady QZ'!L462</f>
        <v>2.4379940312206663E-2</v>
      </c>
    </row>
  </sheetData>
  <mergeCells count="4">
    <mergeCell ref="B5:C5"/>
    <mergeCell ref="D5:E5"/>
    <mergeCell ref="F5:G5"/>
    <mergeCell ref="H5:I5"/>
  </mergeCells>
  <conditionalFormatting sqref="C10:C25 C27:C34 E10:E25 E27:E34 G10:G25 G27:G34 I10:I25 I27:I34">
    <cfRule type="dataBar" priority="1">
      <dataBar>
        <cfvo type="num" val="0"/>
        <cfvo type="num" val="1"/>
        <color rgb="FF63C384"/>
      </dataBar>
      <extLst>
        <ext xmlns:x14="http://schemas.microsoft.com/office/spreadsheetml/2009/9/main" uri="{B025F937-C7B1-47D3-B67F-A62EFF666E3E}">
          <x14:id>{3BEE83DF-3B7D-4C85-AA2F-7BA3076396EA}</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extLst>
    <ext xmlns:x14="http://schemas.microsoft.com/office/spreadsheetml/2009/9/main" uri="{78C0D931-6437-407d-A8EE-F0AAD7539E65}">
      <x14:conditionalFormattings>
        <x14:conditionalFormatting xmlns:xm="http://schemas.microsoft.com/office/excel/2006/main">
          <x14:cfRule type="dataBar" id="{3BEE83DF-3B7D-4C85-AA2F-7BA3076396EA}">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view="pageBreakPreview" zoomScaleNormal="100" zoomScaleSheetLayoutView="100" workbookViewId="0">
      <selection activeCell="P31" sqref="P31"/>
    </sheetView>
  </sheetViews>
  <sheetFormatPr defaultRowHeight="12" x14ac:dyDescent="0.2"/>
  <cols>
    <col min="1" max="1" width="42.7109375" style="123" customWidth="1"/>
    <col min="2" max="9" width="11.42578125" style="123" customWidth="1"/>
    <col min="10" max="12" width="8" style="123" customWidth="1"/>
    <col min="13" max="13" width="8.42578125" style="123" customWidth="1"/>
    <col min="14" max="14" width="7.85546875" style="123" customWidth="1"/>
    <col min="15" max="20" width="9.140625" style="123" customWidth="1"/>
    <col min="21" max="16384" width="9.140625" style="123"/>
  </cols>
  <sheetData>
    <row r="1" spans="1:15" ht="18.75" x14ac:dyDescent="0.3">
      <c r="A1" s="164" t="s">
        <v>221</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328" t="s">
        <v>277</v>
      </c>
      <c r="C6" s="328" t="s">
        <v>52</v>
      </c>
      <c r="D6" s="328" t="s">
        <v>277</v>
      </c>
      <c r="E6" s="328" t="s">
        <v>52</v>
      </c>
      <c r="F6" s="328" t="s">
        <v>277</v>
      </c>
      <c r="G6" s="329" t="s">
        <v>52</v>
      </c>
      <c r="H6" s="328" t="s">
        <v>277</v>
      </c>
      <c r="I6" s="329" t="s">
        <v>52</v>
      </c>
      <c r="J6" s="184"/>
      <c r="O6" s="184"/>
    </row>
    <row r="7" spans="1:15" x14ac:dyDescent="0.2">
      <c r="A7" s="243" t="s">
        <v>245</v>
      </c>
      <c r="B7" s="335">
        <f>+'[1]Podklady QZ'!B499</f>
        <v>7287.3419999999951</v>
      </c>
      <c r="C7" s="332">
        <f>+'[1]Podklady QZ'!C499</f>
        <v>0.17555113803507649</v>
      </c>
      <c r="D7" s="333">
        <f>+'[1]Podklady QZ'!D499</f>
        <v>7279.9918999999963</v>
      </c>
      <c r="E7" s="332">
        <f>+'[1]Podklady QZ'!E499</f>
        <v>0.17538829288684471</v>
      </c>
      <c r="F7" s="333">
        <f>+'[1]Podklady QZ'!F499</f>
        <v>7279.9918999999963</v>
      </c>
      <c r="G7" s="332">
        <f>+'[1]Podklady QZ'!G499</f>
        <v>0.17689340066700637</v>
      </c>
      <c r="H7" s="333">
        <f>+'[1]Podklady QZ'!H499</f>
        <v>7279.9918999999963</v>
      </c>
      <c r="I7" s="332">
        <f>+'[1]Podklady QZ'!I499</f>
        <v>0.17689340066700637</v>
      </c>
      <c r="J7" s="187"/>
      <c r="O7" s="92"/>
    </row>
    <row r="8" spans="1:15" x14ac:dyDescent="0.2">
      <c r="A8" s="240" t="s">
        <v>278</v>
      </c>
      <c r="B8" s="335">
        <f>+'[1]Podklady QZ'!B500</f>
        <v>2431219.7379999985</v>
      </c>
      <c r="C8" s="332">
        <f>+'[1]Podklady QZ'!C500</f>
        <v>0.18505584809910708</v>
      </c>
      <c r="D8" s="333">
        <f>+'[1]Podklady QZ'!D500</f>
        <v>2796332.213</v>
      </c>
      <c r="E8" s="332">
        <f>+'[1]Podklady QZ'!E500</f>
        <v>0.17465509487579053</v>
      </c>
      <c r="F8" s="333">
        <f>+'[1]Podklady QZ'!F500</f>
        <v>3422852.4749999992</v>
      </c>
      <c r="G8" s="332">
        <f>+'[1]Podklady QZ'!G500</f>
        <v>0.18205764877393038</v>
      </c>
      <c r="H8" s="333">
        <f>+'[1]Podklady QZ'!H500</f>
        <v>8650404.4259999972</v>
      </c>
      <c r="I8" s="332">
        <f>+'[1]Podklady QZ'!I500</f>
        <v>0.18040737032071555</v>
      </c>
      <c r="J8" s="187"/>
      <c r="O8" s="92"/>
    </row>
    <row r="9" spans="1:15" x14ac:dyDescent="0.2">
      <c r="A9" s="241" t="s">
        <v>279</v>
      </c>
      <c r="B9" s="334">
        <f>+'[1]Podklady QZ'!B501</f>
        <v>1134759.2609999999</v>
      </c>
      <c r="C9" s="331">
        <f>+'[1]Podklady QZ'!C501</f>
        <v>0.16738928717355833</v>
      </c>
      <c r="D9" s="330">
        <f>+'[1]Podklady QZ'!D501</f>
        <v>1467368.233</v>
      </c>
      <c r="E9" s="331">
        <f>+'[1]Podklady QZ'!E501</f>
        <v>0.16168830341714913</v>
      </c>
      <c r="F9" s="330">
        <f>+'[1]Podklady QZ'!F501</f>
        <v>1929617.7039999999</v>
      </c>
      <c r="G9" s="331">
        <f>+'[1]Podklady QZ'!G501</f>
        <v>0.17061811502378835</v>
      </c>
      <c r="H9" s="330">
        <f>+'[1]Podklady QZ'!H501</f>
        <v>4531745.1979999999</v>
      </c>
      <c r="I9" s="331">
        <f>+'[1]Podklady QZ'!I501</f>
        <v>0.16682893491011183</v>
      </c>
      <c r="J9" s="176"/>
      <c r="K9" s="178"/>
      <c r="L9" s="178" t="str">
        <f>+B5</f>
        <v>Říjen</v>
      </c>
      <c r="M9" s="178" t="str">
        <f>+D5</f>
        <v>Listopad</v>
      </c>
      <c r="N9" s="178" t="str">
        <f>+F5</f>
        <v>Prosinec</v>
      </c>
      <c r="O9" s="179"/>
    </row>
    <row r="10" spans="1:15" x14ac:dyDescent="0.2">
      <c r="A10" s="57" t="s">
        <v>44</v>
      </c>
      <c r="B10" s="336">
        <f>+'[1]Podklady QZ'!B502</f>
        <v>79549.083999999988</v>
      </c>
      <c r="C10" s="73">
        <f>+'[1]Podklady QZ'!C502</f>
        <v>0.1423390765876629</v>
      </c>
      <c r="D10" s="363">
        <f>+'[1]Podklady QZ'!D502</f>
        <v>79634.196000000011</v>
      </c>
      <c r="E10" s="368">
        <f>+'[1]Podklady QZ'!E502</f>
        <v>0.1105384774131625</v>
      </c>
      <c r="F10" s="363">
        <f>+'[1]Podklady QZ'!F502</f>
        <v>94992.843000000008</v>
      </c>
      <c r="G10" s="368">
        <f>+'[1]Podklady QZ'!G502</f>
        <v>0.11069044046875667</v>
      </c>
      <c r="H10" s="363">
        <f>+'[1]Podklady QZ'!H502</f>
        <v>254176.12300000002</v>
      </c>
      <c r="I10" s="368">
        <f>+'[1]Podklady QZ'!I502</f>
        <v>0.11891416273252511</v>
      </c>
      <c r="J10" s="176"/>
      <c r="K10" s="178" t="str">
        <f>+A10</f>
        <v>Biomasa</v>
      </c>
      <c r="L10" s="168">
        <f>+B10</f>
        <v>79549.083999999988</v>
      </c>
      <c r="M10" s="168">
        <f>+D10</f>
        <v>79634.196000000011</v>
      </c>
      <c r="N10" s="168">
        <f>+F10</f>
        <v>94992.843000000008</v>
      </c>
      <c r="O10" s="246"/>
    </row>
    <row r="11" spans="1:15" x14ac:dyDescent="0.2">
      <c r="A11" s="57" t="s">
        <v>43</v>
      </c>
      <c r="B11" s="336">
        <f>+'[1]Podklady QZ'!B503</f>
        <v>35.380000000000003</v>
      </c>
      <c r="C11" s="421">
        <f>+'[1]Podklady QZ'!C503</f>
        <v>7.6397508111081128E-4</v>
      </c>
      <c r="D11" s="381">
        <f>+'[1]Podklady QZ'!D503</f>
        <v>91.98</v>
      </c>
      <c r="E11" s="380">
        <f>+'[1]Podklady QZ'!E503</f>
        <v>1.7316873730827814E-3</v>
      </c>
      <c r="F11" s="381">
        <f>+'[1]Podklady QZ'!F503</f>
        <v>107.76</v>
      </c>
      <c r="G11" s="368">
        <f>+'[1]Podklady QZ'!G503</f>
        <v>1.8301340435621155E-3</v>
      </c>
      <c r="H11" s="381">
        <f>+'[1]Podklady QZ'!H503</f>
        <v>235.12</v>
      </c>
      <c r="I11" s="368">
        <f>+'[1]Podklady QZ'!I503</f>
        <v>1.4852138690600156E-3</v>
      </c>
      <c r="J11" s="176"/>
      <c r="K11" s="178" t="str">
        <f t="shared" ref="K11:K25" si="0">+A11</f>
        <v>Bioplyn</v>
      </c>
      <c r="L11" s="168">
        <f t="shared" ref="L11:L25" si="1">+B11</f>
        <v>35.380000000000003</v>
      </c>
      <c r="M11" s="168">
        <f t="shared" ref="M11:M25" si="2">+D11</f>
        <v>91.98</v>
      </c>
      <c r="N11" s="168">
        <f t="shared" ref="N11:N25" si="3">+F11</f>
        <v>107.76</v>
      </c>
      <c r="O11" s="246"/>
    </row>
    <row r="12" spans="1:15" x14ac:dyDescent="0.2">
      <c r="A12" s="57" t="s">
        <v>42</v>
      </c>
      <c r="B12" s="336">
        <f>+'[1]Podklady QZ'!B504</f>
        <v>655585.69299999997</v>
      </c>
      <c r="C12" s="421">
        <f>+'[1]Podklady QZ'!C504</f>
        <v>0.87245792040027514</v>
      </c>
      <c r="D12" s="381">
        <f>+'[1]Podklady QZ'!D504</f>
        <v>908472.76000000013</v>
      </c>
      <c r="E12" s="380">
        <f>+'[1]Podklady QZ'!E504</f>
        <v>0.88720311314912637</v>
      </c>
      <c r="F12" s="381">
        <f>+'[1]Podklady QZ'!F504</f>
        <v>1190957.473</v>
      </c>
      <c r="G12" s="368">
        <f>+'[1]Podklady QZ'!G504</f>
        <v>0.84681482625650617</v>
      </c>
      <c r="H12" s="381">
        <f>+'[1]Podklady QZ'!H504</f>
        <v>2755015.926</v>
      </c>
      <c r="I12" s="368">
        <f>+'[1]Podklady QZ'!I504</f>
        <v>0.86586866074071256</v>
      </c>
      <c r="J12" s="176"/>
      <c r="K12" s="178" t="str">
        <f t="shared" si="0"/>
        <v>Černé uhlí</v>
      </c>
      <c r="L12" s="168">
        <f t="shared" si="1"/>
        <v>655585.69299999997</v>
      </c>
      <c r="M12" s="168">
        <f t="shared" si="2"/>
        <v>908472.76000000013</v>
      </c>
      <c r="N12" s="168">
        <f t="shared" si="3"/>
        <v>1190957.473</v>
      </c>
      <c r="O12" s="246"/>
    </row>
    <row r="13" spans="1:15" x14ac:dyDescent="0.2">
      <c r="A13" s="57" t="s">
        <v>67</v>
      </c>
      <c r="B13" s="336">
        <f>+'[1]Podklady QZ'!B505</f>
        <v>133</v>
      </c>
      <c r="C13" s="421">
        <f>+'[1]Podklady QZ'!C505</f>
        <v>8.3160499138069569E-2</v>
      </c>
      <c r="D13" s="381">
        <f>+'[1]Podklady QZ'!D505</f>
        <v>153</v>
      </c>
      <c r="E13" s="380">
        <f>+'[1]Podklady QZ'!E505</f>
        <v>0.1251069132608422</v>
      </c>
      <c r="F13" s="381">
        <f>+'[1]Podklady QZ'!F505</f>
        <v>192</v>
      </c>
      <c r="G13" s="368">
        <f>+'[1]Podklady QZ'!G505</f>
        <v>0.19824307078516645</v>
      </c>
      <c r="H13" s="381">
        <f>+'[1]Podklady QZ'!H505</f>
        <v>478</v>
      </c>
      <c r="I13" s="368">
        <f>+'[1]Podklady QZ'!I505</f>
        <v>0.12609545425887397</v>
      </c>
      <c r="J13" s="176"/>
      <c r="K13" s="178" t="str">
        <f t="shared" si="0"/>
        <v>Elektrická energie</v>
      </c>
      <c r="L13" s="168">
        <f t="shared" si="1"/>
        <v>133</v>
      </c>
      <c r="M13" s="168">
        <f t="shared" si="2"/>
        <v>153</v>
      </c>
      <c r="N13" s="168">
        <f t="shared" si="3"/>
        <v>192</v>
      </c>
      <c r="O13" s="246"/>
    </row>
    <row r="14" spans="1:15" x14ac:dyDescent="0.2">
      <c r="A14" s="57" t="s">
        <v>68</v>
      </c>
      <c r="B14" s="336">
        <f>+'[1]Podklady QZ'!B506</f>
        <v>0</v>
      </c>
      <c r="C14" s="421">
        <f>+'[1]Podklady QZ'!C506</f>
        <v>0</v>
      </c>
      <c r="D14" s="381">
        <f>+'[1]Podklady QZ'!D506</f>
        <v>0</v>
      </c>
      <c r="E14" s="380">
        <f>+'[1]Podklady QZ'!E506</f>
        <v>0</v>
      </c>
      <c r="F14" s="381">
        <f>+'[1]Podklady QZ'!F506</f>
        <v>0</v>
      </c>
      <c r="G14" s="368">
        <f>+'[1]Podklady QZ'!G506</f>
        <v>0</v>
      </c>
      <c r="H14" s="381">
        <f>+'[1]Podklady QZ'!H506</f>
        <v>0</v>
      </c>
      <c r="I14" s="368">
        <f>+'[1]Podklady QZ'!I506</f>
        <v>0</v>
      </c>
      <c r="J14" s="176"/>
      <c r="K14" s="178" t="str">
        <f t="shared" si="0"/>
        <v>Energie prostředí (tepelné čerpadlo)</v>
      </c>
      <c r="L14" s="168">
        <f t="shared" si="1"/>
        <v>0</v>
      </c>
      <c r="M14" s="168">
        <f t="shared" si="2"/>
        <v>0</v>
      </c>
      <c r="N14" s="168">
        <f t="shared" si="3"/>
        <v>0</v>
      </c>
      <c r="O14" s="246"/>
    </row>
    <row r="15" spans="1:15" x14ac:dyDescent="0.2">
      <c r="A15" s="57" t="s">
        <v>69</v>
      </c>
      <c r="B15" s="336">
        <f>+'[1]Podklady QZ'!B507</f>
        <v>0</v>
      </c>
      <c r="C15" s="421">
        <f>+'[1]Podklady QZ'!C507</f>
        <v>0</v>
      </c>
      <c r="D15" s="381">
        <f>+'[1]Podklady QZ'!D507</f>
        <v>0</v>
      </c>
      <c r="E15" s="380">
        <f>+'[1]Podklady QZ'!E507</f>
        <v>0</v>
      </c>
      <c r="F15" s="381">
        <f>+'[1]Podklady QZ'!F507</f>
        <v>0</v>
      </c>
      <c r="G15" s="368">
        <f>+'[1]Podklady QZ'!G507</f>
        <v>0</v>
      </c>
      <c r="H15" s="381">
        <f>+'[1]Podklady QZ'!H507</f>
        <v>0</v>
      </c>
      <c r="I15" s="368">
        <f>+'[1]Podklady QZ'!I507</f>
        <v>0</v>
      </c>
      <c r="J15" s="176"/>
      <c r="K15" s="178" t="str">
        <f t="shared" si="0"/>
        <v>Energie Slunce (solární kolektor)</v>
      </c>
      <c r="L15" s="168">
        <f t="shared" si="1"/>
        <v>0</v>
      </c>
      <c r="M15" s="168">
        <f t="shared" si="2"/>
        <v>0</v>
      </c>
      <c r="N15" s="168">
        <f t="shared" si="3"/>
        <v>0</v>
      </c>
      <c r="O15" s="246"/>
    </row>
    <row r="16" spans="1:15" x14ac:dyDescent="0.2">
      <c r="A16" s="57" t="s">
        <v>41</v>
      </c>
      <c r="B16" s="336">
        <f>+'[1]Podklady QZ'!B508</f>
        <v>49464.922000000006</v>
      </c>
      <c r="C16" s="421">
        <f>+'[1]Podklady QZ'!C508</f>
        <v>1.5790099603747835E-2</v>
      </c>
      <c r="D16" s="381">
        <f>+'[1]Podklady QZ'!D508</f>
        <v>43326.393999999993</v>
      </c>
      <c r="E16" s="380">
        <f>+'[1]Podklady QZ'!E508</f>
        <v>1.0152179833989155E-2</v>
      </c>
      <c r="F16" s="381">
        <f>+'[1]Podklady QZ'!F508</f>
        <v>71742.726999999999</v>
      </c>
      <c r="G16" s="368">
        <f>+'[1]Podklady QZ'!G508</f>
        <v>1.3479102994757498E-2</v>
      </c>
      <c r="H16" s="381">
        <f>+'[1]Podklady QZ'!H508</f>
        <v>164534.04300000001</v>
      </c>
      <c r="I16" s="368">
        <f>+'[1]Podklady QZ'!I508</f>
        <v>1.2932155671331751E-2</v>
      </c>
      <c r="J16" s="176"/>
      <c r="K16" s="178" t="str">
        <f t="shared" si="0"/>
        <v>Hnědé uhlí</v>
      </c>
      <c r="L16" s="168">
        <f t="shared" si="1"/>
        <v>49464.922000000006</v>
      </c>
      <c r="M16" s="168">
        <f t="shared" si="2"/>
        <v>43326.393999999993</v>
      </c>
      <c r="N16" s="168">
        <f t="shared" si="3"/>
        <v>71742.726999999999</v>
      </c>
      <c r="O16" s="246"/>
    </row>
    <row r="17" spans="1:18" x14ac:dyDescent="0.2">
      <c r="A17" s="57" t="s">
        <v>80</v>
      </c>
      <c r="B17" s="336">
        <f>+'[1]Podklady QZ'!B509</f>
        <v>0</v>
      </c>
      <c r="C17" s="421">
        <f>+'[1]Podklady QZ'!C509</f>
        <v>0</v>
      </c>
      <c r="D17" s="381">
        <f>+'[1]Podklady QZ'!D509</f>
        <v>0</v>
      </c>
      <c r="E17" s="380">
        <f>+'[1]Podklady QZ'!E509</f>
        <v>0</v>
      </c>
      <c r="F17" s="381">
        <f>+'[1]Podklady QZ'!F509</f>
        <v>0</v>
      </c>
      <c r="G17" s="368">
        <f>+'[1]Podklady QZ'!G509</f>
        <v>0</v>
      </c>
      <c r="H17" s="381">
        <f>+'[1]Podklady QZ'!H509</f>
        <v>0</v>
      </c>
      <c r="I17" s="368">
        <f>+'[1]Podklady QZ'!I509</f>
        <v>0</v>
      </c>
      <c r="J17" s="176"/>
      <c r="K17" s="178" t="str">
        <f t="shared" si="0"/>
        <v>Jaderné palivo</v>
      </c>
      <c r="L17" s="168">
        <f t="shared" si="1"/>
        <v>0</v>
      </c>
      <c r="M17" s="168">
        <f t="shared" si="2"/>
        <v>0</v>
      </c>
      <c r="N17" s="168">
        <f t="shared" si="3"/>
        <v>0</v>
      </c>
      <c r="O17" s="246"/>
    </row>
    <row r="18" spans="1:18" x14ac:dyDescent="0.2">
      <c r="A18" s="57" t="s">
        <v>40</v>
      </c>
      <c r="B18" s="336">
        <f>+'[1]Podklady QZ'!B510</f>
        <v>10.98</v>
      </c>
      <c r="C18" s="421">
        <f>+'[1]Podklady QZ'!C510</f>
        <v>1</v>
      </c>
      <c r="D18" s="381">
        <f>+'[1]Podklady QZ'!D510</f>
        <v>21.99</v>
      </c>
      <c r="E18" s="380">
        <f>+'[1]Podklady QZ'!E510</f>
        <v>1</v>
      </c>
      <c r="F18" s="381">
        <f>+'[1]Podklady QZ'!F510</f>
        <v>28.57</v>
      </c>
      <c r="G18" s="368">
        <f>+'[1]Podklady QZ'!G510</f>
        <v>1</v>
      </c>
      <c r="H18" s="381">
        <f>+'[1]Podklady QZ'!H510</f>
        <v>61.54</v>
      </c>
      <c r="I18" s="368">
        <f>+'[1]Podklady QZ'!I510</f>
        <v>1</v>
      </c>
      <c r="J18" s="176"/>
      <c r="K18" s="178" t="str">
        <f t="shared" si="0"/>
        <v>Koks</v>
      </c>
      <c r="L18" s="168">
        <f t="shared" si="1"/>
        <v>10.98</v>
      </c>
      <c r="M18" s="168">
        <f t="shared" si="2"/>
        <v>21.99</v>
      </c>
      <c r="N18" s="168">
        <f t="shared" si="3"/>
        <v>28.57</v>
      </c>
      <c r="O18" s="246"/>
    </row>
    <row r="19" spans="1:18" x14ac:dyDescent="0.2">
      <c r="A19" s="57" t="s">
        <v>39</v>
      </c>
      <c r="B19" s="336">
        <f>+'[1]Podklady QZ'!B511</f>
        <v>10229.540000000001</v>
      </c>
      <c r="C19" s="421">
        <f>+'[1]Podklady QZ'!C511</f>
        <v>0.30851837326116599</v>
      </c>
      <c r="D19" s="381">
        <f>+'[1]Podklady QZ'!D511</f>
        <v>10809.56</v>
      </c>
      <c r="E19" s="380">
        <f>+'[1]Podklady QZ'!E511</f>
        <v>0.37666761040669383</v>
      </c>
      <c r="F19" s="381">
        <f>+'[1]Podklady QZ'!F511</f>
        <v>12003.21</v>
      </c>
      <c r="G19" s="368">
        <f>+'[1]Podklady QZ'!G511</f>
        <v>0.29611647192141882</v>
      </c>
      <c r="H19" s="381">
        <f>+'[1]Podklady QZ'!H511</f>
        <v>33042.31</v>
      </c>
      <c r="I19" s="368">
        <f>+'[1]Podklady QZ'!I511</f>
        <v>0.32270938404730493</v>
      </c>
      <c r="J19" s="176"/>
      <c r="K19" s="178" t="str">
        <f t="shared" si="0"/>
        <v>Odpadní teplo</v>
      </c>
      <c r="L19" s="168">
        <f t="shared" si="1"/>
        <v>10229.540000000001</v>
      </c>
      <c r="M19" s="168">
        <f t="shared" si="2"/>
        <v>10809.56</v>
      </c>
      <c r="N19" s="168">
        <f t="shared" si="3"/>
        <v>12003.21</v>
      </c>
      <c r="O19" s="246"/>
    </row>
    <row r="20" spans="1:18" x14ac:dyDescent="0.2">
      <c r="A20" s="57" t="s">
        <v>38</v>
      </c>
      <c r="B20" s="336">
        <f>+'[1]Podklady QZ'!B512</f>
        <v>0</v>
      </c>
      <c r="C20" s="421">
        <f>+'[1]Podklady QZ'!C512</f>
        <v>0</v>
      </c>
      <c r="D20" s="381">
        <f>+'[1]Podklady QZ'!D512</f>
        <v>0</v>
      </c>
      <c r="E20" s="380">
        <f>+'[1]Podklady QZ'!E512</f>
        <v>0</v>
      </c>
      <c r="F20" s="381">
        <f>+'[1]Podklady QZ'!F512</f>
        <v>0</v>
      </c>
      <c r="G20" s="368">
        <f>+'[1]Podklady QZ'!G512</f>
        <v>0</v>
      </c>
      <c r="H20" s="381">
        <f>+'[1]Podklady QZ'!H512</f>
        <v>0</v>
      </c>
      <c r="I20" s="368">
        <f>+'[1]Podklady QZ'!I512</f>
        <v>0</v>
      </c>
      <c r="J20" s="176"/>
      <c r="K20" s="178" t="str">
        <f t="shared" si="0"/>
        <v>Ostatní kapalná paliva</v>
      </c>
      <c r="L20" s="168">
        <f t="shared" si="1"/>
        <v>0</v>
      </c>
      <c r="M20" s="168">
        <f t="shared" si="2"/>
        <v>0</v>
      </c>
      <c r="N20" s="168">
        <f t="shared" si="3"/>
        <v>0</v>
      </c>
      <c r="O20" s="246"/>
    </row>
    <row r="21" spans="1:18" x14ac:dyDescent="0.2">
      <c r="A21" s="57" t="s">
        <v>37</v>
      </c>
      <c r="B21" s="336">
        <f>+'[1]Podklady QZ'!B513</f>
        <v>0</v>
      </c>
      <c r="C21" s="421">
        <f>+'[1]Podklady QZ'!C513</f>
        <v>0</v>
      </c>
      <c r="D21" s="381">
        <f>+'[1]Podklady QZ'!D513</f>
        <v>1468</v>
      </c>
      <c r="E21" s="380">
        <f>+'[1]Podklady QZ'!E513</f>
        <v>5.0896065169662918E-3</v>
      </c>
      <c r="F21" s="381">
        <f>+'[1]Podklady QZ'!F513</f>
        <v>2147</v>
      </c>
      <c r="G21" s="368">
        <f>+'[1]Podklady QZ'!G513</f>
        <v>8.5942847613387479E-3</v>
      </c>
      <c r="H21" s="381">
        <f>+'[1]Podklady QZ'!H513</f>
        <v>3615</v>
      </c>
      <c r="I21" s="368">
        <f>+'[1]Podklady QZ'!I513</f>
        <v>4.8694801485160396E-3</v>
      </c>
      <c r="J21" s="176"/>
      <c r="K21" s="178" t="str">
        <f t="shared" si="0"/>
        <v>Ostatní pevná paliva</v>
      </c>
      <c r="L21" s="168">
        <f t="shared" si="1"/>
        <v>0</v>
      </c>
      <c r="M21" s="168">
        <f t="shared" si="2"/>
        <v>1468</v>
      </c>
      <c r="N21" s="168">
        <f t="shared" si="3"/>
        <v>2147</v>
      </c>
      <c r="O21" s="246"/>
    </row>
    <row r="22" spans="1:18" x14ac:dyDescent="0.2">
      <c r="A22" s="57" t="s">
        <v>36</v>
      </c>
      <c r="B22" s="336">
        <f>+'[1]Podklady QZ'!B514</f>
        <v>194887.264</v>
      </c>
      <c r="C22" s="421">
        <f>+'[1]Podklady QZ'!C514</f>
        <v>0.63007789691044402</v>
      </c>
      <c r="D22" s="381">
        <f>+'[1]Podklady QZ'!D514</f>
        <v>216348.19400000002</v>
      </c>
      <c r="E22" s="380">
        <f>+'[1]Podklady QZ'!E514</f>
        <v>0.66573512001042712</v>
      </c>
      <c r="F22" s="381">
        <f>+'[1]Podklady QZ'!F514</f>
        <v>256696.99900000001</v>
      </c>
      <c r="G22" s="368">
        <f>+'[1]Podklady QZ'!G514</f>
        <v>0.62333050040433291</v>
      </c>
      <c r="H22" s="381">
        <f>+'[1]Podklady QZ'!H514</f>
        <v>667932.45699999994</v>
      </c>
      <c r="I22" s="368">
        <f>+'[1]Podklady QZ'!I514</f>
        <v>0.63849878363958046</v>
      </c>
      <c r="J22" s="176"/>
      <c r="K22" s="178" t="str">
        <f t="shared" si="0"/>
        <v>Ostatní plyny</v>
      </c>
      <c r="L22" s="168">
        <f t="shared" si="1"/>
        <v>194887.264</v>
      </c>
      <c r="M22" s="168">
        <f t="shared" si="2"/>
        <v>216348.19400000002</v>
      </c>
      <c r="N22" s="168">
        <f t="shared" si="3"/>
        <v>256696.99900000001</v>
      </c>
      <c r="O22" s="246"/>
    </row>
    <row r="23" spans="1:18" x14ac:dyDescent="0.2">
      <c r="A23" s="57" t="s">
        <v>3</v>
      </c>
      <c r="B23" s="336">
        <f>+'[1]Podklady QZ'!B515</f>
        <v>0</v>
      </c>
      <c r="C23" s="421">
        <f>+'[1]Podklady QZ'!C515</f>
        <v>0</v>
      </c>
      <c r="D23" s="381">
        <f>+'[1]Podklady QZ'!D515</f>
        <v>0</v>
      </c>
      <c r="E23" s="380">
        <f>+'[1]Podklady QZ'!E515</f>
        <v>0</v>
      </c>
      <c r="F23" s="381">
        <f>+'[1]Podklady QZ'!F515</f>
        <v>0</v>
      </c>
      <c r="G23" s="368">
        <f>+'[1]Podklady QZ'!G515</f>
        <v>0</v>
      </c>
      <c r="H23" s="381">
        <f>+'[1]Podklady QZ'!H515</f>
        <v>0</v>
      </c>
      <c r="I23" s="368">
        <f>+'[1]Podklady QZ'!I515</f>
        <v>0</v>
      </c>
      <c r="J23" s="176"/>
      <c r="K23" s="178" t="str">
        <f t="shared" si="0"/>
        <v>Ostatní</v>
      </c>
      <c r="L23" s="168">
        <f t="shared" si="1"/>
        <v>0</v>
      </c>
      <c r="M23" s="168">
        <f t="shared" si="2"/>
        <v>0</v>
      </c>
      <c r="N23" s="168">
        <f t="shared" si="3"/>
        <v>0</v>
      </c>
      <c r="O23" s="246"/>
    </row>
    <row r="24" spans="1:18" x14ac:dyDescent="0.2">
      <c r="A24" s="57" t="s">
        <v>35</v>
      </c>
      <c r="B24" s="336">
        <f>+'[1]Podklady QZ'!B516</f>
        <v>88.77</v>
      </c>
      <c r="C24" s="421">
        <f>+'[1]Podklady QZ'!C516</f>
        <v>1.725285628353224E-2</v>
      </c>
      <c r="D24" s="381">
        <f>+'[1]Podklady QZ'!D516</f>
        <v>238.869</v>
      </c>
      <c r="E24" s="380">
        <f>+'[1]Podklady QZ'!E516</f>
        <v>1.9100855851785628E-2</v>
      </c>
      <c r="F24" s="381">
        <f>+'[1]Podklady QZ'!F516</f>
        <v>190.68100000000001</v>
      </c>
      <c r="G24" s="368">
        <f>+'[1]Podklady QZ'!G516</f>
        <v>3.6529102150872385E-2</v>
      </c>
      <c r="H24" s="381">
        <f>+'[1]Podklady QZ'!H516</f>
        <v>518.32000000000005</v>
      </c>
      <c r="I24" s="368">
        <f>+'[1]Podklady QZ'!I516</f>
        <v>2.2662879609354782E-2</v>
      </c>
      <c r="J24" s="176"/>
      <c r="K24" s="178" t="str">
        <f t="shared" si="0"/>
        <v>Topné oleje</v>
      </c>
      <c r="L24" s="168">
        <f t="shared" si="1"/>
        <v>88.77</v>
      </c>
      <c r="M24" s="168">
        <f t="shared" si="2"/>
        <v>238.869</v>
      </c>
      <c r="N24" s="168">
        <f t="shared" si="3"/>
        <v>190.68100000000001</v>
      </c>
      <c r="O24" s="246"/>
    </row>
    <row r="25" spans="1:18" x14ac:dyDescent="0.2">
      <c r="A25" s="218" t="s">
        <v>34</v>
      </c>
      <c r="B25" s="338">
        <f>+'[1]Podklady QZ'!B517</f>
        <v>144774.62799999997</v>
      </c>
      <c r="C25" s="422">
        <f>+'[1]Podklady QZ'!C517</f>
        <v>8.4533197994679538E-2</v>
      </c>
      <c r="D25" s="379">
        <f>+'[1]Podklady QZ'!D517</f>
        <v>206803.29</v>
      </c>
      <c r="E25" s="378">
        <f>+'[1]Podklady QZ'!E517</f>
        <v>8.9241882682340956E-2</v>
      </c>
      <c r="F25" s="379">
        <f>+'[1]Podklady QZ'!F517</f>
        <v>300558.44099999999</v>
      </c>
      <c r="G25" s="378">
        <f>+'[1]Podklady QZ'!G517</f>
        <v>0.10326676846613364</v>
      </c>
      <c r="H25" s="379">
        <f>+'[1]Podklady QZ'!H517</f>
        <v>652136.35899999994</v>
      </c>
      <c r="I25" s="378">
        <f>+'[1]Podklady QZ'!I517</f>
        <v>9.3961333632870236E-2</v>
      </c>
      <c r="J25" s="176"/>
      <c r="K25" s="178" t="str">
        <f t="shared" si="0"/>
        <v>Zemní plyn</v>
      </c>
      <c r="L25" s="168">
        <f t="shared" si="1"/>
        <v>144774.62799999997</v>
      </c>
      <c r="M25" s="168">
        <f t="shared" si="2"/>
        <v>206803.29</v>
      </c>
      <c r="N25" s="168">
        <f t="shared" si="3"/>
        <v>300558.44099999999</v>
      </c>
      <c r="O25" s="173"/>
    </row>
    <row r="26" spans="1:18" ht="13.5" customHeight="1" x14ac:dyDescent="0.2">
      <c r="A26" s="242" t="s">
        <v>280</v>
      </c>
      <c r="B26" s="334">
        <f>+'[1]Podklady QZ'!B518</f>
        <v>1124063.3580000002</v>
      </c>
      <c r="C26" s="370">
        <f>+'[1]Podklady QZ'!C518</f>
        <v>0.18583916028811578</v>
      </c>
      <c r="D26" s="367">
        <f>+'[1]Podklady QZ'!D518</f>
        <v>1462889.1839999999</v>
      </c>
      <c r="E26" s="370">
        <f>+'[1]Podklady QZ'!E518</f>
        <v>0.17755994282800422</v>
      </c>
      <c r="F26" s="367">
        <f>+'[1]Podklady QZ'!F518</f>
        <v>1901732.8910000003</v>
      </c>
      <c r="G26" s="370">
        <f>+'[1]Podklady QZ'!G518</f>
        <v>0.18288807442609428</v>
      </c>
      <c r="H26" s="367">
        <f>+'[1]Podklady QZ'!H518</f>
        <v>4488685.4330000002</v>
      </c>
      <c r="I26" s="370">
        <f>+'[1]Podklady QZ'!I518</f>
        <v>0.18183290074610337</v>
      </c>
      <c r="J26" s="17"/>
      <c r="K26" s="178"/>
      <c r="L26" s="178" t="str">
        <f>+L9</f>
        <v>Říjen</v>
      </c>
      <c r="M26" s="178" t="str">
        <f t="shared" ref="M26:N26" si="4">+M9</f>
        <v>Listopad</v>
      </c>
      <c r="N26" s="178" t="str">
        <f t="shared" si="4"/>
        <v>Prosinec</v>
      </c>
      <c r="O26" s="127"/>
      <c r="P26" s="226"/>
      <c r="Q26" s="226"/>
      <c r="R26" s="226"/>
    </row>
    <row r="27" spans="1:18" ht="12.75" customHeight="1" x14ac:dyDescent="0.2">
      <c r="A27" s="57" t="s">
        <v>29</v>
      </c>
      <c r="B27" s="336">
        <f>+'[1]Podklady QZ'!B519</f>
        <v>424703.174</v>
      </c>
      <c r="C27" s="368">
        <f>+'[1]Podklady QZ'!C519</f>
        <v>0.24978843189683014</v>
      </c>
      <c r="D27" s="363">
        <f>+'[1]Podklady QZ'!D519</f>
        <v>509464.96299999999</v>
      </c>
      <c r="E27" s="368">
        <f>+'[1]Podklady QZ'!E519</f>
        <v>0.2521087720217503</v>
      </c>
      <c r="F27" s="363">
        <f>+'[1]Podklady QZ'!F519</f>
        <v>594017.06600000011</v>
      </c>
      <c r="G27" s="368">
        <f>+'[1]Podklady QZ'!G519</f>
        <v>0.26026210322243526</v>
      </c>
      <c r="H27" s="363">
        <f>+'[1]Podklady QZ'!H519</f>
        <v>1528185.2030000002</v>
      </c>
      <c r="I27" s="368">
        <f>+'[1]Podklady QZ'!I519</f>
        <v>0.25455134249425082</v>
      </c>
      <c r="J27" s="176"/>
      <c r="K27" s="178" t="str">
        <f>+A27</f>
        <v>Průmysl</v>
      </c>
      <c r="L27" s="168">
        <f t="shared" ref="L27:L34" si="5">+B27</f>
        <v>424703.174</v>
      </c>
      <c r="M27" s="168">
        <f t="shared" ref="M27:M34" si="6">+D27</f>
        <v>509464.96299999999</v>
      </c>
      <c r="N27" s="168">
        <f t="shared" ref="N27:N34" si="7">+F27</f>
        <v>594017.06600000011</v>
      </c>
      <c r="O27" s="127"/>
      <c r="P27" s="246"/>
      <c r="Q27" s="246"/>
      <c r="R27" s="246"/>
    </row>
    <row r="28" spans="1:18" ht="12.75" customHeight="1" x14ac:dyDescent="0.2">
      <c r="A28" s="57" t="s">
        <v>0</v>
      </c>
      <c r="B28" s="336">
        <f>+'[1]Podklady QZ'!B520</f>
        <v>55629.436000000002</v>
      </c>
      <c r="C28" s="380">
        <f>+'[1]Podklady QZ'!C520</f>
        <v>0.36041424773754344</v>
      </c>
      <c r="D28" s="381">
        <f>+'[1]Podklady QZ'!D520</f>
        <v>76471.571000000011</v>
      </c>
      <c r="E28" s="380">
        <f>+'[1]Podklady QZ'!E520</f>
        <v>0.35185257942050702</v>
      </c>
      <c r="F28" s="381">
        <f>+'[1]Podklady QZ'!F520</f>
        <v>95597.434000000008</v>
      </c>
      <c r="G28" s="368">
        <f>+'[1]Podklady QZ'!G520</f>
        <v>0.36779217208525061</v>
      </c>
      <c r="H28" s="381">
        <f>+'[1]Podklady QZ'!H520</f>
        <v>227698.44100000002</v>
      </c>
      <c r="I28" s="368">
        <f>+'[1]Podklady QZ'!I520</f>
        <v>0.36050432959956374</v>
      </c>
      <c r="J28" s="176"/>
      <c r="K28" s="178" t="str">
        <f t="shared" ref="K28:K34" si="8">+A28</f>
        <v>Energetika</v>
      </c>
      <c r="L28" s="168">
        <f t="shared" si="5"/>
        <v>55629.436000000002</v>
      </c>
      <c r="M28" s="168">
        <f t="shared" si="6"/>
        <v>76471.571000000011</v>
      </c>
      <c r="N28" s="168">
        <f t="shared" si="7"/>
        <v>95597.434000000008</v>
      </c>
      <c r="O28" s="127"/>
    </row>
    <row r="29" spans="1:18" ht="12.75" customHeight="1" x14ac:dyDescent="0.2">
      <c r="A29" s="57" t="s">
        <v>1</v>
      </c>
      <c r="B29" s="336">
        <f>+'[1]Podklady QZ'!B521</f>
        <v>2589.48</v>
      </c>
      <c r="C29" s="380">
        <f>+'[1]Podklady QZ'!C521</f>
        <v>5.3803065670208323E-2</v>
      </c>
      <c r="D29" s="381">
        <f>+'[1]Podklady QZ'!D521</f>
        <v>4140.3820000000005</v>
      </c>
      <c r="E29" s="380">
        <f>+'[1]Podklady QZ'!E521</f>
        <v>5.4767219917111233E-2</v>
      </c>
      <c r="F29" s="381">
        <f>+'[1]Podklady QZ'!F521</f>
        <v>6154.125</v>
      </c>
      <c r="G29" s="368">
        <f>+'[1]Podklady QZ'!G521</f>
        <v>5.7566286948604335E-2</v>
      </c>
      <c r="H29" s="381">
        <f>+'[1]Podklady QZ'!H521</f>
        <v>12883.987000000001</v>
      </c>
      <c r="I29" s="368">
        <f>+'[1]Podklady QZ'!I521</f>
        <v>5.5863464213893314E-2</v>
      </c>
      <c r="J29" s="176"/>
      <c r="K29" s="178" t="str">
        <f t="shared" si="8"/>
        <v>Doprava</v>
      </c>
      <c r="L29" s="168">
        <f t="shared" si="5"/>
        <v>2589.48</v>
      </c>
      <c r="M29" s="168">
        <f t="shared" si="6"/>
        <v>4140.3820000000005</v>
      </c>
      <c r="N29" s="168">
        <f t="shared" si="7"/>
        <v>6154.125</v>
      </c>
      <c r="O29" s="127"/>
    </row>
    <row r="30" spans="1:18" ht="12.75" customHeight="1" x14ac:dyDescent="0.2">
      <c r="A30" s="57" t="s">
        <v>2</v>
      </c>
      <c r="B30" s="336">
        <f>+'[1]Podklady QZ'!B522</f>
        <v>4409.2460000000001</v>
      </c>
      <c r="C30" s="380">
        <f>+'[1]Podklady QZ'!C522</f>
        <v>0.16482858223104219</v>
      </c>
      <c r="D30" s="381">
        <f>+'[1]Podklady QZ'!D522</f>
        <v>8328.7549999999992</v>
      </c>
      <c r="E30" s="380">
        <f>+'[1]Podklady QZ'!E522</f>
        <v>0.17860063816920912</v>
      </c>
      <c r="F30" s="381">
        <f>+'[1]Podklady QZ'!F522</f>
        <v>10946.395</v>
      </c>
      <c r="G30" s="368">
        <f>+'[1]Podklady QZ'!G522</f>
        <v>0.18348140298033383</v>
      </c>
      <c r="H30" s="381">
        <f>+'[1]Podklady QZ'!H522</f>
        <v>23684.396000000001</v>
      </c>
      <c r="I30" s="368">
        <f>+'[1]Podklady QZ'!I522</f>
        <v>0.1780201830352714</v>
      </c>
      <c r="J30" s="176"/>
      <c r="K30" s="178" t="str">
        <f t="shared" si="8"/>
        <v>Stavebnictví</v>
      </c>
      <c r="L30" s="168">
        <f t="shared" si="5"/>
        <v>4409.2460000000001</v>
      </c>
      <c r="M30" s="168">
        <f t="shared" si="6"/>
        <v>8328.7549999999992</v>
      </c>
      <c r="N30" s="168">
        <f t="shared" si="7"/>
        <v>10946.395</v>
      </c>
    </row>
    <row r="31" spans="1:18" x14ac:dyDescent="0.2">
      <c r="A31" s="57" t="s">
        <v>6</v>
      </c>
      <c r="B31" s="336">
        <f>+'[1]Podklady QZ'!B523</f>
        <v>35.380000000000003</v>
      </c>
      <c r="C31" s="380">
        <f>+'[1]Podklady QZ'!C523</f>
        <v>1.4446469908305341E-3</v>
      </c>
      <c r="D31" s="381">
        <f>+'[1]Podklady QZ'!D523</f>
        <v>91.98</v>
      </c>
      <c r="E31" s="380">
        <f>+'[1]Podklady QZ'!E523</f>
        <v>2.5941159538808048E-3</v>
      </c>
      <c r="F31" s="381">
        <f>+'[1]Podklady QZ'!F523</f>
        <v>107.76</v>
      </c>
      <c r="G31" s="368">
        <f>+'[1]Podklady QZ'!G523</f>
        <v>2.9253886625606801E-3</v>
      </c>
      <c r="H31" s="381">
        <f>+'[1]Podklady QZ'!H523</f>
        <v>235.12</v>
      </c>
      <c r="I31" s="368">
        <f>+'[1]Podklady QZ'!I523</f>
        <v>2.4293344657828732E-3</v>
      </c>
      <c r="J31" s="176"/>
      <c r="K31" s="178" t="str">
        <f t="shared" si="8"/>
        <v>Zemědělství a lesnictví</v>
      </c>
      <c r="L31" s="168">
        <f t="shared" si="5"/>
        <v>35.380000000000003</v>
      </c>
      <c r="M31" s="168">
        <f t="shared" si="6"/>
        <v>91.98</v>
      </c>
      <c r="N31" s="168">
        <f t="shared" si="7"/>
        <v>107.76</v>
      </c>
    </row>
    <row r="32" spans="1:18" x14ac:dyDescent="0.2">
      <c r="A32" s="57" t="s">
        <v>28</v>
      </c>
      <c r="B32" s="336">
        <f>+'[1]Podklady QZ'!B524</f>
        <v>381355.46100000007</v>
      </c>
      <c r="C32" s="380">
        <f>+'[1]Podklady QZ'!C524</f>
        <v>0.14788711202005783</v>
      </c>
      <c r="D32" s="381">
        <f>+'[1]Podklady QZ'!D524</f>
        <v>478187.20999999996</v>
      </c>
      <c r="E32" s="380">
        <f>+'[1]Podklady QZ'!E524</f>
        <v>0.13251059059089709</v>
      </c>
      <c r="F32" s="381">
        <f>+'[1]Podklady QZ'!F524</f>
        <v>641921.2620000001</v>
      </c>
      <c r="G32" s="368">
        <f>+'[1]Podklady QZ'!G524</f>
        <v>0.13811962731450814</v>
      </c>
      <c r="H32" s="381">
        <f>+'[1]Podklady QZ'!H524</f>
        <v>1501463.9330000002</v>
      </c>
      <c r="I32" s="368">
        <f>+'[1]Podklady QZ'!I524</f>
        <v>0.13857612943676773</v>
      </c>
      <c r="J32" s="176"/>
      <c r="K32" s="178" t="str">
        <f t="shared" si="8"/>
        <v>Domácnosti</v>
      </c>
      <c r="L32" s="168">
        <f t="shared" si="5"/>
        <v>381355.46100000007</v>
      </c>
      <c r="M32" s="168">
        <f t="shared" si="6"/>
        <v>478187.20999999996</v>
      </c>
      <c r="N32" s="168">
        <f t="shared" si="7"/>
        <v>641921.2620000001</v>
      </c>
    </row>
    <row r="33" spans="1:14" x14ac:dyDescent="0.2">
      <c r="A33" s="57" t="s">
        <v>5</v>
      </c>
      <c r="B33" s="336">
        <f>+'[1]Podklady QZ'!B525</f>
        <v>250432.96600000001</v>
      </c>
      <c r="C33" s="380">
        <f>+'[1]Podklady QZ'!C525</f>
        <v>0.18193546931035959</v>
      </c>
      <c r="D33" s="381">
        <f>+'[1]Podklady QZ'!D525</f>
        <v>378933.24100000004</v>
      </c>
      <c r="E33" s="380">
        <f>+'[1]Podklady QZ'!E525</f>
        <v>0.18659157827766631</v>
      </c>
      <c r="F33" s="381">
        <f>+'[1]Podklady QZ'!F525</f>
        <v>541579.34299999988</v>
      </c>
      <c r="G33" s="368">
        <f>+'[1]Podklady QZ'!G525</f>
        <v>0.19911555006602186</v>
      </c>
      <c r="H33" s="381">
        <f>+'[1]Podklady QZ'!H525</f>
        <v>1170945.5499999998</v>
      </c>
      <c r="I33" s="368">
        <f>+'[1]Podklady QZ'!I525</f>
        <v>0.19110505965547173</v>
      </c>
      <c r="J33" s="176"/>
      <c r="K33" s="178" t="str">
        <f t="shared" si="8"/>
        <v>Obchod, služby, školství, zdravotnictví</v>
      </c>
      <c r="L33" s="168">
        <f t="shared" si="5"/>
        <v>250432.96600000001</v>
      </c>
      <c r="M33" s="168">
        <f t="shared" si="6"/>
        <v>378933.24100000004</v>
      </c>
      <c r="N33" s="168">
        <f t="shared" si="7"/>
        <v>541579.34299999988</v>
      </c>
    </row>
    <row r="34" spans="1:14" ht="12.75" thickBot="1" x14ac:dyDescent="0.25">
      <c r="A34" s="58" t="s">
        <v>3</v>
      </c>
      <c r="B34" s="337">
        <f>+'[1]Podklady QZ'!B526</f>
        <v>4908.2150000000001</v>
      </c>
      <c r="C34" s="369">
        <f>+'[1]Podklady QZ'!C526</f>
        <v>3.5203144481398232E-2</v>
      </c>
      <c r="D34" s="364">
        <f>+'[1]Podklady QZ'!D526</f>
        <v>7271.0819999999994</v>
      </c>
      <c r="E34" s="369">
        <f>+'[1]Podklady QZ'!E526</f>
        <v>3.5727547829549393E-2</v>
      </c>
      <c r="F34" s="364">
        <f>+'[1]Podklady QZ'!F526</f>
        <v>11409.505999999999</v>
      </c>
      <c r="G34" s="369">
        <f>+'[1]Podklady QZ'!G526</f>
        <v>4.0013673134338089E-2</v>
      </c>
      <c r="H34" s="364">
        <f>+'[1]Podklady QZ'!H526</f>
        <v>23588.803</v>
      </c>
      <c r="I34" s="369">
        <f>+'[1]Podklady QZ'!I526</f>
        <v>3.7556981461170466E-2</v>
      </c>
      <c r="J34" s="176"/>
      <c r="K34" s="178" t="str">
        <f t="shared" si="8"/>
        <v>Ostatní</v>
      </c>
      <c r="L34" s="168">
        <f t="shared" si="5"/>
        <v>4908.2150000000001</v>
      </c>
      <c r="M34" s="168">
        <f t="shared" si="6"/>
        <v>7271.0819999999994</v>
      </c>
      <c r="N34" s="168">
        <f t="shared" si="7"/>
        <v>11409.505999999999</v>
      </c>
    </row>
    <row r="35" spans="1:14" ht="18" customHeight="1" x14ac:dyDescent="0.2">
      <c r="A35" s="339" t="s">
        <v>257</v>
      </c>
      <c r="B35" s="244"/>
      <c r="C35" s="244"/>
      <c r="D35" s="14"/>
      <c r="F35" s="17"/>
      <c r="G35" s="178"/>
      <c r="H35" s="178"/>
      <c r="I35" s="4" t="s">
        <v>82</v>
      </c>
      <c r="J35" s="178"/>
    </row>
    <row r="36" spans="1:14" x14ac:dyDescent="0.2">
      <c r="A36" s="119"/>
      <c r="B36" s="119"/>
      <c r="C36" s="119"/>
    </row>
    <row r="37" spans="1:14" x14ac:dyDescent="0.2">
      <c r="B37" s="127"/>
      <c r="C37" s="127"/>
      <c r="D37" s="127"/>
    </row>
    <row r="38" spans="1:14" x14ac:dyDescent="0.2">
      <c r="B38" s="127"/>
      <c r="C38" s="127"/>
      <c r="D38" s="127"/>
    </row>
    <row r="39" spans="1:14" x14ac:dyDescent="0.2">
      <c r="B39" s="127"/>
      <c r="C39" s="127"/>
      <c r="D39" s="127"/>
      <c r="L39" s="184" t="s">
        <v>251</v>
      </c>
      <c r="M39" s="219">
        <f>+'[1]Podklady QZ'!L495</f>
        <v>0.17689340066700637</v>
      </c>
    </row>
    <row r="40" spans="1:14" x14ac:dyDescent="0.2">
      <c r="B40" s="226"/>
      <c r="C40" s="226"/>
      <c r="D40" s="226"/>
      <c r="L40" s="184" t="s">
        <v>66</v>
      </c>
      <c r="M40" s="219">
        <f>+'[1]Podklady QZ'!L496</f>
        <v>0.18040737032071555</v>
      </c>
    </row>
    <row r="41" spans="1:14" x14ac:dyDescent="0.2">
      <c r="B41" s="127"/>
      <c r="C41" s="127"/>
      <c r="D41" s="127"/>
      <c r="L41" s="184" t="s">
        <v>182</v>
      </c>
      <c r="M41" s="219">
        <f>+'[1]Podklady QZ'!L497</f>
        <v>0.16682893491011183</v>
      </c>
    </row>
  </sheetData>
  <mergeCells count="4">
    <mergeCell ref="B5:C5"/>
    <mergeCell ref="D5:E5"/>
    <mergeCell ref="F5:G5"/>
    <mergeCell ref="H5:I5"/>
  </mergeCells>
  <conditionalFormatting sqref="C10:C25 C27:C34 E10:E25 E27:E34 G10:G25 G27:G34 I10:I25 I27:I34">
    <cfRule type="dataBar" priority="1">
      <dataBar>
        <cfvo type="num" val="0"/>
        <cfvo type="num" val="1"/>
        <color rgb="FF63C384"/>
      </dataBar>
      <extLst>
        <ext xmlns:x14="http://schemas.microsoft.com/office/spreadsheetml/2009/9/main" uri="{B025F937-C7B1-47D3-B67F-A62EFF666E3E}">
          <x14:id>{65664D97-74BB-4C58-87E7-3F9B23FB45AC}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extLst>
    <ext xmlns:x14="http://schemas.microsoft.com/office/spreadsheetml/2009/9/main" uri="{78C0D931-6437-407d-A8EE-F0AAD7539E65}">
      <x14:conditionalFormattings>
        <x14:conditionalFormatting xmlns:xm="http://schemas.microsoft.com/office/excel/2006/main">
          <x14:cfRule type="dataBar" id="{65664D97-74BB-4C58-87E7-3F9B23FB45AC}">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view="pageBreakPreview" zoomScaleNormal="100" zoomScaleSheetLayoutView="100" workbookViewId="0">
      <selection activeCell="N45" sqref="N45"/>
    </sheetView>
  </sheetViews>
  <sheetFormatPr defaultRowHeight="12" x14ac:dyDescent="0.2"/>
  <cols>
    <col min="1" max="1" width="42.7109375" style="123" customWidth="1"/>
    <col min="2" max="9" width="11.42578125" style="123" customWidth="1"/>
    <col min="10" max="12" width="8" style="123" customWidth="1"/>
    <col min="13" max="13" width="8.42578125" style="123" customWidth="1"/>
    <col min="14" max="14" width="7.85546875" style="123" customWidth="1"/>
    <col min="15" max="20" width="9.140625" style="123" customWidth="1"/>
    <col min="21" max="16384" width="9.140625" style="123"/>
  </cols>
  <sheetData>
    <row r="1" spans="1:15" ht="18.75" x14ac:dyDescent="0.3">
      <c r="A1" s="164" t="s">
        <v>222</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340" t="s">
        <v>277</v>
      </c>
      <c r="C6" s="340" t="s">
        <v>52</v>
      </c>
      <c r="D6" s="340" t="s">
        <v>277</v>
      </c>
      <c r="E6" s="340" t="s">
        <v>52</v>
      </c>
      <c r="F6" s="340" t="s">
        <v>277</v>
      </c>
      <c r="G6" s="341" t="s">
        <v>52</v>
      </c>
      <c r="H6" s="340" t="s">
        <v>277</v>
      </c>
      <c r="I6" s="341" t="s">
        <v>52</v>
      </c>
      <c r="J6" s="184"/>
      <c r="O6" s="184"/>
    </row>
    <row r="7" spans="1:15" x14ac:dyDescent="0.2">
      <c r="A7" s="243" t="s">
        <v>245</v>
      </c>
      <c r="B7" s="347">
        <f>+'[1]Podklady QZ'!B534</f>
        <v>1299.8150000000003</v>
      </c>
      <c r="C7" s="344">
        <f>+'[1]Podklady QZ'!C534</f>
        <v>3.1312377336628797E-2</v>
      </c>
      <c r="D7" s="345">
        <f>+'[1]Podklady QZ'!D534</f>
        <v>1296.8152000000002</v>
      </c>
      <c r="E7" s="344">
        <f>+'[1]Podklady QZ'!E534</f>
        <v>3.1242645217464081E-2</v>
      </c>
      <c r="F7" s="345">
        <f>+'[1]Podklady QZ'!F534</f>
        <v>1293.1392000000001</v>
      </c>
      <c r="G7" s="344">
        <f>+'[1]Podklady QZ'!G534</f>
        <v>3.1421434771625532E-2</v>
      </c>
      <c r="H7" s="345">
        <f>+'[1]Podklady QZ'!H534</f>
        <v>1293.1392000000001</v>
      </c>
      <c r="I7" s="344">
        <f>+'[1]Podklady QZ'!I534</f>
        <v>3.1421434771625532E-2</v>
      </c>
      <c r="J7" s="187"/>
      <c r="O7" s="92"/>
    </row>
    <row r="8" spans="1:15" x14ac:dyDescent="0.2">
      <c r="A8" s="240" t="s">
        <v>278</v>
      </c>
      <c r="B8" s="347">
        <f>+'[1]Podklady QZ'!B535</f>
        <v>601061.17700000003</v>
      </c>
      <c r="C8" s="344">
        <f>+'[1]Podklady QZ'!C535</f>
        <v>4.5750651054142839E-2</v>
      </c>
      <c r="D8" s="345">
        <f>+'[1]Podklady QZ'!D535</f>
        <v>685824.38100000028</v>
      </c>
      <c r="E8" s="344">
        <f>+'[1]Podklady QZ'!E535</f>
        <v>4.2835655139550961E-2</v>
      </c>
      <c r="F8" s="345">
        <f>+'[1]Podklady QZ'!F535</f>
        <v>798875.22699999984</v>
      </c>
      <c r="G8" s="344">
        <f>+'[1]Podklady QZ'!G535</f>
        <v>4.2491269066850419E-2</v>
      </c>
      <c r="H8" s="345">
        <f>+'[1]Podklady QZ'!H535</f>
        <v>2085760.7850000001</v>
      </c>
      <c r="I8" s="344">
        <f>+'[1]Podklady QZ'!I535</f>
        <v>4.3499309374361673E-2</v>
      </c>
      <c r="J8" s="187"/>
      <c r="O8" s="92"/>
    </row>
    <row r="9" spans="1:15" x14ac:dyDescent="0.2">
      <c r="A9" s="241" t="s">
        <v>279</v>
      </c>
      <c r="B9" s="346">
        <f>+'[1]Podklady QZ'!B536</f>
        <v>258204.16</v>
      </c>
      <c r="C9" s="343">
        <f>+'[1]Podklady QZ'!C536</f>
        <v>3.8087911483145324E-2</v>
      </c>
      <c r="D9" s="342">
        <f>+'[1]Podklady QZ'!D536</f>
        <v>322853.18099999998</v>
      </c>
      <c r="E9" s="343">
        <f>+'[1]Podklady QZ'!E536</f>
        <v>3.557497151345225E-2</v>
      </c>
      <c r="F9" s="342">
        <f>+'[1]Podklady QZ'!F536</f>
        <v>457213.41500000004</v>
      </c>
      <c r="G9" s="343">
        <f>+'[1]Podklady QZ'!G536</f>
        <v>4.0427122361688834E-2</v>
      </c>
      <c r="H9" s="342">
        <f>+'[1]Podklady QZ'!H536</f>
        <v>1038270.7560000001</v>
      </c>
      <c r="I9" s="343">
        <f>+'[1]Podklady QZ'!I536</f>
        <v>3.8222273495924081E-2</v>
      </c>
      <c r="J9" s="176"/>
      <c r="K9" s="178"/>
      <c r="L9" s="178" t="str">
        <f>+B5</f>
        <v>Říjen</v>
      </c>
      <c r="M9" s="178" t="str">
        <f>+D5</f>
        <v>Listopad</v>
      </c>
      <c r="N9" s="178" t="str">
        <f>+F5</f>
        <v>Prosinec</v>
      </c>
      <c r="O9" s="179"/>
    </row>
    <row r="10" spans="1:15" x14ac:dyDescent="0.2">
      <c r="A10" s="57" t="s">
        <v>44</v>
      </c>
      <c r="B10" s="348">
        <f>+'[1]Podklady QZ'!B537</f>
        <v>9216.7860000000001</v>
      </c>
      <c r="C10" s="73">
        <f>+'[1]Podklady QZ'!C537</f>
        <v>1.6491815397221912E-2</v>
      </c>
      <c r="D10" s="363">
        <f>+'[1]Podklady QZ'!D537</f>
        <v>12777.119000000001</v>
      </c>
      <c r="E10" s="368">
        <f>+'[1]Podklady QZ'!E537</f>
        <v>1.7735638091791486E-2</v>
      </c>
      <c r="F10" s="363">
        <f>+'[1]Podklady QZ'!F537</f>
        <v>12822.246000000001</v>
      </c>
      <c r="G10" s="368">
        <f>+'[1]Podklady QZ'!G537</f>
        <v>1.4941126222938219E-2</v>
      </c>
      <c r="H10" s="363">
        <f>+'[1]Podklady QZ'!H537</f>
        <v>34816.150999999998</v>
      </c>
      <c r="I10" s="368">
        <f>+'[1]Podklady QZ'!I537</f>
        <v>1.62884436070109E-2</v>
      </c>
      <c r="J10" s="176"/>
      <c r="K10" s="178" t="str">
        <f>+A10</f>
        <v>Biomasa</v>
      </c>
      <c r="L10" s="168">
        <f>+B10</f>
        <v>9216.7860000000001</v>
      </c>
      <c r="M10" s="168">
        <f>+D10</f>
        <v>12777.119000000001</v>
      </c>
      <c r="N10" s="168">
        <f>+F10</f>
        <v>12822.246000000001</v>
      </c>
      <c r="O10" s="246"/>
    </row>
    <row r="11" spans="1:15" x14ac:dyDescent="0.2">
      <c r="A11" s="57" t="s">
        <v>43</v>
      </c>
      <c r="B11" s="348">
        <f>+'[1]Podklady QZ'!B538</f>
        <v>2634.431</v>
      </c>
      <c r="C11" s="421">
        <f>+'[1]Podklady QZ'!C538</f>
        <v>5.6886366221193765E-2</v>
      </c>
      <c r="D11" s="381">
        <f>+'[1]Podklady QZ'!D538</f>
        <v>3448.3510000000001</v>
      </c>
      <c r="E11" s="380">
        <f>+'[1]Podklady QZ'!E538</f>
        <v>6.4921351213931097E-2</v>
      </c>
      <c r="F11" s="381">
        <f>+'[1]Podklady QZ'!F538</f>
        <v>3913.1740000000004</v>
      </c>
      <c r="G11" s="368">
        <f>+'[1]Podklady QZ'!G538</f>
        <v>6.6459103153137869E-2</v>
      </c>
      <c r="H11" s="381">
        <f>+'[1]Podklady QZ'!H538</f>
        <v>9995.9560000000001</v>
      </c>
      <c r="I11" s="368">
        <f>+'[1]Podklady QZ'!I538</f>
        <v>6.3142788727941809E-2</v>
      </c>
      <c r="J11" s="176"/>
      <c r="K11" s="178" t="str">
        <f t="shared" ref="K11:L25" si="0">+A11</f>
        <v>Bioplyn</v>
      </c>
      <c r="L11" s="168">
        <f t="shared" si="0"/>
        <v>2634.431</v>
      </c>
      <c r="M11" s="168">
        <f t="shared" ref="M11:M25" si="1">+D11</f>
        <v>3448.3510000000001</v>
      </c>
      <c r="N11" s="168">
        <f t="shared" ref="N11:N25" si="2">+F11</f>
        <v>3913.1740000000004</v>
      </c>
      <c r="O11" s="246"/>
    </row>
    <row r="12" spans="1:15" x14ac:dyDescent="0.2">
      <c r="A12" s="57" t="s">
        <v>42</v>
      </c>
      <c r="B12" s="348">
        <f>+'[1]Podklady QZ'!B539</f>
        <v>61869.531000000003</v>
      </c>
      <c r="C12" s="421">
        <f>+'[1]Podklady QZ'!C539</f>
        <v>8.2336394660156742E-2</v>
      </c>
      <c r="D12" s="381">
        <f>+'[1]Podklady QZ'!D539</f>
        <v>68419.938999999998</v>
      </c>
      <c r="E12" s="380">
        <f>+'[1]Podklady QZ'!E539</f>
        <v>6.6818055042479549E-2</v>
      </c>
      <c r="F12" s="381">
        <f>+'[1]Podklady QZ'!F539</f>
        <v>174187.38399999999</v>
      </c>
      <c r="G12" s="368">
        <f>+'[1]Podklady QZ'!G539</f>
        <v>0.12385367459551205</v>
      </c>
      <c r="H12" s="381">
        <f>+'[1]Podklady QZ'!H539</f>
        <v>304476.85399999999</v>
      </c>
      <c r="I12" s="368">
        <f>+'[1]Podklady QZ'!I539</f>
        <v>9.5693445294270679E-2</v>
      </c>
      <c r="J12" s="176"/>
      <c r="K12" s="178" t="str">
        <f t="shared" si="0"/>
        <v>Černé uhlí</v>
      </c>
      <c r="L12" s="168">
        <f t="shared" si="0"/>
        <v>61869.531000000003</v>
      </c>
      <c r="M12" s="168">
        <f t="shared" si="1"/>
        <v>68419.938999999998</v>
      </c>
      <c r="N12" s="168">
        <f t="shared" si="2"/>
        <v>174187.38399999999</v>
      </c>
      <c r="O12" s="246"/>
    </row>
    <row r="13" spans="1:15" x14ac:dyDescent="0.2">
      <c r="A13" s="57" t="s">
        <v>67</v>
      </c>
      <c r="B13" s="348">
        <f>+'[1]Podklady QZ'!B540</f>
        <v>0</v>
      </c>
      <c r="C13" s="421">
        <f>+'[1]Podklady QZ'!C540</f>
        <v>0</v>
      </c>
      <c r="D13" s="381">
        <f>+'[1]Podklady QZ'!D540</f>
        <v>0</v>
      </c>
      <c r="E13" s="380">
        <f>+'[1]Podklady QZ'!E540</f>
        <v>0</v>
      </c>
      <c r="F13" s="381">
        <f>+'[1]Podklady QZ'!F540</f>
        <v>0</v>
      </c>
      <c r="G13" s="368">
        <f>+'[1]Podklady QZ'!G540</f>
        <v>0</v>
      </c>
      <c r="H13" s="381">
        <f>+'[1]Podklady QZ'!H540</f>
        <v>0</v>
      </c>
      <c r="I13" s="368">
        <f>+'[1]Podklady QZ'!I540</f>
        <v>0</v>
      </c>
      <c r="J13" s="176"/>
      <c r="K13" s="178" t="str">
        <f t="shared" si="0"/>
        <v>Elektrická energie</v>
      </c>
      <c r="L13" s="168">
        <f t="shared" si="0"/>
        <v>0</v>
      </c>
      <c r="M13" s="168">
        <f t="shared" si="1"/>
        <v>0</v>
      </c>
      <c r="N13" s="168">
        <f t="shared" si="2"/>
        <v>0</v>
      </c>
      <c r="O13" s="246"/>
    </row>
    <row r="14" spans="1:15" x14ac:dyDescent="0.2">
      <c r="A14" s="57" t="s">
        <v>68</v>
      </c>
      <c r="B14" s="348">
        <f>+'[1]Podklady QZ'!B541</f>
        <v>0</v>
      </c>
      <c r="C14" s="421">
        <f>+'[1]Podklady QZ'!C541</f>
        <v>0</v>
      </c>
      <c r="D14" s="381">
        <f>+'[1]Podklady QZ'!D541</f>
        <v>0</v>
      </c>
      <c r="E14" s="380">
        <f>+'[1]Podklady QZ'!E541</f>
        <v>0</v>
      </c>
      <c r="F14" s="381">
        <f>+'[1]Podklady QZ'!F541</f>
        <v>0</v>
      </c>
      <c r="G14" s="368">
        <f>+'[1]Podklady QZ'!G541</f>
        <v>0</v>
      </c>
      <c r="H14" s="381">
        <f>+'[1]Podklady QZ'!H541</f>
        <v>0</v>
      </c>
      <c r="I14" s="368">
        <f>+'[1]Podklady QZ'!I541</f>
        <v>0</v>
      </c>
      <c r="J14" s="176"/>
      <c r="K14" s="178" t="str">
        <f t="shared" si="0"/>
        <v>Energie prostředí (tepelné čerpadlo)</v>
      </c>
      <c r="L14" s="168">
        <f t="shared" si="0"/>
        <v>0</v>
      </c>
      <c r="M14" s="168">
        <f t="shared" si="1"/>
        <v>0</v>
      </c>
      <c r="N14" s="168">
        <f t="shared" si="2"/>
        <v>0</v>
      </c>
      <c r="O14" s="246"/>
    </row>
    <row r="15" spans="1:15" x14ac:dyDescent="0.2">
      <c r="A15" s="57" t="s">
        <v>69</v>
      </c>
      <c r="B15" s="348">
        <f>+'[1]Podklady QZ'!B542</f>
        <v>0</v>
      </c>
      <c r="C15" s="421">
        <f>+'[1]Podklady QZ'!C542</f>
        <v>0</v>
      </c>
      <c r="D15" s="381">
        <f>+'[1]Podklady QZ'!D542</f>
        <v>0</v>
      </c>
      <c r="E15" s="380">
        <f>+'[1]Podklady QZ'!E542</f>
        <v>0</v>
      </c>
      <c r="F15" s="381">
        <f>+'[1]Podklady QZ'!F542</f>
        <v>0</v>
      </c>
      <c r="G15" s="368">
        <f>+'[1]Podklady QZ'!G542</f>
        <v>0</v>
      </c>
      <c r="H15" s="381">
        <f>+'[1]Podklady QZ'!H542</f>
        <v>0</v>
      </c>
      <c r="I15" s="368">
        <f>+'[1]Podklady QZ'!I542</f>
        <v>0</v>
      </c>
      <c r="J15" s="176"/>
      <c r="K15" s="178" t="str">
        <f t="shared" si="0"/>
        <v>Energie Slunce (solární kolektor)</v>
      </c>
      <c r="L15" s="168">
        <f t="shared" si="0"/>
        <v>0</v>
      </c>
      <c r="M15" s="168">
        <f t="shared" si="1"/>
        <v>0</v>
      </c>
      <c r="N15" s="168">
        <f t="shared" si="2"/>
        <v>0</v>
      </c>
      <c r="O15" s="246"/>
    </row>
    <row r="16" spans="1:15" x14ac:dyDescent="0.2">
      <c r="A16" s="57" t="s">
        <v>41</v>
      </c>
      <c r="B16" s="348">
        <f>+'[1]Podklady QZ'!B543</f>
        <v>124303.697</v>
      </c>
      <c r="C16" s="421">
        <f>+'[1]Podklady QZ'!C543</f>
        <v>3.9679992960346536E-2</v>
      </c>
      <c r="D16" s="381">
        <f>+'[1]Podklady QZ'!D543</f>
        <v>151687.636</v>
      </c>
      <c r="E16" s="380">
        <f>+'[1]Podklady QZ'!E543</f>
        <v>3.5543233975684374E-2</v>
      </c>
      <c r="F16" s="381">
        <f>+'[1]Podklady QZ'!F543</f>
        <v>153011.28200000001</v>
      </c>
      <c r="G16" s="368">
        <f>+'[1]Podklady QZ'!G543</f>
        <v>2.874792910280486E-2</v>
      </c>
      <c r="H16" s="381">
        <f>+'[1]Podklady QZ'!H543</f>
        <v>429002.61499999999</v>
      </c>
      <c r="I16" s="368">
        <f>+'[1]Podklady QZ'!I543</f>
        <v>3.3719031632793474E-2</v>
      </c>
      <c r="J16" s="176"/>
      <c r="K16" s="178" t="str">
        <f t="shared" si="0"/>
        <v>Hnědé uhlí</v>
      </c>
      <c r="L16" s="168">
        <f t="shared" si="0"/>
        <v>124303.697</v>
      </c>
      <c r="M16" s="168">
        <f t="shared" si="1"/>
        <v>151687.636</v>
      </c>
      <c r="N16" s="168">
        <f t="shared" si="2"/>
        <v>153011.28200000001</v>
      </c>
      <c r="O16" s="246"/>
    </row>
    <row r="17" spans="1:18" x14ac:dyDescent="0.2">
      <c r="A17" s="57" t="s">
        <v>80</v>
      </c>
      <c r="B17" s="348">
        <f>+'[1]Podklady QZ'!B544</f>
        <v>0</v>
      </c>
      <c r="C17" s="421">
        <f>+'[1]Podklady QZ'!C544</f>
        <v>0</v>
      </c>
      <c r="D17" s="381">
        <f>+'[1]Podklady QZ'!D544</f>
        <v>0</v>
      </c>
      <c r="E17" s="380">
        <f>+'[1]Podklady QZ'!E544</f>
        <v>0</v>
      </c>
      <c r="F17" s="381">
        <f>+'[1]Podklady QZ'!F544</f>
        <v>0</v>
      </c>
      <c r="G17" s="368">
        <f>+'[1]Podklady QZ'!G544</f>
        <v>0</v>
      </c>
      <c r="H17" s="381">
        <f>+'[1]Podklady QZ'!H544</f>
        <v>0</v>
      </c>
      <c r="I17" s="368">
        <f>+'[1]Podklady QZ'!I544</f>
        <v>0</v>
      </c>
      <c r="J17" s="176"/>
      <c r="K17" s="178" t="str">
        <f t="shared" si="0"/>
        <v>Jaderné palivo</v>
      </c>
      <c r="L17" s="168">
        <f t="shared" si="0"/>
        <v>0</v>
      </c>
      <c r="M17" s="168">
        <f t="shared" si="1"/>
        <v>0</v>
      </c>
      <c r="N17" s="168">
        <f t="shared" si="2"/>
        <v>0</v>
      </c>
      <c r="O17" s="246"/>
    </row>
    <row r="18" spans="1:18" x14ac:dyDescent="0.2">
      <c r="A18" s="57" t="s">
        <v>40</v>
      </c>
      <c r="B18" s="348">
        <f>+'[1]Podklady QZ'!B545</f>
        <v>0</v>
      </c>
      <c r="C18" s="421">
        <f>+'[1]Podklady QZ'!C545</f>
        <v>0</v>
      </c>
      <c r="D18" s="381">
        <f>+'[1]Podklady QZ'!D545</f>
        <v>0</v>
      </c>
      <c r="E18" s="380">
        <f>+'[1]Podklady QZ'!E545</f>
        <v>0</v>
      </c>
      <c r="F18" s="381">
        <f>+'[1]Podklady QZ'!F545</f>
        <v>0</v>
      </c>
      <c r="G18" s="368">
        <f>+'[1]Podklady QZ'!G545</f>
        <v>0</v>
      </c>
      <c r="H18" s="381">
        <f>+'[1]Podklady QZ'!H545</f>
        <v>0</v>
      </c>
      <c r="I18" s="368">
        <f>+'[1]Podklady QZ'!I545</f>
        <v>0</v>
      </c>
      <c r="J18" s="176"/>
      <c r="K18" s="178" t="str">
        <f t="shared" si="0"/>
        <v>Koks</v>
      </c>
      <c r="L18" s="168">
        <f t="shared" si="0"/>
        <v>0</v>
      </c>
      <c r="M18" s="168">
        <f t="shared" si="1"/>
        <v>0</v>
      </c>
      <c r="N18" s="168">
        <f t="shared" si="2"/>
        <v>0</v>
      </c>
      <c r="O18" s="246"/>
    </row>
    <row r="19" spans="1:18" x14ac:dyDescent="0.2">
      <c r="A19" s="57" t="s">
        <v>39</v>
      </c>
      <c r="B19" s="348">
        <f>+'[1]Podklady QZ'!B546</f>
        <v>0</v>
      </c>
      <c r="C19" s="421">
        <f>+'[1]Podklady QZ'!C546</f>
        <v>0</v>
      </c>
      <c r="D19" s="381">
        <f>+'[1]Podklady QZ'!D546</f>
        <v>0</v>
      </c>
      <c r="E19" s="380">
        <f>+'[1]Podklady QZ'!E546</f>
        <v>0</v>
      </c>
      <c r="F19" s="381">
        <f>+'[1]Podklady QZ'!F546</f>
        <v>0</v>
      </c>
      <c r="G19" s="368">
        <f>+'[1]Podklady QZ'!G546</f>
        <v>0</v>
      </c>
      <c r="H19" s="381">
        <f>+'[1]Podklady QZ'!H546</f>
        <v>0</v>
      </c>
      <c r="I19" s="368">
        <f>+'[1]Podklady QZ'!I546</f>
        <v>0</v>
      </c>
      <c r="J19" s="176"/>
      <c r="K19" s="178" t="str">
        <f t="shared" si="0"/>
        <v>Odpadní teplo</v>
      </c>
      <c r="L19" s="168">
        <f t="shared" si="0"/>
        <v>0</v>
      </c>
      <c r="M19" s="168">
        <f t="shared" si="1"/>
        <v>0</v>
      </c>
      <c r="N19" s="168">
        <f t="shared" si="2"/>
        <v>0</v>
      </c>
      <c r="O19" s="246"/>
    </row>
    <row r="20" spans="1:18" x14ac:dyDescent="0.2">
      <c r="A20" s="57" t="s">
        <v>38</v>
      </c>
      <c r="B20" s="348">
        <f>+'[1]Podklady QZ'!B547</f>
        <v>0</v>
      </c>
      <c r="C20" s="421">
        <f>+'[1]Podklady QZ'!C547</f>
        <v>0</v>
      </c>
      <c r="D20" s="381">
        <f>+'[1]Podklady QZ'!D547</f>
        <v>0</v>
      </c>
      <c r="E20" s="380">
        <f>+'[1]Podklady QZ'!E547</f>
        <v>0</v>
      </c>
      <c r="F20" s="381">
        <f>+'[1]Podklady QZ'!F547</f>
        <v>0</v>
      </c>
      <c r="G20" s="368">
        <f>+'[1]Podklady QZ'!G547</f>
        <v>0</v>
      </c>
      <c r="H20" s="381">
        <f>+'[1]Podklady QZ'!H547</f>
        <v>0</v>
      </c>
      <c r="I20" s="368">
        <f>+'[1]Podklady QZ'!I547</f>
        <v>0</v>
      </c>
      <c r="J20" s="176"/>
      <c r="K20" s="178" t="str">
        <f t="shared" si="0"/>
        <v>Ostatní kapalná paliva</v>
      </c>
      <c r="L20" s="168">
        <f t="shared" si="0"/>
        <v>0</v>
      </c>
      <c r="M20" s="168">
        <f t="shared" si="1"/>
        <v>0</v>
      </c>
      <c r="N20" s="168">
        <f t="shared" si="2"/>
        <v>0</v>
      </c>
      <c r="O20" s="246"/>
    </row>
    <row r="21" spans="1:18" x14ac:dyDescent="0.2">
      <c r="A21" s="57" t="s">
        <v>37</v>
      </c>
      <c r="B21" s="348">
        <f>+'[1]Podklady QZ'!B548</f>
        <v>0</v>
      </c>
      <c r="C21" s="421">
        <f>+'[1]Podklady QZ'!C548</f>
        <v>0</v>
      </c>
      <c r="D21" s="381">
        <f>+'[1]Podklady QZ'!D548</f>
        <v>0</v>
      </c>
      <c r="E21" s="380">
        <f>+'[1]Podklady QZ'!E548</f>
        <v>0</v>
      </c>
      <c r="F21" s="381">
        <f>+'[1]Podklady QZ'!F548</f>
        <v>0</v>
      </c>
      <c r="G21" s="368">
        <f>+'[1]Podklady QZ'!G548</f>
        <v>0</v>
      </c>
      <c r="H21" s="381">
        <f>+'[1]Podklady QZ'!H548</f>
        <v>0</v>
      </c>
      <c r="I21" s="368">
        <f>+'[1]Podklady QZ'!I548</f>
        <v>0</v>
      </c>
      <c r="J21" s="176"/>
      <c r="K21" s="178" t="str">
        <f t="shared" si="0"/>
        <v>Ostatní pevná paliva</v>
      </c>
      <c r="L21" s="168">
        <f t="shared" si="0"/>
        <v>0</v>
      </c>
      <c r="M21" s="168">
        <f t="shared" si="1"/>
        <v>0</v>
      </c>
      <c r="N21" s="168">
        <f t="shared" si="2"/>
        <v>0</v>
      </c>
      <c r="O21" s="246"/>
    </row>
    <row r="22" spans="1:18" x14ac:dyDescent="0.2">
      <c r="A22" s="57" t="s">
        <v>36</v>
      </c>
      <c r="B22" s="348">
        <f>+'[1]Podklady QZ'!B549</f>
        <v>0</v>
      </c>
      <c r="C22" s="421">
        <f>+'[1]Podklady QZ'!C549</f>
        <v>0</v>
      </c>
      <c r="D22" s="381">
        <f>+'[1]Podklady QZ'!D549</f>
        <v>0</v>
      </c>
      <c r="E22" s="380">
        <f>+'[1]Podklady QZ'!E549</f>
        <v>0</v>
      </c>
      <c r="F22" s="381">
        <f>+'[1]Podklady QZ'!F549</f>
        <v>0</v>
      </c>
      <c r="G22" s="368">
        <f>+'[1]Podklady QZ'!G549</f>
        <v>0</v>
      </c>
      <c r="H22" s="381">
        <f>+'[1]Podklady QZ'!H549</f>
        <v>0</v>
      </c>
      <c r="I22" s="368">
        <f>+'[1]Podklady QZ'!I549</f>
        <v>0</v>
      </c>
      <c r="J22" s="176"/>
      <c r="K22" s="178" t="str">
        <f t="shared" si="0"/>
        <v>Ostatní plyny</v>
      </c>
      <c r="L22" s="168">
        <f t="shared" si="0"/>
        <v>0</v>
      </c>
      <c r="M22" s="168">
        <f t="shared" si="1"/>
        <v>0</v>
      </c>
      <c r="N22" s="168">
        <f t="shared" si="2"/>
        <v>0</v>
      </c>
      <c r="O22" s="246"/>
    </row>
    <row r="23" spans="1:18" x14ac:dyDescent="0.2">
      <c r="A23" s="57" t="s">
        <v>3</v>
      </c>
      <c r="B23" s="348">
        <f>+'[1]Podklady QZ'!B550</f>
        <v>0</v>
      </c>
      <c r="C23" s="421">
        <f>+'[1]Podklady QZ'!C550</f>
        <v>0</v>
      </c>
      <c r="D23" s="381">
        <f>+'[1]Podklady QZ'!D550</f>
        <v>0</v>
      </c>
      <c r="E23" s="380">
        <f>+'[1]Podklady QZ'!E550</f>
        <v>0</v>
      </c>
      <c r="F23" s="381">
        <f>+'[1]Podklady QZ'!F550</f>
        <v>0</v>
      </c>
      <c r="G23" s="368">
        <f>+'[1]Podklady QZ'!G550</f>
        <v>0</v>
      </c>
      <c r="H23" s="381">
        <f>+'[1]Podklady QZ'!H550</f>
        <v>0</v>
      </c>
      <c r="I23" s="368">
        <f>+'[1]Podklady QZ'!I550</f>
        <v>0</v>
      </c>
      <c r="J23" s="176"/>
      <c r="K23" s="178" t="str">
        <f t="shared" si="0"/>
        <v>Ostatní</v>
      </c>
      <c r="L23" s="168">
        <f t="shared" si="0"/>
        <v>0</v>
      </c>
      <c r="M23" s="168">
        <f t="shared" si="1"/>
        <v>0</v>
      </c>
      <c r="N23" s="168">
        <f t="shared" si="2"/>
        <v>0</v>
      </c>
      <c r="O23" s="246"/>
    </row>
    <row r="24" spans="1:18" x14ac:dyDescent="0.2">
      <c r="A24" s="57" t="s">
        <v>35</v>
      </c>
      <c r="B24" s="348">
        <f>+'[1]Podklady QZ'!B551</f>
        <v>3098.9560000000001</v>
      </c>
      <c r="C24" s="421">
        <f>+'[1]Podklady QZ'!C551</f>
        <v>0.60229629939157303</v>
      </c>
      <c r="D24" s="381">
        <f>+'[1]Podklady QZ'!D551</f>
        <v>9804.1409999999996</v>
      </c>
      <c r="E24" s="380">
        <f>+'[1]Podklady QZ'!E551</f>
        <v>0.78397566863670631</v>
      </c>
      <c r="F24" s="381">
        <f>+'[1]Podklady QZ'!F551</f>
        <v>2731.3290000000002</v>
      </c>
      <c r="G24" s="368">
        <f>+'[1]Podklady QZ'!G551</f>
        <v>0.52324560941383835</v>
      </c>
      <c r="H24" s="381">
        <f>+'[1]Podklady QZ'!H551</f>
        <v>15634.425999999999</v>
      </c>
      <c r="I24" s="368">
        <f>+'[1]Podklady QZ'!I551</f>
        <v>0.68359529672666719</v>
      </c>
      <c r="J24" s="176"/>
      <c r="K24" s="178" t="str">
        <f t="shared" si="0"/>
        <v>Topné oleje</v>
      </c>
      <c r="L24" s="168">
        <f t="shared" si="0"/>
        <v>3098.9560000000001</v>
      </c>
      <c r="M24" s="168">
        <f t="shared" si="1"/>
        <v>9804.1409999999996</v>
      </c>
      <c r="N24" s="168">
        <f t="shared" si="2"/>
        <v>2731.3290000000002</v>
      </c>
      <c r="O24" s="246"/>
    </row>
    <row r="25" spans="1:18" x14ac:dyDescent="0.2">
      <c r="A25" s="218" t="s">
        <v>34</v>
      </c>
      <c r="B25" s="350">
        <f>+'[1]Podklady QZ'!B552</f>
        <v>57080.758999999998</v>
      </c>
      <c r="C25" s="422">
        <f>+'[1]Podklady QZ'!C552</f>
        <v>3.3329176312810738E-2</v>
      </c>
      <c r="D25" s="379">
        <f>+'[1]Podklady QZ'!D552</f>
        <v>76715.99500000001</v>
      </c>
      <c r="E25" s="378">
        <f>+'[1]Podklady QZ'!E552</f>
        <v>3.3105275190008131E-2</v>
      </c>
      <c r="F25" s="379">
        <f>+'[1]Podklady QZ'!F552</f>
        <v>110548.00000000001</v>
      </c>
      <c r="G25" s="378">
        <f>+'[1]Podklady QZ'!G552</f>
        <v>3.7982412613040348E-2</v>
      </c>
      <c r="H25" s="379">
        <f>+'[1]Podklady QZ'!H552</f>
        <v>244344.75400000002</v>
      </c>
      <c r="I25" s="378">
        <f>+'[1]Podklady QZ'!I552</f>
        <v>3.5205764308620019E-2</v>
      </c>
      <c r="J25" s="176"/>
      <c r="K25" s="178" t="str">
        <f t="shared" si="0"/>
        <v>Zemní plyn</v>
      </c>
      <c r="L25" s="168">
        <f t="shared" si="0"/>
        <v>57080.758999999998</v>
      </c>
      <c r="M25" s="168">
        <f t="shared" si="1"/>
        <v>76715.99500000001</v>
      </c>
      <c r="N25" s="168">
        <f t="shared" si="2"/>
        <v>110548.00000000001</v>
      </c>
      <c r="O25" s="173"/>
    </row>
    <row r="26" spans="1:18" ht="13.5" customHeight="1" x14ac:dyDescent="0.2">
      <c r="A26" s="242" t="s">
        <v>280</v>
      </c>
      <c r="B26" s="346">
        <f>+'[1]Podklady QZ'!B553</f>
        <v>219241.74600000001</v>
      </c>
      <c r="C26" s="370">
        <f>+'[1]Podklady QZ'!C553</f>
        <v>3.6246802003433297E-2</v>
      </c>
      <c r="D26" s="367">
        <f>+'[1]Podklady QZ'!D553</f>
        <v>295703.36299999995</v>
      </c>
      <c r="E26" s="370">
        <f>+'[1]Podklady QZ'!E553</f>
        <v>3.5891353085790931E-2</v>
      </c>
      <c r="F26" s="367">
        <f>+'[1]Podklady QZ'!F553</f>
        <v>416966.94400000008</v>
      </c>
      <c r="G26" s="370">
        <f>+'[1]Podklady QZ'!G553</f>
        <v>4.0099365083491677E-2</v>
      </c>
      <c r="H26" s="367">
        <f>+'[1]Podklady QZ'!H553</f>
        <v>931912.05300000007</v>
      </c>
      <c r="I26" s="370">
        <f>+'[1]Podklady QZ'!I553</f>
        <v>3.7750979516511469E-2</v>
      </c>
      <c r="J26" s="17"/>
      <c r="K26" s="178"/>
      <c r="L26" s="178" t="str">
        <f>+L9</f>
        <v>Říjen</v>
      </c>
      <c r="M26" s="178" t="str">
        <f t="shared" ref="M26:N26" si="3">+M9</f>
        <v>Listopad</v>
      </c>
      <c r="N26" s="178" t="str">
        <f t="shared" si="3"/>
        <v>Prosinec</v>
      </c>
      <c r="O26" s="127"/>
      <c r="P26" s="226"/>
      <c r="Q26" s="226"/>
      <c r="R26" s="226"/>
    </row>
    <row r="27" spans="1:18" ht="12.75" customHeight="1" x14ac:dyDescent="0.2">
      <c r="A27" s="57" t="s">
        <v>29</v>
      </c>
      <c r="B27" s="348">
        <f>+'[1]Podklady QZ'!B554</f>
        <v>37904.197999999997</v>
      </c>
      <c r="C27" s="368">
        <f>+'[1]Podklady QZ'!C554</f>
        <v>2.2293288019380245E-2</v>
      </c>
      <c r="D27" s="363">
        <f>+'[1]Podklady QZ'!D554</f>
        <v>44749.653000000006</v>
      </c>
      <c r="E27" s="368">
        <f>+'[1]Podklady QZ'!E554</f>
        <v>2.2144368868462178E-2</v>
      </c>
      <c r="F27" s="363">
        <f>+'[1]Podklady QZ'!F554</f>
        <v>60561.108999999997</v>
      </c>
      <c r="G27" s="368">
        <f>+'[1]Podklady QZ'!G554</f>
        <v>2.6534189847372415E-2</v>
      </c>
      <c r="H27" s="363">
        <f>+'[1]Podklady QZ'!H554</f>
        <v>143214.96</v>
      </c>
      <c r="I27" s="368">
        <f>+'[1]Podklady QZ'!I554</f>
        <v>2.3855459574987407E-2</v>
      </c>
      <c r="J27" s="176"/>
      <c r="K27" s="178" t="str">
        <f>+A27</f>
        <v>Průmysl</v>
      </c>
      <c r="L27" s="168">
        <f t="shared" ref="L27:L34" si="4">+B27</f>
        <v>37904.197999999997</v>
      </c>
      <c r="M27" s="168">
        <f t="shared" ref="M27:M34" si="5">+D27</f>
        <v>44749.653000000006</v>
      </c>
      <c r="N27" s="168">
        <f t="shared" ref="N27:N34" si="6">+F27</f>
        <v>60561.108999999997</v>
      </c>
      <c r="O27" s="127"/>
      <c r="P27" s="246"/>
      <c r="Q27" s="246"/>
      <c r="R27" s="246"/>
    </row>
    <row r="28" spans="1:18" ht="12.75" customHeight="1" x14ac:dyDescent="0.2">
      <c r="A28" s="57" t="s">
        <v>0</v>
      </c>
      <c r="B28" s="348">
        <f>+'[1]Podklady QZ'!B555</f>
        <v>0</v>
      </c>
      <c r="C28" s="380">
        <f>+'[1]Podklady QZ'!C555</f>
        <v>0</v>
      </c>
      <c r="D28" s="381">
        <f>+'[1]Podklady QZ'!D555</f>
        <v>5182</v>
      </c>
      <c r="E28" s="380">
        <f>+'[1]Podklady QZ'!E555</f>
        <v>2.3842848299233544E-2</v>
      </c>
      <c r="F28" s="381">
        <f>+'[1]Podklady QZ'!F555</f>
        <v>3379</v>
      </c>
      <c r="G28" s="368">
        <f>+'[1]Podklady QZ'!G555</f>
        <v>1.3000032505852216E-2</v>
      </c>
      <c r="H28" s="381">
        <f>+'[1]Podklady QZ'!H555</f>
        <v>8561</v>
      </c>
      <c r="I28" s="368">
        <f>+'[1]Podklady QZ'!I555</f>
        <v>1.3554232308959309E-2</v>
      </c>
      <c r="J28" s="176"/>
      <c r="K28" s="178" t="str">
        <f t="shared" ref="K28:K34" si="7">+A28</f>
        <v>Energetika</v>
      </c>
      <c r="L28" s="168">
        <f t="shared" si="4"/>
        <v>0</v>
      </c>
      <c r="M28" s="168">
        <f t="shared" si="5"/>
        <v>5182</v>
      </c>
      <c r="N28" s="168">
        <f t="shared" si="6"/>
        <v>3379</v>
      </c>
      <c r="O28" s="127"/>
    </row>
    <row r="29" spans="1:18" ht="12.75" customHeight="1" x14ac:dyDescent="0.2">
      <c r="A29" s="57" t="s">
        <v>1</v>
      </c>
      <c r="B29" s="348">
        <f>+'[1]Podklady QZ'!B556</f>
        <v>83.9</v>
      </c>
      <c r="C29" s="380">
        <f>+'[1]Podklady QZ'!C556</f>
        <v>1.7432369470822247E-3</v>
      </c>
      <c r="D29" s="381">
        <f>+'[1]Podklady QZ'!D556</f>
        <v>150.1</v>
      </c>
      <c r="E29" s="380">
        <f>+'[1]Podklady QZ'!E556</f>
        <v>1.985459242542933E-3</v>
      </c>
      <c r="F29" s="381">
        <f>+'[1]Podklady QZ'!F556</f>
        <v>223.3</v>
      </c>
      <c r="G29" s="368">
        <f>+'[1]Podklady QZ'!G556</f>
        <v>2.088770032396701E-3</v>
      </c>
      <c r="H29" s="381">
        <f>+'[1]Podklady QZ'!H556</f>
        <v>457.3</v>
      </c>
      <c r="I29" s="368">
        <f>+'[1]Podklady QZ'!I556</f>
        <v>1.9827994381718494E-3</v>
      </c>
      <c r="J29" s="176"/>
      <c r="K29" s="178" t="str">
        <f t="shared" si="7"/>
        <v>Doprava</v>
      </c>
      <c r="L29" s="168">
        <f t="shared" si="4"/>
        <v>83.9</v>
      </c>
      <c r="M29" s="168">
        <f t="shared" si="5"/>
        <v>150.1</v>
      </c>
      <c r="N29" s="168">
        <f t="shared" si="6"/>
        <v>223.3</v>
      </c>
      <c r="O29" s="127"/>
    </row>
    <row r="30" spans="1:18" ht="12.75" customHeight="1" x14ac:dyDescent="0.2">
      <c r="A30" s="57" t="s">
        <v>2</v>
      </c>
      <c r="B30" s="348">
        <f>+'[1]Podklady QZ'!B557</f>
        <v>989.50100000000009</v>
      </c>
      <c r="C30" s="380">
        <f>+'[1]Podklady QZ'!C557</f>
        <v>3.6990008483581652E-2</v>
      </c>
      <c r="D30" s="381">
        <f>+'[1]Podklady QZ'!D557</f>
        <v>2326.7910000000002</v>
      </c>
      <c r="E30" s="380">
        <f>+'[1]Podklady QZ'!E557</f>
        <v>4.9895375417619126E-2</v>
      </c>
      <c r="F30" s="381">
        <f>+'[1]Podklady QZ'!F557</f>
        <v>3838.4929999999999</v>
      </c>
      <c r="G30" s="368">
        <f>+'[1]Podklady QZ'!G557</f>
        <v>6.4340093790712871E-2</v>
      </c>
      <c r="H30" s="381">
        <f>+'[1]Podklady QZ'!H557</f>
        <v>7154.7849999999999</v>
      </c>
      <c r="I30" s="368">
        <f>+'[1]Podklady QZ'!I557</f>
        <v>5.3777860126895956E-2</v>
      </c>
      <c r="J30" s="176"/>
      <c r="K30" s="178" t="str">
        <f t="shared" si="7"/>
        <v>Stavebnictví</v>
      </c>
      <c r="L30" s="168">
        <f t="shared" si="4"/>
        <v>989.50100000000009</v>
      </c>
      <c r="M30" s="168">
        <f t="shared" si="5"/>
        <v>2326.7910000000002</v>
      </c>
      <c r="N30" s="168">
        <f t="shared" si="6"/>
        <v>3838.4929999999999</v>
      </c>
    </row>
    <row r="31" spans="1:18" x14ac:dyDescent="0.2">
      <c r="A31" s="57" t="s">
        <v>6</v>
      </c>
      <c r="B31" s="348">
        <f>+'[1]Podklady QZ'!B558</f>
        <v>107.786</v>
      </c>
      <c r="C31" s="380">
        <f>+'[1]Podklady QZ'!C558</f>
        <v>4.4011509483793086E-3</v>
      </c>
      <c r="D31" s="381">
        <f>+'[1]Podklady QZ'!D558</f>
        <v>169.72300000000001</v>
      </c>
      <c r="E31" s="380">
        <f>+'[1]Podklady QZ'!E558</f>
        <v>4.7867051754784933E-3</v>
      </c>
      <c r="F31" s="381">
        <f>+'[1]Podklady QZ'!F558</f>
        <v>133.482</v>
      </c>
      <c r="G31" s="368">
        <f>+'[1]Podklady QZ'!G558</f>
        <v>3.623670466369011E-3</v>
      </c>
      <c r="H31" s="381">
        <f>+'[1]Podklady QZ'!H558</f>
        <v>410.99099999999999</v>
      </c>
      <c r="I31" s="368">
        <f>+'[1]Podklady QZ'!I558</f>
        <v>4.2464894582620307E-3</v>
      </c>
      <c r="J31" s="176"/>
      <c r="K31" s="178" t="str">
        <f t="shared" si="7"/>
        <v>Zemědělství a lesnictví</v>
      </c>
      <c r="L31" s="168">
        <f t="shared" si="4"/>
        <v>107.786</v>
      </c>
      <c r="M31" s="168">
        <f t="shared" si="5"/>
        <v>169.72300000000001</v>
      </c>
      <c r="N31" s="168">
        <f t="shared" si="6"/>
        <v>133.482</v>
      </c>
    </row>
    <row r="32" spans="1:18" x14ac:dyDescent="0.2">
      <c r="A32" s="57" t="s">
        <v>28</v>
      </c>
      <c r="B32" s="348">
        <f>+'[1]Podklady QZ'!B559</f>
        <v>110302.02800000001</v>
      </c>
      <c r="C32" s="380">
        <f>+'[1]Podklady QZ'!C559</f>
        <v>4.2774393024558134E-2</v>
      </c>
      <c r="D32" s="381">
        <f>+'[1]Podklady QZ'!D559</f>
        <v>152364.78799999997</v>
      </c>
      <c r="E32" s="380">
        <f>+'[1]Podklady QZ'!E559</f>
        <v>4.2221848725600232E-2</v>
      </c>
      <c r="F32" s="381">
        <f>+'[1]Podklady QZ'!F559</f>
        <v>221192.07600000003</v>
      </c>
      <c r="G32" s="368">
        <f>+'[1]Podklady QZ'!G559</f>
        <v>4.7593013209838754E-2</v>
      </c>
      <c r="H32" s="381">
        <f>+'[1]Podklady QZ'!H559</f>
        <v>483858.89199999999</v>
      </c>
      <c r="I32" s="368">
        <f>+'[1]Podklady QZ'!I559</f>
        <v>4.4657278122526171E-2</v>
      </c>
      <c r="J32" s="176"/>
      <c r="K32" s="178" t="str">
        <f t="shared" si="7"/>
        <v>Domácnosti</v>
      </c>
      <c r="L32" s="168">
        <f t="shared" si="4"/>
        <v>110302.02800000001</v>
      </c>
      <c r="M32" s="168">
        <f t="shared" si="5"/>
        <v>152364.78799999997</v>
      </c>
      <c r="N32" s="168">
        <f t="shared" si="6"/>
        <v>221192.07600000003</v>
      </c>
    </row>
    <row r="33" spans="1:14" x14ac:dyDescent="0.2">
      <c r="A33" s="57" t="s">
        <v>5</v>
      </c>
      <c r="B33" s="348">
        <f>+'[1]Podklady QZ'!B560</f>
        <v>68286.226999999999</v>
      </c>
      <c r="C33" s="380">
        <f>+'[1]Podklady QZ'!C560</f>
        <v>4.9608831277742994E-2</v>
      </c>
      <c r="D33" s="381">
        <f>+'[1]Podklady QZ'!D560</f>
        <v>89023.891999999993</v>
      </c>
      <c r="E33" s="380">
        <f>+'[1]Podklady QZ'!E560</f>
        <v>4.3836503941601969E-2</v>
      </c>
      <c r="F33" s="381">
        <f>+'[1]Podklady QZ'!F560</f>
        <v>125162.541</v>
      </c>
      <c r="G33" s="368">
        <f>+'[1]Podklady QZ'!G560</f>
        <v>4.6016910580129008E-2</v>
      </c>
      <c r="H33" s="381">
        <f>+'[1]Podklady QZ'!H560</f>
        <v>282472.66000000003</v>
      </c>
      <c r="I33" s="368">
        <f>+'[1]Podklady QZ'!I560</f>
        <v>4.6101165455848733E-2</v>
      </c>
      <c r="J33" s="176"/>
      <c r="K33" s="178" t="str">
        <f t="shared" si="7"/>
        <v>Obchod, služby, školství, zdravotnictví</v>
      </c>
      <c r="L33" s="168">
        <f t="shared" si="4"/>
        <v>68286.226999999999</v>
      </c>
      <c r="M33" s="168">
        <f t="shared" si="5"/>
        <v>89023.891999999993</v>
      </c>
      <c r="N33" s="168">
        <f t="shared" si="6"/>
        <v>125162.541</v>
      </c>
    </row>
    <row r="34" spans="1:14" ht="12.75" thickBot="1" x14ac:dyDescent="0.25">
      <c r="A34" s="58" t="s">
        <v>3</v>
      </c>
      <c r="B34" s="349">
        <f>+'[1]Podklady QZ'!B561</f>
        <v>1568.106</v>
      </c>
      <c r="C34" s="369">
        <f>+'[1]Podklady QZ'!C561</f>
        <v>1.124691197923226E-2</v>
      </c>
      <c r="D34" s="364">
        <f>+'[1]Podklady QZ'!D561</f>
        <v>1736.4159999999999</v>
      </c>
      <c r="E34" s="369">
        <f>+'[1]Podklady QZ'!E561</f>
        <v>8.5321394658999655E-3</v>
      </c>
      <c r="F34" s="364">
        <f>+'[1]Podklady QZ'!F561</f>
        <v>2476.9430000000002</v>
      </c>
      <c r="G34" s="369">
        <f>+'[1]Podklady QZ'!G561</f>
        <v>8.6867553752447129E-3</v>
      </c>
      <c r="H34" s="364">
        <f>+'[1]Podklady QZ'!H561</f>
        <v>5781.4650000000001</v>
      </c>
      <c r="I34" s="369">
        <f>+'[1]Podklady QZ'!I561</f>
        <v>9.2049763535439217E-3</v>
      </c>
      <c r="J34" s="176"/>
      <c r="K34" s="178" t="str">
        <f t="shared" si="7"/>
        <v>Ostatní</v>
      </c>
      <c r="L34" s="168">
        <f t="shared" si="4"/>
        <v>1568.106</v>
      </c>
      <c r="M34" s="168">
        <f t="shared" si="5"/>
        <v>1736.4159999999999</v>
      </c>
      <c r="N34" s="168">
        <f t="shared" si="6"/>
        <v>2476.9430000000002</v>
      </c>
    </row>
    <row r="35" spans="1:14" ht="18" customHeight="1" x14ac:dyDescent="0.2">
      <c r="A35" s="351" t="s">
        <v>257</v>
      </c>
      <c r="B35" s="244"/>
      <c r="C35" s="244"/>
      <c r="D35" s="14"/>
      <c r="F35" s="17"/>
      <c r="G35" s="178"/>
      <c r="H35" s="178"/>
      <c r="I35" s="4" t="s">
        <v>82</v>
      </c>
      <c r="J35" s="178"/>
    </row>
    <row r="36" spans="1:14" x14ac:dyDescent="0.2">
      <c r="A36" s="119"/>
      <c r="B36" s="119"/>
      <c r="C36" s="119"/>
    </row>
    <row r="37" spans="1:14" x14ac:dyDescent="0.2">
      <c r="B37" s="127"/>
      <c r="C37" s="127"/>
      <c r="D37" s="127"/>
    </row>
    <row r="38" spans="1:14" x14ac:dyDescent="0.2">
      <c r="B38" s="127"/>
      <c r="C38" s="127"/>
      <c r="D38" s="127"/>
    </row>
    <row r="39" spans="1:14" x14ac:dyDescent="0.2">
      <c r="B39" s="127"/>
      <c r="C39" s="127"/>
      <c r="D39" s="127"/>
      <c r="L39" s="184" t="s">
        <v>251</v>
      </c>
      <c r="M39" s="219">
        <f>+'[1]Podklady QZ'!L530</f>
        <v>3.1421434771625532E-2</v>
      </c>
    </row>
    <row r="40" spans="1:14" x14ac:dyDescent="0.2">
      <c r="B40" s="226"/>
      <c r="C40" s="226"/>
      <c r="D40" s="226"/>
      <c r="L40" s="184" t="s">
        <v>66</v>
      </c>
      <c r="M40" s="219">
        <f>+'[1]Podklady QZ'!L531</f>
        <v>4.3499309374361673E-2</v>
      </c>
    </row>
    <row r="41" spans="1:14" x14ac:dyDescent="0.2">
      <c r="B41" s="127"/>
      <c r="C41" s="127"/>
      <c r="D41" s="127"/>
      <c r="L41" s="184" t="s">
        <v>182</v>
      </c>
      <c r="M41" s="219">
        <f>+'[1]Podklady QZ'!L532</f>
        <v>3.8222273495924081E-2</v>
      </c>
    </row>
  </sheetData>
  <mergeCells count="4">
    <mergeCell ref="B5:C5"/>
    <mergeCell ref="D5:E5"/>
    <mergeCell ref="F5:G5"/>
    <mergeCell ref="H5:I5"/>
  </mergeCells>
  <conditionalFormatting sqref="C10:C25 C27:C34 E10:E25 E27:E34 G10:G25 G27:G34 I10:I25 I27:I34">
    <cfRule type="dataBar" priority="1">
      <dataBar>
        <cfvo type="num" val="0"/>
        <cfvo type="num" val="1"/>
        <color rgb="FF63C384"/>
      </dataBar>
      <extLst>
        <ext xmlns:x14="http://schemas.microsoft.com/office/spreadsheetml/2009/9/main" uri="{B025F937-C7B1-47D3-B67F-A62EFF666E3E}">
          <x14:id>{FB29CA78-2BB6-4C83-B0D7-DB9DDBBF02EB}</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extLst>
    <ext xmlns:x14="http://schemas.microsoft.com/office/spreadsheetml/2009/9/main" uri="{78C0D931-6437-407d-A8EE-F0AAD7539E65}">
      <x14:conditionalFormattings>
        <x14:conditionalFormatting xmlns:xm="http://schemas.microsoft.com/office/excel/2006/main">
          <x14:cfRule type="dataBar" id="{FB29CA78-2BB6-4C83-B0D7-DB9DDBBF02EB}">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showGridLines="0" view="pageBreakPreview" zoomScaleNormal="100" zoomScaleSheetLayoutView="100" workbookViewId="0">
      <selection activeCell="Q37" sqref="Q37"/>
    </sheetView>
  </sheetViews>
  <sheetFormatPr defaultRowHeight="12" x14ac:dyDescent="0.2"/>
  <cols>
    <col min="1" max="1" width="42.7109375" style="123" customWidth="1"/>
    <col min="2" max="9" width="11.42578125" style="123" customWidth="1"/>
    <col min="10" max="12" width="8" style="123" customWidth="1"/>
    <col min="13" max="13" width="8.42578125" style="123" customWidth="1"/>
    <col min="14" max="14" width="7.85546875" style="123" customWidth="1"/>
    <col min="15" max="20" width="9.140625" style="123" customWidth="1"/>
    <col min="21" max="16384" width="9.140625" style="123"/>
  </cols>
  <sheetData>
    <row r="1" spans="1:15" ht="18.75" x14ac:dyDescent="0.3">
      <c r="A1" s="164" t="s">
        <v>223</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340" t="s">
        <v>277</v>
      </c>
      <c r="C6" s="340" t="s">
        <v>52</v>
      </c>
      <c r="D6" s="340" t="s">
        <v>277</v>
      </c>
      <c r="E6" s="340" t="s">
        <v>52</v>
      </c>
      <c r="F6" s="340" t="s">
        <v>277</v>
      </c>
      <c r="G6" s="341" t="s">
        <v>52</v>
      </c>
      <c r="H6" s="340" t="s">
        <v>277</v>
      </c>
      <c r="I6" s="341" t="s">
        <v>52</v>
      </c>
      <c r="J6" s="184"/>
      <c r="O6" s="184"/>
    </row>
    <row r="7" spans="1:15" x14ac:dyDescent="0.2">
      <c r="A7" s="243" t="s">
        <v>245</v>
      </c>
      <c r="B7" s="347">
        <f>+'[1]Podklady QZ'!B569</f>
        <v>3697.9699999999989</v>
      </c>
      <c r="C7" s="344">
        <f>+'[1]Podklady QZ'!C569</f>
        <v>8.9083624992428251E-2</v>
      </c>
      <c r="D7" s="345">
        <f>+'[1]Podklady QZ'!D569</f>
        <v>3697.7979999999989</v>
      </c>
      <c r="E7" s="344">
        <f>+'[1]Podklady QZ'!E569</f>
        <v>8.9086703332786496E-2</v>
      </c>
      <c r="F7" s="345">
        <f>+'[1]Podklady QZ'!F569</f>
        <v>3698.0379999999986</v>
      </c>
      <c r="G7" s="344">
        <f>+'[1]Podklady QZ'!G569</f>
        <v>8.9857039211240747E-2</v>
      </c>
      <c r="H7" s="345">
        <f>+'[1]Podklady QZ'!H569</f>
        <v>3698.0379999999986</v>
      </c>
      <c r="I7" s="344">
        <f>+'[1]Podklady QZ'!I569</f>
        <v>8.9857039211240747E-2</v>
      </c>
      <c r="J7" s="187"/>
      <c r="O7" s="92"/>
    </row>
    <row r="8" spans="1:15" x14ac:dyDescent="0.2">
      <c r="A8" s="240" t="s">
        <v>278</v>
      </c>
      <c r="B8" s="347">
        <f>+'[1]Podklady QZ'!B570</f>
        <v>527217.59200000006</v>
      </c>
      <c r="C8" s="344">
        <f>+'[1]Podklady QZ'!C570</f>
        <v>4.0129938522376819E-2</v>
      </c>
      <c r="D8" s="345">
        <f>+'[1]Podklady QZ'!D570</f>
        <v>676101.89500000014</v>
      </c>
      <c r="E8" s="344">
        <f>+'[1]Podklady QZ'!E570</f>
        <v>4.2228401928768533E-2</v>
      </c>
      <c r="F8" s="345">
        <f>+'[1]Podklady QZ'!F570</f>
        <v>856076.28200000024</v>
      </c>
      <c r="G8" s="344">
        <f>+'[1]Podklady QZ'!G570</f>
        <v>4.5533728435680904E-2</v>
      </c>
      <c r="H8" s="345">
        <f>+'[1]Podklady QZ'!H570</f>
        <v>2059395.7690000003</v>
      </c>
      <c r="I8" s="344">
        <f>+'[1]Podklady QZ'!I570</f>
        <v>4.2949457255225212E-2</v>
      </c>
      <c r="J8" s="187"/>
      <c r="O8" s="92"/>
    </row>
    <row r="9" spans="1:15" x14ac:dyDescent="0.2">
      <c r="A9" s="241" t="s">
        <v>279</v>
      </c>
      <c r="B9" s="346">
        <f>+'[1]Podklady QZ'!B571</f>
        <v>305054.26700000005</v>
      </c>
      <c r="C9" s="343">
        <f>+'[1]Podklady QZ'!C571</f>
        <v>4.4998809930296167E-2</v>
      </c>
      <c r="D9" s="342">
        <f>+'[1]Podklady QZ'!D571</f>
        <v>441715.14400000009</v>
      </c>
      <c r="E9" s="343">
        <f>+'[1]Podklady QZ'!E571</f>
        <v>4.8672290036567617E-2</v>
      </c>
      <c r="F9" s="342">
        <f>+'[1]Podklady QZ'!F571</f>
        <v>585911.45199999993</v>
      </c>
      <c r="G9" s="343">
        <f>+'[1]Podklady QZ'!G571</f>
        <v>5.1806690674460573E-2</v>
      </c>
      <c r="H9" s="342">
        <f>+'[1]Podklady QZ'!H571</f>
        <v>1332680.8629999999</v>
      </c>
      <c r="I9" s="343">
        <f>+'[1]Podklady QZ'!I571</f>
        <v>4.9060509634897317E-2</v>
      </c>
      <c r="J9" s="176"/>
      <c r="K9" s="178"/>
      <c r="L9" s="178" t="str">
        <f>+B5</f>
        <v>Říjen</v>
      </c>
      <c r="M9" s="178" t="str">
        <f>+D5</f>
        <v>Listopad</v>
      </c>
      <c r="N9" s="178" t="str">
        <f>+F5</f>
        <v>Prosinec</v>
      </c>
    </row>
    <row r="10" spans="1:15" x14ac:dyDescent="0.2">
      <c r="A10" s="57" t="s">
        <v>44</v>
      </c>
      <c r="B10" s="348">
        <f>+'[1]Podklady QZ'!B572</f>
        <v>2875.777</v>
      </c>
      <c r="C10" s="73">
        <f>+'[1]Podklady QZ'!C572</f>
        <v>5.1456964941549738E-3</v>
      </c>
      <c r="D10" s="363">
        <f>+'[1]Podklady QZ'!D572</f>
        <v>4345.1030000000001</v>
      </c>
      <c r="E10" s="368">
        <f>+'[1]Podklady QZ'!E572</f>
        <v>6.0313419855882585E-3</v>
      </c>
      <c r="F10" s="363">
        <f>+'[1]Podklady QZ'!F572</f>
        <v>5569.9719999999998</v>
      </c>
      <c r="G10" s="368">
        <f>+'[1]Podklady QZ'!G572</f>
        <v>6.4904116416290595E-3</v>
      </c>
      <c r="H10" s="363">
        <f>+'[1]Podklady QZ'!H572</f>
        <v>12790.851999999999</v>
      </c>
      <c r="I10" s="368">
        <f>+'[1]Podklady QZ'!I572</f>
        <v>5.9840925979331421E-3</v>
      </c>
      <c r="J10" s="176"/>
      <c r="K10" s="178" t="str">
        <f>+A10</f>
        <v>Biomasa</v>
      </c>
      <c r="L10" s="168">
        <f>+B10</f>
        <v>2875.777</v>
      </c>
      <c r="M10" s="168">
        <f>+D10</f>
        <v>4345.1030000000001</v>
      </c>
      <c r="N10" s="168">
        <f>+F10</f>
        <v>5569.9719999999998</v>
      </c>
    </row>
    <row r="11" spans="1:15" x14ac:dyDescent="0.2">
      <c r="A11" s="57" t="s">
        <v>43</v>
      </c>
      <c r="B11" s="348">
        <f>+'[1]Podklady QZ'!B573</f>
        <v>5080.7900000000009</v>
      </c>
      <c r="C11" s="421">
        <f>+'[1]Podklady QZ'!C573</f>
        <v>0.10971161538600901</v>
      </c>
      <c r="D11" s="381">
        <f>+'[1]Podklady QZ'!D573</f>
        <v>6133.6010000000006</v>
      </c>
      <c r="E11" s="380">
        <f>+'[1]Podklady QZ'!E573</f>
        <v>0.11547596654955342</v>
      </c>
      <c r="F11" s="381">
        <f>+'[1]Podklady QZ'!F573</f>
        <v>6704.0190000000002</v>
      </c>
      <c r="G11" s="368">
        <f>+'[1]Podklady QZ'!G573</f>
        <v>0.11385721418510811</v>
      </c>
      <c r="H11" s="381">
        <f>+'[1]Podklady QZ'!H573</f>
        <v>17918.410000000003</v>
      </c>
      <c r="I11" s="368">
        <f>+'[1]Podklady QZ'!I573</f>
        <v>0.1131876107668581</v>
      </c>
      <c r="J11" s="176"/>
      <c r="K11" s="178" t="str">
        <f t="shared" ref="K11:L25" si="0">+A11</f>
        <v>Bioplyn</v>
      </c>
      <c r="L11" s="168">
        <f t="shared" si="0"/>
        <v>5080.7900000000009</v>
      </c>
      <c r="M11" s="168">
        <f t="shared" ref="M11:M25" si="1">+D11</f>
        <v>6133.6010000000006</v>
      </c>
      <c r="N11" s="168">
        <f t="shared" ref="N11:N25" si="2">+F11</f>
        <v>6704.0190000000002</v>
      </c>
      <c r="O11" s="246"/>
    </row>
    <row r="12" spans="1:15" x14ac:dyDescent="0.2">
      <c r="A12" s="57" t="s">
        <v>42</v>
      </c>
      <c r="B12" s="348">
        <f>+'[1]Podklady QZ'!B574</f>
        <v>1574</v>
      </c>
      <c r="C12" s="421">
        <f>+'[1]Podklady QZ'!C574</f>
        <v>2.0946899564356922E-3</v>
      </c>
      <c r="D12" s="381">
        <f>+'[1]Podklady QZ'!D574</f>
        <v>4279</v>
      </c>
      <c r="E12" s="380">
        <f>+'[1]Podklady QZ'!E574</f>
        <v>4.1788177789338571E-3</v>
      </c>
      <c r="F12" s="381">
        <f>+'[1]Podklady QZ'!F574</f>
        <v>3969</v>
      </c>
      <c r="G12" s="368">
        <f>+'[1]Podklady QZ'!G574</f>
        <v>2.822105844758466E-3</v>
      </c>
      <c r="H12" s="381">
        <f>+'[1]Podklady QZ'!H574</f>
        <v>9822</v>
      </c>
      <c r="I12" s="368">
        <f>+'[1]Podklady QZ'!I574</f>
        <v>3.0869375038942259E-3</v>
      </c>
      <c r="J12" s="176"/>
      <c r="K12" s="178" t="str">
        <f t="shared" si="0"/>
        <v>Černé uhlí</v>
      </c>
      <c r="L12" s="168">
        <f t="shared" si="0"/>
        <v>1574</v>
      </c>
      <c r="M12" s="168">
        <f t="shared" si="1"/>
        <v>4279</v>
      </c>
      <c r="N12" s="168">
        <f t="shared" si="2"/>
        <v>3969</v>
      </c>
      <c r="O12" s="246"/>
    </row>
    <row r="13" spans="1:15" x14ac:dyDescent="0.2">
      <c r="A13" s="57" t="s">
        <v>67</v>
      </c>
      <c r="B13" s="348">
        <f>+'[1]Podklady QZ'!B575</f>
        <v>0</v>
      </c>
      <c r="C13" s="421">
        <f>+'[1]Podklady QZ'!C575</f>
        <v>0</v>
      </c>
      <c r="D13" s="381">
        <f>+'[1]Podklady QZ'!D575</f>
        <v>0</v>
      </c>
      <c r="E13" s="380">
        <f>+'[1]Podklady QZ'!E575</f>
        <v>0</v>
      </c>
      <c r="F13" s="381">
        <f>+'[1]Podklady QZ'!F575</f>
        <v>0</v>
      </c>
      <c r="G13" s="368">
        <f>+'[1]Podklady QZ'!G575</f>
        <v>0</v>
      </c>
      <c r="H13" s="381">
        <f>+'[1]Podklady QZ'!H575</f>
        <v>0</v>
      </c>
      <c r="I13" s="368">
        <f>+'[1]Podklady QZ'!I575</f>
        <v>0</v>
      </c>
      <c r="J13" s="176"/>
      <c r="K13" s="178" t="str">
        <f t="shared" si="0"/>
        <v>Elektrická energie</v>
      </c>
      <c r="L13" s="168">
        <f t="shared" si="0"/>
        <v>0</v>
      </c>
      <c r="M13" s="168">
        <f t="shared" si="1"/>
        <v>0</v>
      </c>
      <c r="N13" s="168">
        <f t="shared" si="2"/>
        <v>0</v>
      </c>
      <c r="O13" s="246"/>
    </row>
    <row r="14" spans="1:15" x14ac:dyDescent="0.2">
      <c r="A14" s="57" t="s">
        <v>68</v>
      </c>
      <c r="B14" s="348">
        <f>+'[1]Podklady QZ'!B576</f>
        <v>0</v>
      </c>
      <c r="C14" s="421">
        <f>+'[1]Podklady QZ'!C576</f>
        <v>0</v>
      </c>
      <c r="D14" s="381">
        <f>+'[1]Podklady QZ'!D576</f>
        <v>0</v>
      </c>
      <c r="E14" s="380">
        <f>+'[1]Podklady QZ'!E576</f>
        <v>0</v>
      </c>
      <c r="F14" s="381">
        <f>+'[1]Podklady QZ'!F576</f>
        <v>0</v>
      </c>
      <c r="G14" s="368">
        <f>+'[1]Podklady QZ'!G576</f>
        <v>0</v>
      </c>
      <c r="H14" s="381">
        <f>+'[1]Podklady QZ'!H576</f>
        <v>0</v>
      </c>
      <c r="I14" s="368">
        <f>+'[1]Podklady QZ'!I576</f>
        <v>0</v>
      </c>
      <c r="J14" s="176"/>
      <c r="K14" s="178" t="str">
        <f t="shared" si="0"/>
        <v>Energie prostředí (tepelné čerpadlo)</v>
      </c>
      <c r="L14" s="168">
        <f t="shared" si="0"/>
        <v>0</v>
      </c>
      <c r="M14" s="168">
        <f t="shared" si="1"/>
        <v>0</v>
      </c>
      <c r="N14" s="168">
        <f t="shared" si="2"/>
        <v>0</v>
      </c>
      <c r="O14" s="246"/>
    </row>
    <row r="15" spans="1:15" x14ac:dyDescent="0.2">
      <c r="A15" s="57" t="s">
        <v>69</v>
      </c>
      <c r="B15" s="348">
        <f>+'[1]Podklady QZ'!B577</f>
        <v>0</v>
      </c>
      <c r="C15" s="421">
        <f>+'[1]Podklady QZ'!C577</f>
        <v>0</v>
      </c>
      <c r="D15" s="381">
        <f>+'[1]Podklady QZ'!D577</f>
        <v>0</v>
      </c>
      <c r="E15" s="380">
        <f>+'[1]Podklady QZ'!E577</f>
        <v>0</v>
      </c>
      <c r="F15" s="381">
        <f>+'[1]Podklady QZ'!F577</f>
        <v>0</v>
      </c>
      <c r="G15" s="368">
        <f>+'[1]Podklady QZ'!G577</f>
        <v>0</v>
      </c>
      <c r="H15" s="381">
        <f>+'[1]Podklady QZ'!H577</f>
        <v>0</v>
      </c>
      <c r="I15" s="368">
        <f>+'[1]Podklady QZ'!I577</f>
        <v>0</v>
      </c>
      <c r="J15" s="176"/>
      <c r="K15" s="178" t="str">
        <f t="shared" si="0"/>
        <v>Energie Slunce (solární kolektor)</v>
      </c>
      <c r="L15" s="168">
        <f t="shared" si="0"/>
        <v>0</v>
      </c>
      <c r="M15" s="168">
        <f t="shared" si="1"/>
        <v>0</v>
      </c>
      <c r="N15" s="168">
        <f t="shared" si="2"/>
        <v>0</v>
      </c>
      <c r="O15" s="246"/>
    </row>
    <row r="16" spans="1:15" x14ac:dyDescent="0.2">
      <c r="A16" s="57" t="s">
        <v>41</v>
      </c>
      <c r="B16" s="348">
        <f>+'[1]Podklady QZ'!B578</f>
        <v>266237.74000000005</v>
      </c>
      <c r="C16" s="421">
        <f>+'[1]Podklady QZ'!C578</f>
        <v>8.4987911895963761E-2</v>
      </c>
      <c r="D16" s="381">
        <f>+'[1]Podklady QZ'!D578</f>
        <v>384099.08900000004</v>
      </c>
      <c r="E16" s="380">
        <f>+'[1]Podklady QZ'!E578</f>
        <v>9.0001559455869032E-2</v>
      </c>
      <c r="F16" s="381">
        <f>+'[1]Podklady QZ'!F578</f>
        <v>518118.91</v>
      </c>
      <c r="G16" s="368">
        <f>+'[1]Podklady QZ'!G578</f>
        <v>9.7344754561971003E-2</v>
      </c>
      <c r="H16" s="381">
        <f>+'[1]Podklady QZ'!H578</f>
        <v>1168455.7390000001</v>
      </c>
      <c r="I16" s="368">
        <f>+'[1]Podklady QZ'!I578</f>
        <v>9.1839057962059462E-2</v>
      </c>
      <c r="J16" s="176"/>
      <c r="K16" s="178" t="str">
        <f t="shared" si="0"/>
        <v>Hnědé uhlí</v>
      </c>
      <c r="L16" s="168">
        <f t="shared" si="0"/>
        <v>266237.74000000005</v>
      </c>
      <c r="M16" s="168">
        <f t="shared" si="1"/>
        <v>384099.08900000004</v>
      </c>
      <c r="N16" s="168">
        <f t="shared" si="2"/>
        <v>518118.91</v>
      </c>
      <c r="O16" s="246"/>
    </row>
    <row r="17" spans="1:18" x14ac:dyDescent="0.2">
      <c r="A17" s="57" t="s">
        <v>80</v>
      </c>
      <c r="B17" s="348">
        <f>+'[1]Podklady QZ'!B579</f>
        <v>0</v>
      </c>
      <c r="C17" s="421">
        <f>+'[1]Podklady QZ'!C579</f>
        <v>0</v>
      </c>
      <c r="D17" s="381">
        <f>+'[1]Podklady QZ'!D579</f>
        <v>0</v>
      </c>
      <c r="E17" s="380">
        <f>+'[1]Podklady QZ'!E579</f>
        <v>0</v>
      </c>
      <c r="F17" s="381">
        <f>+'[1]Podklady QZ'!F579</f>
        <v>0</v>
      </c>
      <c r="G17" s="368">
        <f>+'[1]Podklady QZ'!G579</f>
        <v>0</v>
      </c>
      <c r="H17" s="381">
        <f>+'[1]Podklady QZ'!H579</f>
        <v>0</v>
      </c>
      <c r="I17" s="368">
        <f>+'[1]Podklady QZ'!I579</f>
        <v>0</v>
      </c>
      <c r="J17" s="176"/>
      <c r="K17" s="178" t="str">
        <f t="shared" si="0"/>
        <v>Jaderné palivo</v>
      </c>
      <c r="L17" s="168">
        <f t="shared" si="0"/>
        <v>0</v>
      </c>
      <c r="M17" s="168">
        <f t="shared" si="1"/>
        <v>0</v>
      </c>
      <c r="N17" s="168">
        <f t="shared" si="2"/>
        <v>0</v>
      </c>
      <c r="O17" s="246"/>
    </row>
    <row r="18" spans="1:18" x14ac:dyDescent="0.2">
      <c r="A18" s="57" t="s">
        <v>40</v>
      </c>
      <c r="B18" s="348">
        <f>+'[1]Podklady QZ'!B580</f>
        <v>0</v>
      </c>
      <c r="C18" s="421">
        <f>+'[1]Podklady QZ'!C580</f>
        <v>0</v>
      </c>
      <c r="D18" s="381">
        <f>+'[1]Podklady QZ'!D580</f>
        <v>0</v>
      </c>
      <c r="E18" s="380">
        <f>+'[1]Podklady QZ'!E580</f>
        <v>0</v>
      </c>
      <c r="F18" s="381">
        <f>+'[1]Podklady QZ'!F580</f>
        <v>0</v>
      </c>
      <c r="G18" s="368">
        <f>+'[1]Podklady QZ'!G580</f>
        <v>0</v>
      </c>
      <c r="H18" s="381">
        <f>+'[1]Podklady QZ'!H580</f>
        <v>0</v>
      </c>
      <c r="I18" s="368">
        <f>+'[1]Podklady QZ'!I580</f>
        <v>0</v>
      </c>
      <c r="J18" s="176"/>
      <c r="K18" s="178" t="str">
        <f t="shared" si="0"/>
        <v>Koks</v>
      </c>
      <c r="L18" s="168">
        <f t="shared" si="0"/>
        <v>0</v>
      </c>
      <c r="M18" s="168">
        <f t="shared" si="1"/>
        <v>0</v>
      </c>
      <c r="N18" s="168">
        <f t="shared" si="2"/>
        <v>0</v>
      </c>
      <c r="O18" s="246"/>
    </row>
    <row r="19" spans="1:18" x14ac:dyDescent="0.2">
      <c r="A19" s="57" t="s">
        <v>39</v>
      </c>
      <c r="B19" s="348">
        <f>+'[1]Podklady QZ'!B581</f>
        <v>2457</v>
      </c>
      <c r="C19" s="421">
        <f>+'[1]Podklady QZ'!C581</f>
        <v>7.4102026396366288E-2</v>
      </c>
      <c r="D19" s="381">
        <f>+'[1]Podklady QZ'!D581</f>
        <v>3172</v>
      </c>
      <c r="E19" s="380">
        <f>+'[1]Podklady QZ'!E581</f>
        <v>0.11053083198668889</v>
      </c>
      <c r="F19" s="381">
        <f>+'[1]Podklady QZ'!F581</f>
        <v>2461</v>
      </c>
      <c r="G19" s="368">
        <f>+'[1]Podklady QZ'!G581</f>
        <v>6.0712312572937729E-2</v>
      </c>
      <c r="H19" s="381">
        <f>+'[1]Podklady QZ'!H581</f>
        <v>8090</v>
      </c>
      <c r="I19" s="368">
        <f>+'[1]Podklady QZ'!I581</f>
        <v>7.9011392270779413E-2</v>
      </c>
      <c r="J19" s="176"/>
      <c r="K19" s="178" t="str">
        <f t="shared" si="0"/>
        <v>Odpadní teplo</v>
      </c>
      <c r="L19" s="168">
        <f t="shared" si="0"/>
        <v>2457</v>
      </c>
      <c r="M19" s="168">
        <f t="shared" si="1"/>
        <v>3172</v>
      </c>
      <c r="N19" s="168">
        <f t="shared" si="2"/>
        <v>2461</v>
      </c>
      <c r="O19" s="246"/>
    </row>
    <row r="20" spans="1:18" x14ac:dyDescent="0.2">
      <c r="A20" s="57" t="s">
        <v>38</v>
      </c>
      <c r="B20" s="348">
        <f>+'[1]Podklady QZ'!B582</f>
        <v>0</v>
      </c>
      <c r="C20" s="421">
        <f>+'[1]Podklady QZ'!C582</f>
        <v>0</v>
      </c>
      <c r="D20" s="381">
        <f>+'[1]Podklady QZ'!D582</f>
        <v>0</v>
      </c>
      <c r="E20" s="380">
        <f>+'[1]Podklady QZ'!E582</f>
        <v>0</v>
      </c>
      <c r="F20" s="381">
        <f>+'[1]Podklady QZ'!F582</f>
        <v>0</v>
      </c>
      <c r="G20" s="368">
        <f>+'[1]Podklady QZ'!G582</f>
        <v>0</v>
      </c>
      <c r="H20" s="381">
        <f>+'[1]Podklady QZ'!H582</f>
        <v>0</v>
      </c>
      <c r="I20" s="368">
        <f>+'[1]Podklady QZ'!I582</f>
        <v>0</v>
      </c>
      <c r="J20" s="176"/>
      <c r="K20" s="178" t="str">
        <f t="shared" si="0"/>
        <v>Ostatní kapalná paliva</v>
      </c>
      <c r="L20" s="168">
        <f t="shared" si="0"/>
        <v>0</v>
      </c>
      <c r="M20" s="168">
        <f t="shared" si="1"/>
        <v>0</v>
      </c>
      <c r="N20" s="168">
        <f t="shared" si="2"/>
        <v>0</v>
      </c>
      <c r="O20" s="246"/>
    </row>
    <row r="21" spans="1:18" x14ac:dyDescent="0.2">
      <c r="A21" s="57" t="s">
        <v>37</v>
      </c>
      <c r="B21" s="348">
        <f>+'[1]Podklady QZ'!B583</f>
        <v>0</v>
      </c>
      <c r="C21" s="421">
        <f>+'[1]Podklady QZ'!C583</f>
        <v>0</v>
      </c>
      <c r="D21" s="381">
        <f>+'[1]Podklady QZ'!D583</f>
        <v>0</v>
      </c>
      <c r="E21" s="380">
        <f>+'[1]Podklady QZ'!E583</f>
        <v>0</v>
      </c>
      <c r="F21" s="381">
        <f>+'[1]Podklady QZ'!F583</f>
        <v>0</v>
      </c>
      <c r="G21" s="368">
        <f>+'[1]Podklady QZ'!G583</f>
        <v>0</v>
      </c>
      <c r="H21" s="381">
        <f>+'[1]Podklady QZ'!H583</f>
        <v>0</v>
      </c>
      <c r="I21" s="368">
        <f>+'[1]Podklady QZ'!I583</f>
        <v>0</v>
      </c>
      <c r="J21" s="176"/>
      <c r="K21" s="178" t="str">
        <f t="shared" si="0"/>
        <v>Ostatní pevná paliva</v>
      </c>
      <c r="L21" s="168">
        <f t="shared" si="0"/>
        <v>0</v>
      </c>
      <c r="M21" s="168">
        <f t="shared" si="1"/>
        <v>0</v>
      </c>
      <c r="N21" s="168">
        <f t="shared" si="2"/>
        <v>0</v>
      </c>
      <c r="O21" s="246"/>
    </row>
    <row r="22" spans="1:18" x14ac:dyDescent="0.2">
      <c r="A22" s="57" t="s">
        <v>36</v>
      </c>
      <c r="B22" s="348">
        <f>+'[1]Podklady QZ'!B584</f>
        <v>0</v>
      </c>
      <c r="C22" s="421">
        <f>+'[1]Podklady QZ'!C584</f>
        <v>0</v>
      </c>
      <c r="D22" s="381">
        <f>+'[1]Podklady QZ'!D584</f>
        <v>0</v>
      </c>
      <c r="E22" s="380">
        <f>+'[1]Podklady QZ'!E584</f>
        <v>0</v>
      </c>
      <c r="F22" s="381">
        <f>+'[1]Podklady QZ'!F584</f>
        <v>0</v>
      </c>
      <c r="G22" s="368">
        <f>+'[1]Podklady QZ'!G584</f>
        <v>0</v>
      </c>
      <c r="H22" s="381">
        <f>+'[1]Podklady QZ'!H584</f>
        <v>0</v>
      </c>
      <c r="I22" s="368">
        <f>+'[1]Podklady QZ'!I584</f>
        <v>0</v>
      </c>
      <c r="J22" s="176"/>
      <c r="K22" s="178" t="str">
        <f t="shared" si="0"/>
        <v>Ostatní plyny</v>
      </c>
      <c r="L22" s="168">
        <f t="shared" si="0"/>
        <v>0</v>
      </c>
      <c r="M22" s="168">
        <f t="shared" si="1"/>
        <v>0</v>
      </c>
      <c r="N22" s="168">
        <f t="shared" si="2"/>
        <v>0</v>
      </c>
      <c r="O22" s="246"/>
    </row>
    <row r="23" spans="1:18" x14ac:dyDescent="0.2">
      <c r="A23" s="57" t="s">
        <v>3</v>
      </c>
      <c r="B23" s="348">
        <f>+'[1]Podklady QZ'!B585</f>
        <v>0</v>
      </c>
      <c r="C23" s="421">
        <f>+'[1]Podklady QZ'!C585</f>
        <v>0</v>
      </c>
      <c r="D23" s="381">
        <f>+'[1]Podklady QZ'!D585</f>
        <v>0</v>
      </c>
      <c r="E23" s="380">
        <f>+'[1]Podklady QZ'!E585</f>
        <v>0</v>
      </c>
      <c r="F23" s="381">
        <f>+'[1]Podklady QZ'!F585</f>
        <v>0</v>
      </c>
      <c r="G23" s="368">
        <f>+'[1]Podklady QZ'!G585</f>
        <v>0</v>
      </c>
      <c r="H23" s="381">
        <f>+'[1]Podklady QZ'!H585</f>
        <v>0</v>
      </c>
      <c r="I23" s="368">
        <f>+'[1]Podklady QZ'!I585</f>
        <v>0</v>
      </c>
      <c r="J23" s="176"/>
      <c r="K23" s="178" t="str">
        <f t="shared" si="0"/>
        <v>Ostatní</v>
      </c>
      <c r="L23" s="168">
        <f t="shared" si="0"/>
        <v>0</v>
      </c>
      <c r="M23" s="168">
        <f t="shared" si="1"/>
        <v>0</v>
      </c>
      <c r="N23" s="168">
        <f t="shared" si="2"/>
        <v>0</v>
      </c>
      <c r="O23" s="246"/>
    </row>
    <row r="24" spans="1:18" x14ac:dyDescent="0.2">
      <c r="A24" s="57" t="s">
        <v>35</v>
      </c>
      <c r="B24" s="348">
        <f>+'[1]Podklady QZ'!B586</f>
        <v>49</v>
      </c>
      <c r="C24" s="421">
        <f>+'[1]Podklady QZ'!C586</f>
        <v>9.5233745397440561E-3</v>
      </c>
      <c r="D24" s="381">
        <f>+'[1]Podklady QZ'!D586</f>
        <v>75</v>
      </c>
      <c r="E24" s="380">
        <f>+'[1]Podklady QZ'!E586</f>
        <v>5.9972796339580357E-3</v>
      </c>
      <c r="F24" s="381">
        <f>+'[1]Podklady QZ'!F586</f>
        <v>92</v>
      </c>
      <c r="G24" s="368">
        <f>+'[1]Podklady QZ'!G586</f>
        <v>1.7624605481827024E-2</v>
      </c>
      <c r="H24" s="381">
        <f>+'[1]Podklady QZ'!H586</f>
        <v>216</v>
      </c>
      <c r="I24" s="368">
        <f>+'[1]Podklady QZ'!I586</f>
        <v>9.4443239612992599E-3</v>
      </c>
      <c r="J24" s="176"/>
      <c r="K24" s="178" t="str">
        <f t="shared" si="0"/>
        <v>Topné oleje</v>
      </c>
      <c r="L24" s="168">
        <f t="shared" si="0"/>
        <v>49</v>
      </c>
      <c r="M24" s="168">
        <f t="shared" si="1"/>
        <v>75</v>
      </c>
      <c r="N24" s="168">
        <f t="shared" si="2"/>
        <v>92</v>
      </c>
      <c r="O24" s="246"/>
    </row>
    <row r="25" spans="1:18" x14ac:dyDescent="0.2">
      <c r="A25" s="218" t="s">
        <v>34</v>
      </c>
      <c r="B25" s="350">
        <f>+'[1]Podklady QZ'!B587</f>
        <v>26779.960000000003</v>
      </c>
      <c r="C25" s="422">
        <f>+'[1]Podklady QZ'!C587</f>
        <v>1.5636687810861437E-2</v>
      </c>
      <c r="D25" s="379">
        <f>+'[1]Podklady QZ'!D587</f>
        <v>39611.350999999995</v>
      </c>
      <c r="E25" s="378">
        <f>+'[1]Podklady QZ'!E587</f>
        <v>1.7093497588123615E-2</v>
      </c>
      <c r="F25" s="379">
        <f>+'[1]Podklady QZ'!F587</f>
        <v>48996.550999999999</v>
      </c>
      <c r="G25" s="378">
        <f>+'[1]Podklady QZ'!G587</f>
        <v>1.6834381596210462E-2</v>
      </c>
      <c r="H25" s="379">
        <f>+'[1]Podklady QZ'!H587</f>
        <v>115387.86199999999</v>
      </c>
      <c r="I25" s="378">
        <f>+'[1]Podklady QZ'!I587</f>
        <v>1.6625353346638953E-2</v>
      </c>
      <c r="J25" s="176"/>
      <c r="K25" s="178" t="str">
        <f t="shared" si="0"/>
        <v>Zemní plyn</v>
      </c>
      <c r="L25" s="168">
        <f t="shared" si="0"/>
        <v>26779.960000000003</v>
      </c>
      <c r="M25" s="168">
        <f t="shared" si="1"/>
        <v>39611.350999999995</v>
      </c>
      <c r="N25" s="168">
        <f t="shared" si="2"/>
        <v>48996.550999999999</v>
      </c>
      <c r="O25" s="173"/>
    </row>
    <row r="26" spans="1:18" x14ac:dyDescent="0.2">
      <c r="A26" s="431" t="s">
        <v>293</v>
      </c>
      <c r="B26" s="432">
        <f>+'[1]Podklady QZ'!B588</f>
        <v>-91219.5</v>
      </c>
      <c r="C26" s="433"/>
      <c r="D26" s="434">
        <f>+'[1]Podklady QZ'!D588</f>
        <v>-126303.1</v>
      </c>
      <c r="E26" s="433"/>
      <c r="F26" s="434">
        <f>+'[1]Podklady QZ'!F588</f>
        <v>-165716</v>
      </c>
      <c r="G26" s="433"/>
      <c r="H26" s="434">
        <f>+'[1]Podklady QZ'!H588</f>
        <v>-383238.6</v>
      </c>
      <c r="I26" s="433"/>
      <c r="J26" s="176"/>
      <c r="K26" s="178"/>
      <c r="L26" s="168"/>
      <c r="M26" s="168"/>
      <c r="N26" s="168"/>
    </row>
    <row r="27" spans="1:18" ht="13.5" customHeight="1" x14ac:dyDescent="0.2">
      <c r="A27" s="427" t="s">
        <v>280</v>
      </c>
      <c r="B27" s="428">
        <f>+'[1]Podklady QZ'!B589</f>
        <v>206113.397</v>
      </c>
      <c r="C27" s="429">
        <f>+'[1]Podklady QZ'!C589</f>
        <v>3.4076318163029237E-2</v>
      </c>
      <c r="D27" s="430">
        <f>+'[1]Podklady QZ'!D589</f>
        <v>306984.16399999999</v>
      </c>
      <c r="E27" s="429">
        <f>+'[1]Podklady QZ'!E589</f>
        <v>3.7260573941698287E-2</v>
      </c>
      <c r="F27" s="430">
        <f>+'[1]Podklady QZ'!F589</f>
        <v>409957.37199999997</v>
      </c>
      <c r="G27" s="429">
        <f>+'[1]Podklady QZ'!G589</f>
        <v>3.9425260359480213E-2</v>
      </c>
      <c r="H27" s="430">
        <f>+'[1]Podklady QZ'!H589</f>
        <v>923054.93299999996</v>
      </c>
      <c r="I27" s="429">
        <f>+'[1]Podklady QZ'!I589</f>
        <v>3.739218497724256E-2</v>
      </c>
      <c r="J27" s="17"/>
      <c r="K27" s="178"/>
      <c r="L27" s="178" t="str">
        <f>+L9</f>
        <v>Říjen</v>
      </c>
      <c r="M27" s="178" t="str">
        <f t="shared" ref="M27:N27" si="3">+M9</f>
        <v>Listopad</v>
      </c>
      <c r="N27" s="178" t="str">
        <f t="shared" si="3"/>
        <v>Prosinec</v>
      </c>
      <c r="O27" s="127"/>
      <c r="P27" s="226"/>
      <c r="Q27" s="226"/>
      <c r="R27" s="226"/>
    </row>
    <row r="28" spans="1:18" ht="12.75" customHeight="1" x14ac:dyDescent="0.2">
      <c r="A28" s="57" t="s">
        <v>29</v>
      </c>
      <c r="B28" s="348">
        <f>+'[1]Podklady QZ'!B590</f>
        <v>31109.059999999998</v>
      </c>
      <c r="C28" s="368">
        <f>+'[1]Podklady QZ'!C590</f>
        <v>1.829673944274408E-2</v>
      </c>
      <c r="D28" s="363">
        <f>+'[1]Podklady QZ'!D590</f>
        <v>47617.16</v>
      </c>
      <c r="E28" s="368">
        <f>+'[1]Podklady QZ'!E590</f>
        <v>2.3563354904865573E-2</v>
      </c>
      <c r="F28" s="363">
        <f>+'[1]Podklady QZ'!F590</f>
        <v>65121.100000000006</v>
      </c>
      <c r="G28" s="368">
        <f>+'[1]Podklady QZ'!G590</f>
        <v>2.8532100204270102E-2</v>
      </c>
      <c r="H28" s="363">
        <f>+'[1]Podklady QZ'!H590</f>
        <v>143847.32</v>
      </c>
      <c r="I28" s="368">
        <f>+'[1]Podklady QZ'!I590</f>
        <v>2.3960792414635161E-2</v>
      </c>
      <c r="J28" s="176"/>
      <c r="K28" s="178" t="str">
        <f>+A28</f>
        <v>Průmysl</v>
      </c>
      <c r="L28" s="168">
        <f t="shared" ref="L28:L35" si="4">+B28</f>
        <v>31109.059999999998</v>
      </c>
      <c r="M28" s="168">
        <f t="shared" ref="M28:M35" si="5">+D28</f>
        <v>47617.16</v>
      </c>
      <c r="N28" s="168">
        <f t="shared" ref="N28:N35" si="6">+F28</f>
        <v>65121.100000000006</v>
      </c>
      <c r="O28" s="127"/>
      <c r="P28" s="246"/>
      <c r="Q28" s="246"/>
      <c r="R28" s="246"/>
    </row>
    <row r="29" spans="1:18" ht="12.75" customHeight="1" x14ac:dyDescent="0.2">
      <c r="A29" s="57" t="s">
        <v>0</v>
      </c>
      <c r="B29" s="348">
        <f>+'[1]Podklady QZ'!B591</f>
        <v>389.2</v>
      </c>
      <c r="C29" s="380">
        <f>+'[1]Podklady QZ'!C591</f>
        <v>2.5215647561023613E-3</v>
      </c>
      <c r="D29" s="381">
        <f>+'[1]Podklady QZ'!D591</f>
        <v>694.6</v>
      </c>
      <c r="E29" s="380">
        <f>+'[1]Podklady QZ'!E591</f>
        <v>3.195917103173991E-3</v>
      </c>
      <c r="F29" s="381">
        <f>+'[1]Podklady QZ'!F591</f>
        <v>1015.43</v>
      </c>
      <c r="G29" s="368">
        <f>+'[1]Podklady QZ'!G591</f>
        <v>3.9066655837281788E-3</v>
      </c>
      <c r="H29" s="381">
        <f>+'[1]Podklady QZ'!H591</f>
        <v>2099.23</v>
      </c>
      <c r="I29" s="368">
        <f>+'[1]Podklady QZ'!I591</f>
        <v>3.3236130230039308E-3</v>
      </c>
      <c r="J29" s="176"/>
      <c r="K29" s="178" t="str">
        <f t="shared" ref="K29:K35" si="7">+A29</f>
        <v>Energetika</v>
      </c>
      <c r="L29" s="168">
        <f t="shared" si="4"/>
        <v>389.2</v>
      </c>
      <c r="M29" s="168">
        <f t="shared" si="5"/>
        <v>694.6</v>
      </c>
      <c r="N29" s="168">
        <f t="shared" si="6"/>
        <v>1015.43</v>
      </c>
      <c r="O29" s="127"/>
    </row>
    <row r="30" spans="1:18" ht="12.75" customHeight="1" x14ac:dyDescent="0.2">
      <c r="A30" s="57" t="s">
        <v>1</v>
      </c>
      <c r="B30" s="348">
        <f>+'[1]Podklady QZ'!B592</f>
        <v>4084.5</v>
      </c>
      <c r="C30" s="380">
        <f>+'[1]Podklady QZ'!C592</f>
        <v>8.4865927417846793E-2</v>
      </c>
      <c r="D30" s="381">
        <f>+'[1]Podklady QZ'!D592</f>
        <v>6750</v>
      </c>
      <c r="E30" s="380">
        <f>+'[1]Podklady QZ'!E592</f>
        <v>8.9286141819885395E-2</v>
      </c>
      <c r="F30" s="381">
        <f>+'[1]Podklady QZ'!F592</f>
        <v>9275.4699999999993</v>
      </c>
      <c r="G30" s="368">
        <f>+'[1]Podklady QZ'!G592</f>
        <v>8.6763653257477064E-2</v>
      </c>
      <c r="H30" s="381">
        <f>+'[1]Podklady QZ'!H592</f>
        <v>20109.97</v>
      </c>
      <c r="I30" s="368">
        <f>+'[1]Podklady QZ'!I592</f>
        <v>8.7194483309977588E-2</v>
      </c>
      <c r="J30" s="176"/>
      <c r="K30" s="178" t="str">
        <f t="shared" si="7"/>
        <v>Doprava</v>
      </c>
      <c r="L30" s="168">
        <f t="shared" si="4"/>
        <v>4084.5</v>
      </c>
      <c r="M30" s="168">
        <f t="shared" si="5"/>
        <v>6750</v>
      </c>
      <c r="N30" s="168">
        <f t="shared" si="6"/>
        <v>9275.4699999999993</v>
      </c>
      <c r="O30" s="127"/>
    </row>
    <row r="31" spans="1:18" ht="12.75" customHeight="1" x14ac:dyDescent="0.2">
      <c r="A31" s="57" t="s">
        <v>2</v>
      </c>
      <c r="B31" s="348">
        <f>+'[1]Podklady QZ'!B593</f>
        <v>1675.85</v>
      </c>
      <c r="C31" s="380">
        <f>+'[1]Podklady QZ'!C593</f>
        <v>6.2647441202394252E-2</v>
      </c>
      <c r="D31" s="381">
        <f>+'[1]Podklady QZ'!D593</f>
        <v>2707.08</v>
      </c>
      <c r="E31" s="380">
        <f>+'[1]Podklady QZ'!E593</f>
        <v>5.8050238670137699E-2</v>
      </c>
      <c r="F31" s="381">
        <f>+'[1]Podklady QZ'!F593</f>
        <v>3913.78</v>
      </c>
      <c r="G31" s="368">
        <f>+'[1]Podklady QZ'!G593</f>
        <v>6.5602040247622243E-2</v>
      </c>
      <c r="H31" s="381">
        <f>+'[1]Podklady QZ'!H593</f>
        <v>8296.7100000000009</v>
      </c>
      <c r="I31" s="368">
        <f>+'[1]Podklady QZ'!I593</f>
        <v>6.2360966806608312E-2</v>
      </c>
      <c r="J31" s="176"/>
      <c r="K31" s="178" t="str">
        <f t="shared" si="7"/>
        <v>Stavebnictví</v>
      </c>
      <c r="L31" s="168">
        <f t="shared" si="4"/>
        <v>1675.85</v>
      </c>
      <c r="M31" s="168">
        <f t="shared" si="5"/>
        <v>2707.08</v>
      </c>
      <c r="N31" s="168">
        <f t="shared" si="6"/>
        <v>3913.78</v>
      </c>
    </row>
    <row r="32" spans="1:18" x14ac:dyDescent="0.2">
      <c r="A32" s="57" t="s">
        <v>6</v>
      </c>
      <c r="B32" s="348">
        <f>+'[1]Podklady QZ'!B594</f>
        <v>3828.1400000000003</v>
      </c>
      <c r="C32" s="380">
        <f>+'[1]Podklady QZ'!C594</f>
        <v>0.15631178438321089</v>
      </c>
      <c r="D32" s="381">
        <f>+'[1]Podklady QZ'!D594</f>
        <v>5882.95</v>
      </c>
      <c r="E32" s="380">
        <f>+'[1]Podklady QZ'!E594</f>
        <v>0.1659170955738539</v>
      </c>
      <c r="F32" s="381">
        <f>+'[1]Podklady QZ'!F594</f>
        <v>5002.32</v>
      </c>
      <c r="G32" s="368">
        <f>+'[1]Podklady QZ'!G594</f>
        <v>0.13579927815980455</v>
      </c>
      <c r="H32" s="381">
        <f>+'[1]Podklady QZ'!H594</f>
        <v>14713.41</v>
      </c>
      <c r="I32" s="368">
        <f>+'[1]Podklady QZ'!I594</f>
        <v>0.15202362207466139</v>
      </c>
      <c r="J32" s="176"/>
      <c r="K32" s="178" t="str">
        <f t="shared" si="7"/>
        <v>Zemědělství a lesnictví</v>
      </c>
      <c r="L32" s="168">
        <f t="shared" si="4"/>
        <v>3828.1400000000003</v>
      </c>
      <c r="M32" s="168">
        <f t="shared" si="5"/>
        <v>5882.95</v>
      </c>
      <c r="N32" s="168">
        <f t="shared" si="6"/>
        <v>5002.32</v>
      </c>
    </row>
    <row r="33" spans="1:14" x14ac:dyDescent="0.2">
      <c r="A33" s="57" t="s">
        <v>28</v>
      </c>
      <c r="B33" s="348">
        <f>+'[1]Podklady QZ'!B595</f>
        <v>85905.722000000009</v>
      </c>
      <c r="C33" s="380">
        <f>+'[1]Podklady QZ'!C595</f>
        <v>3.3313667776683403E-2</v>
      </c>
      <c r="D33" s="381">
        <f>+'[1]Podklady QZ'!D595</f>
        <v>125831.261</v>
      </c>
      <c r="E33" s="380">
        <f>+'[1]Podklady QZ'!E595</f>
        <v>3.4869135688316129E-2</v>
      </c>
      <c r="F33" s="381">
        <f>+'[1]Podklady QZ'!F595</f>
        <v>165408.23899999997</v>
      </c>
      <c r="G33" s="368">
        <f>+'[1]Podklady QZ'!G595</f>
        <v>3.5590228393819874E-2</v>
      </c>
      <c r="H33" s="381">
        <f>+'[1]Podklady QZ'!H595</f>
        <v>377145.22199999995</v>
      </c>
      <c r="I33" s="368">
        <f>+'[1]Podklady QZ'!I595</f>
        <v>3.4808245440771754E-2</v>
      </c>
      <c r="J33" s="176"/>
      <c r="K33" s="178" t="str">
        <f t="shared" si="7"/>
        <v>Domácnosti</v>
      </c>
      <c r="L33" s="168">
        <f t="shared" si="4"/>
        <v>85905.722000000009</v>
      </c>
      <c r="M33" s="168">
        <f t="shared" si="5"/>
        <v>125831.261</v>
      </c>
      <c r="N33" s="168">
        <f t="shared" si="6"/>
        <v>165408.23899999997</v>
      </c>
    </row>
    <row r="34" spans="1:14" x14ac:dyDescent="0.2">
      <c r="A34" s="57" t="s">
        <v>5</v>
      </c>
      <c r="B34" s="348">
        <f>+'[1]Podklady QZ'!B596</f>
        <v>59434.527999999998</v>
      </c>
      <c r="C34" s="380">
        <f>+'[1]Podklady QZ'!C596</f>
        <v>4.3178216181489884E-2</v>
      </c>
      <c r="D34" s="381">
        <f>+'[1]Podklady QZ'!D596</f>
        <v>89063.555999999997</v>
      </c>
      <c r="E34" s="380">
        <f>+'[1]Podklady QZ'!E596</f>
        <v>4.3856035002907842E-2</v>
      </c>
      <c r="F34" s="381">
        <f>+'[1]Podklady QZ'!F596</f>
        <v>119125.702</v>
      </c>
      <c r="G34" s="368">
        <f>+'[1]Podklady QZ'!G596</f>
        <v>4.3797423198120397E-2</v>
      </c>
      <c r="H34" s="381">
        <f>+'[1]Podklady QZ'!H596</f>
        <v>267623.78600000002</v>
      </c>
      <c r="I34" s="368">
        <f>+'[1]Podklady QZ'!I596</f>
        <v>4.3677743673694494E-2</v>
      </c>
      <c r="J34" s="176"/>
      <c r="K34" s="178" t="str">
        <f t="shared" si="7"/>
        <v>Obchod, služby, školství, zdravotnictví</v>
      </c>
      <c r="L34" s="168">
        <f t="shared" si="4"/>
        <v>59434.527999999998</v>
      </c>
      <c r="M34" s="168">
        <f t="shared" si="5"/>
        <v>89063.555999999997</v>
      </c>
      <c r="N34" s="168">
        <f t="shared" si="6"/>
        <v>119125.702</v>
      </c>
    </row>
    <row r="35" spans="1:14" ht="12.75" thickBot="1" x14ac:dyDescent="0.25">
      <c r="A35" s="58" t="s">
        <v>3</v>
      </c>
      <c r="B35" s="349">
        <f>+'[1]Podklady QZ'!B597</f>
        <v>19686.397000000001</v>
      </c>
      <c r="C35" s="369">
        <f>+'[1]Podklady QZ'!C597</f>
        <v>0.14119656084934437</v>
      </c>
      <c r="D35" s="364">
        <f>+'[1]Podklady QZ'!D597</f>
        <v>28437.556999999997</v>
      </c>
      <c r="E35" s="369">
        <f>+'[1]Podklady QZ'!E597</f>
        <v>0.13973218537117821</v>
      </c>
      <c r="F35" s="364">
        <f>+'[1]Podklady QZ'!F597</f>
        <v>41095.331000000006</v>
      </c>
      <c r="G35" s="369">
        <f>+'[1]Podklady QZ'!G597</f>
        <v>0.14412325494034811</v>
      </c>
      <c r="H35" s="364">
        <f>+'[1]Podklady QZ'!H597</f>
        <v>89219.285000000003</v>
      </c>
      <c r="I35" s="369">
        <f>+'[1]Podklady QZ'!I597</f>
        <v>0.14205074469967319</v>
      </c>
      <c r="J35" s="176"/>
      <c r="K35" s="178" t="str">
        <f t="shared" si="7"/>
        <v>Ostatní</v>
      </c>
      <c r="L35" s="168">
        <f t="shared" si="4"/>
        <v>19686.397000000001</v>
      </c>
      <c r="M35" s="168">
        <f t="shared" si="5"/>
        <v>28437.556999999997</v>
      </c>
      <c r="N35" s="168">
        <f t="shared" si="6"/>
        <v>41095.331000000006</v>
      </c>
    </row>
    <row r="36" spans="1:14" ht="18" customHeight="1" x14ac:dyDescent="0.2">
      <c r="A36" s="382" t="s">
        <v>257</v>
      </c>
      <c r="B36" s="244"/>
      <c r="C36" s="244"/>
      <c r="D36" s="14"/>
      <c r="F36" s="17"/>
      <c r="G36" s="178"/>
      <c r="H36" s="178"/>
      <c r="I36" s="4" t="s">
        <v>82</v>
      </c>
      <c r="J36" s="178"/>
    </row>
    <row r="37" spans="1:14" x14ac:dyDescent="0.2">
      <c r="A37" s="119"/>
      <c r="B37" s="119"/>
      <c r="C37" s="119"/>
    </row>
    <row r="38" spans="1:14" x14ac:dyDescent="0.2">
      <c r="B38" s="127"/>
      <c r="C38" s="127"/>
      <c r="D38" s="127"/>
    </row>
    <row r="39" spans="1:14" x14ac:dyDescent="0.2">
      <c r="B39" s="127"/>
      <c r="C39" s="127"/>
      <c r="D39" s="127"/>
    </row>
    <row r="40" spans="1:14" x14ac:dyDescent="0.2">
      <c r="B40" s="127"/>
      <c r="C40" s="127"/>
      <c r="D40" s="127"/>
      <c r="L40" s="184" t="s">
        <v>251</v>
      </c>
      <c r="M40" s="219">
        <f>+'[1]Podklady QZ'!L565</f>
        <v>8.9857039211240747E-2</v>
      </c>
    </row>
    <row r="41" spans="1:14" x14ac:dyDescent="0.2">
      <c r="B41" s="226"/>
      <c r="C41" s="226"/>
      <c r="D41" s="226"/>
      <c r="L41" s="184" t="s">
        <v>66</v>
      </c>
      <c r="M41" s="219">
        <f>+'[1]Podklady QZ'!L566</f>
        <v>4.2949457255225212E-2</v>
      </c>
    </row>
    <row r="42" spans="1:14" x14ac:dyDescent="0.2">
      <c r="B42" s="127"/>
      <c r="C42" s="127"/>
      <c r="D42" s="127"/>
      <c r="L42" s="184" t="s">
        <v>182</v>
      </c>
      <c r="M42" s="219">
        <f>+'[1]Podklady QZ'!L567</f>
        <v>4.9060509634897317E-2</v>
      </c>
    </row>
  </sheetData>
  <mergeCells count="4">
    <mergeCell ref="B5:C5"/>
    <mergeCell ref="D5:E5"/>
    <mergeCell ref="F5:G5"/>
    <mergeCell ref="H5:I5"/>
  </mergeCells>
  <conditionalFormatting sqref="C10:C25 C28:C35 E10:E25 E28:E35 G10:G25 G28:G35 I10:I25 I28:I35">
    <cfRule type="dataBar" priority="1">
      <dataBar>
        <cfvo type="num" val="0"/>
        <cfvo type="num" val="1"/>
        <color rgb="FF63C384"/>
      </dataBar>
      <extLst>
        <ext xmlns:x14="http://schemas.microsoft.com/office/spreadsheetml/2009/9/main" uri="{B025F937-C7B1-47D3-B67F-A62EFF666E3E}">
          <x14:id>{30009985-023E-4137-BA0A-42E5A9EC3F55}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extLst>
    <ext xmlns:x14="http://schemas.microsoft.com/office/spreadsheetml/2009/9/main" uri="{78C0D931-6437-407d-A8EE-F0AAD7539E65}">
      <x14:conditionalFormattings>
        <x14:conditionalFormatting xmlns:xm="http://schemas.microsoft.com/office/excel/2006/main">
          <x14:cfRule type="dataBar" id="{30009985-023E-4137-BA0A-42E5A9EC3F55}">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view="pageBreakPreview" zoomScaleNormal="100" zoomScaleSheetLayoutView="100" workbookViewId="0">
      <selection activeCell="P40" sqref="P40"/>
    </sheetView>
  </sheetViews>
  <sheetFormatPr defaultRowHeight="12" x14ac:dyDescent="0.2"/>
  <cols>
    <col min="1" max="1" width="42.7109375" style="123" customWidth="1"/>
    <col min="2" max="9" width="11.42578125" style="123" customWidth="1"/>
    <col min="10" max="12" width="8" style="123" customWidth="1"/>
    <col min="13" max="13" width="8.42578125" style="123" customWidth="1"/>
    <col min="14" max="14" width="7.85546875" style="123" customWidth="1"/>
    <col min="15" max="20" width="9.140625" style="123" customWidth="1"/>
    <col min="21" max="16384" width="9.140625" style="123"/>
  </cols>
  <sheetData>
    <row r="1" spans="1:15" ht="18.75" x14ac:dyDescent="0.3">
      <c r="A1" s="164" t="s">
        <v>224</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352" t="s">
        <v>277</v>
      </c>
      <c r="C6" s="352" t="s">
        <v>52</v>
      </c>
      <c r="D6" s="352" t="s">
        <v>277</v>
      </c>
      <c r="E6" s="352" t="s">
        <v>52</v>
      </c>
      <c r="F6" s="352" t="s">
        <v>277</v>
      </c>
      <c r="G6" s="353" t="s">
        <v>52</v>
      </c>
      <c r="H6" s="352" t="s">
        <v>277</v>
      </c>
      <c r="I6" s="353" t="s">
        <v>52</v>
      </c>
      <c r="J6" s="184"/>
      <c r="O6" s="184"/>
    </row>
    <row r="7" spans="1:15" x14ac:dyDescent="0.2">
      <c r="A7" s="243" t="s">
        <v>245</v>
      </c>
      <c r="B7" s="359">
        <f>+'[1]Podklady QZ'!B605</f>
        <v>1148.3969999999995</v>
      </c>
      <c r="C7" s="356">
        <f>+'[1]Podklady QZ'!C605</f>
        <v>2.7664737055852158E-2</v>
      </c>
      <c r="D7" s="357">
        <f>+'[1]Podklady QZ'!D605</f>
        <v>1148.3349999999996</v>
      </c>
      <c r="E7" s="356">
        <f>+'[1]Podklady QZ'!E605</f>
        <v>2.7665486181683095E-2</v>
      </c>
      <c r="F7" s="357">
        <f>+'[1]Podklady QZ'!F605</f>
        <v>1148.4849999999994</v>
      </c>
      <c r="G7" s="356">
        <f>+'[1]Podklady QZ'!G605</f>
        <v>2.7906544410447327E-2</v>
      </c>
      <c r="H7" s="357">
        <f>+'[1]Podklady QZ'!H605</f>
        <v>1148.4849999999994</v>
      </c>
      <c r="I7" s="356">
        <f>+'[1]Podklady QZ'!I605</f>
        <v>2.7906544410447327E-2</v>
      </c>
      <c r="J7" s="187"/>
      <c r="O7" s="92"/>
    </row>
    <row r="8" spans="1:15" x14ac:dyDescent="0.2">
      <c r="A8" s="240" t="s">
        <v>278</v>
      </c>
      <c r="B8" s="359">
        <f>+'[1]Podklady QZ'!B606</f>
        <v>436548.25700000016</v>
      </c>
      <c r="C8" s="356">
        <f>+'[1]Podklady QZ'!C606</f>
        <v>3.3228509407289962E-2</v>
      </c>
      <c r="D8" s="357">
        <f>+'[1]Podklady QZ'!D606</f>
        <v>616395.33899999992</v>
      </c>
      <c r="E8" s="356">
        <f>+'[1]Podklady QZ'!E606</f>
        <v>3.8499211901057498E-2</v>
      </c>
      <c r="F8" s="357">
        <f>+'[1]Podklady QZ'!F606</f>
        <v>693827.69299999962</v>
      </c>
      <c r="G8" s="356">
        <f>+'[1]Podklady QZ'!G606</f>
        <v>3.6903909638063018E-2</v>
      </c>
      <c r="H8" s="357">
        <f>+'[1]Podklady QZ'!H606</f>
        <v>1746771.2889999999</v>
      </c>
      <c r="I8" s="356">
        <f>+'[1]Podklady QZ'!I606</f>
        <v>3.6429558582607789E-2</v>
      </c>
      <c r="J8" s="187"/>
      <c r="O8" s="92"/>
    </row>
    <row r="9" spans="1:15" x14ac:dyDescent="0.2">
      <c r="A9" s="241" t="s">
        <v>279</v>
      </c>
      <c r="B9" s="358">
        <f>+'[1]Podklady QZ'!B607</f>
        <v>296098.88799999998</v>
      </c>
      <c r="C9" s="355">
        <f>+'[1]Podklady QZ'!C607</f>
        <v>4.3677794487903529E-2</v>
      </c>
      <c r="D9" s="354">
        <f>+'[1]Podklady QZ'!D607</f>
        <v>439389.98100000003</v>
      </c>
      <c r="E9" s="355">
        <f>+'[1]Podklady QZ'!E607</f>
        <v>4.8416081913627868E-2</v>
      </c>
      <c r="F9" s="354">
        <f>+'[1]Podklady QZ'!F607</f>
        <v>544421.68800000008</v>
      </c>
      <c r="G9" s="355">
        <f>+'[1]Podklady QZ'!G607</f>
        <v>4.8138137410367071E-2</v>
      </c>
      <c r="H9" s="354">
        <f>+'[1]Podklady QZ'!H607</f>
        <v>1279910.557</v>
      </c>
      <c r="I9" s="355">
        <f>+'[1]Podklady QZ'!I607</f>
        <v>4.7117855412249054E-2</v>
      </c>
      <c r="J9" s="176"/>
      <c r="K9" s="178"/>
      <c r="L9" s="178" t="str">
        <f>+B5</f>
        <v>Říjen</v>
      </c>
      <c r="M9" s="178" t="str">
        <f>+D5</f>
        <v>Listopad</v>
      </c>
      <c r="N9" s="178" t="str">
        <f>+F5</f>
        <v>Prosinec</v>
      </c>
      <c r="O9" s="179"/>
    </row>
    <row r="10" spans="1:15" x14ac:dyDescent="0.2">
      <c r="A10" s="57" t="s">
        <v>44</v>
      </c>
      <c r="B10" s="360">
        <f>+'[1]Podklady QZ'!B608</f>
        <v>57599.145999999993</v>
      </c>
      <c r="C10" s="73">
        <f>+'[1]Podklady QZ'!C608</f>
        <v>0.10306352809641375</v>
      </c>
      <c r="D10" s="363">
        <f>+'[1]Podklady QZ'!D608</f>
        <v>73599.122999999992</v>
      </c>
      <c r="E10" s="368">
        <f>+'[1]Podklady QZ'!E608</f>
        <v>0.10216132520963817</v>
      </c>
      <c r="F10" s="363">
        <f>+'[1]Podklady QZ'!F608</f>
        <v>78437.849000000002</v>
      </c>
      <c r="G10" s="368">
        <f>+'[1]Podklady QZ'!G608</f>
        <v>9.1399728453561743E-2</v>
      </c>
      <c r="H10" s="363">
        <f>+'[1]Podklady QZ'!H608</f>
        <v>209636.11799999996</v>
      </c>
      <c r="I10" s="368">
        <f>+'[1]Podklady QZ'!I608</f>
        <v>9.8076495763006144E-2</v>
      </c>
      <c r="J10" s="176"/>
      <c r="K10" s="178" t="str">
        <f>+A10</f>
        <v>Biomasa</v>
      </c>
      <c r="L10" s="168">
        <f>+B10</f>
        <v>57599.145999999993</v>
      </c>
      <c r="M10" s="168">
        <f>+D10</f>
        <v>73599.122999999992</v>
      </c>
      <c r="N10" s="168">
        <f>+F10</f>
        <v>78437.849000000002</v>
      </c>
      <c r="O10" s="246"/>
    </row>
    <row r="11" spans="1:15" x14ac:dyDescent="0.2">
      <c r="A11" s="57" t="s">
        <v>43</v>
      </c>
      <c r="B11" s="360">
        <f>+'[1]Podklady QZ'!B609</f>
        <v>5127.7400000000007</v>
      </c>
      <c r="C11" s="421">
        <f>+'[1]Podklady QZ'!C609</f>
        <v>0.11072542629777139</v>
      </c>
      <c r="D11" s="381">
        <f>+'[1]Podklady QZ'!D609</f>
        <v>6660.3760000000002</v>
      </c>
      <c r="E11" s="380">
        <f>+'[1]Podklady QZ'!E609</f>
        <v>0.12539344443556866</v>
      </c>
      <c r="F11" s="381">
        <f>+'[1]Podklady QZ'!F609</f>
        <v>7648.0640000000003</v>
      </c>
      <c r="G11" s="368">
        <f>+'[1]Podklady QZ'!G609</f>
        <v>0.12989033308966078</v>
      </c>
      <c r="H11" s="381">
        <f>+'[1]Podklady QZ'!H609</f>
        <v>19436.18</v>
      </c>
      <c r="I11" s="368">
        <f>+'[1]Podklady QZ'!I609</f>
        <v>0.12277511099671186</v>
      </c>
      <c r="J11" s="176"/>
      <c r="K11" s="178" t="str">
        <f t="shared" ref="K11:L25" si="0">+A11</f>
        <v>Bioplyn</v>
      </c>
      <c r="L11" s="168">
        <f t="shared" si="0"/>
        <v>5127.7400000000007</v>
      </c>
      <c r="M11" s="168">
        <f t="shared" ref="M11:M25" si="1">+D11</f>
        <v>6660.3760000000002</v>
      </c>
      <c r="N11" s="168">
        <f t="shared" ref="N11:N25" si="2">+F11</f>
        <v>7648.0640000000003</v>
      </c>
      <c r="O11" s="246"/>
    </row>
    <row r="12" spans="1:15" x14ac:dyDescent="0.2">
      <c r="A12" s="57" t="s">
        <v>42</v>
      </c>
      <c r="B12" s="360">
        <f>+'[1]Podklady QZ'!B610</f>
        <v>0</v>
      </c>
      <c r="C12" s="421">
        <f>+'[1]Podklady QZ'!C610</f>
        <v>0</v>
      </c>
      <c r="D12" s="381">
        <f>+'[1]Podklady QZ'!D610</f>
        <v>0</v>
      </c>
      <c r="E12" s="380">
        <f>+'[1]Podklady QZ'!E610</f>
        <v>0</v>
      </c>
      <c r="F12" s="381">
        <f>+'[1]Podklady QZ'!F610</f>
        <v>0</v>
      </c>
      <c r="G12" s="368">
        <f>+'[1]Podklady QZ'!G610</f>
        <v>0</v>
      </c>
      <c r="H12" s="381">
        <f>+'[1]Podklady QZ'!H610</f>
        <v>0</v>
      </c>
      <c r="I12" s="368">
        <f>+'[1]Podklady QZ'!I610</f>
        <v>0</v>
      </c>
      <c r="J12" s="176"/>
      <c r="K12" s="178" t="str">
        <f t="shared" si="0"/>
        <v>Černé uhlí</v>
      </c>
      <c r="L12" s="168">
        <f t="shared" si="0"/>
        <v>0</v>
      </c>
      <c r="M12" s="168">
        <f t="shared" si="1"/>
        <v>0</v>
      </c>
      <c r="N12" s="168">
        <f t="shared" si="2"/>
        <v>0</v>
      </c>
      <c r="O12" s="246"/>
    </row>
    <row r="13" spans="1:15" x14ac:dyDescent="0.2">
      <c r="A13" s="57" t="s">
        <v>67</v>
      </c>
      <c r="B13" s="360">
        <f>+'[1]Podklady QZ'!B611</f>
        <v>192.13</v>
      </c>
      <c r="C13" s="421">
        <f>+'[1]Podklady QZ'!C611</f>
        <v>0.12013253157441584</v>
      </c>
      <c r="D13" s="381">
        <f>+'[1]Podklady QZ'!D611</f>
        <v>167.1</v>
      </c>
      <c r="E13" s="380">
        <f>+'[1]Podklady QZ'!E611</f>
        <v>0.1366363738946845</v>
      </c>
      <c r="F13" s="381">
        <f>+'[1]Podklady QZ'!F611</f>
        <v>167.59</v>
      </c>
      <c r="G13" s="368">
        <f>+'[1]Podklady QZ'!G611</f>
        <v>0.17303935537961482</v>
      </c>
      <c r="H13" s="381">
        <f>+'[1]Podklady QZ'!H611</f>
        <v>526.82000000000005</v>
      </c>
      <c r="I13" s="368">
        <f>+'[1]Podklady QZ'!I611</f>
        <v>0.13897407366665271</v>
      </c>
      <c r="J13" s="176"/>
      <c r="K13" s="178" t="str">
        <f t="shared" si="0"/>
        <v>Elektrická energie</v>
      </c>
      <c r="L13" s="168">
        <f t="shared" si="0"/>
        <v>192.13</v>
      </c>
      <c r="M13" s="168">
        <f t="shared" si="1"/>
        <v>167.1</v>
      </c>
      <c r="N13" s="168">
        <f t="shared" si="2"/>
        <v>167.59</v>
      </c>
      <c r="O13" s="246"/>
    </row>
    <row r="14" spans="1:15" x14ac:dyDescent="0.2">
      <c r="A14" s="57" t="s">
        <v>68</v>
      </c>
      <c r="B14" s="360">
        <f>+'[1]Podklady QZ'!B612</f>
        <v>0</v>
      </c>
      <c r="C14" s="421">
        <f>+'[1]Podklady QZ'!C612</f>
        <v>0</v>
      </c>
      <c r="D14" s="381">
        <f>+'[1]Podklady QZ'!D612</f>
        <v>0</v>
      </c>
      <c r="E14" s="380">
        <f>+'[1]Podklady QZ'!E612</f>
        <v>0</v>
      </c>
      <c r="F14" s="381">
        <f>+'[1]Podklady QZ'!F612</f>
        <v>0</v>
      </c>
      <c r="G14" s="368">
        <f>+'[1]Podklady QZ'!G612</f>
        <v>0</v>
      </c>
      <c r="H14" s="381">
        <f>+'[1]Podklady QZ'!H612</f>
        <v>0</v>
      </c>
      <c r="I14" s="368">
        <f>+'[1]Podklady QZ'!I612</f>
        <v>0</v>
      </c>
      <c r="J14" s="176"/>
      <c r="K14" s="178" t="str">
        <f t="shared" si="0"/>
        <v>Energie prostředí (tepelné čerpadlo)</v>
      </c>
      <c r="L14" s="168">
        <f t="shared" si="0"/>
        <v>0</v>
      </c>
      <c r="M14" s="168">
        <f t="shared" si="1"/>
        <v>0</v>
      </c>
      <c r="N14" s="168">
        <f t="shared" si="2"/>
        <v>0</v>
      </c>
      <c r="O14" s="246"/>
    </row>
    <row r="15" spans="1:15" x14ac:dyDescent="0.2">
      <c r="A15" s="57" t="s">
        <v>69</v>
      </c>
      <c r="B15" s="360">
        <f>+'[1]Podklady QZ'!B613</f>
        <v>0</v>
      </c>
      <c r="C15" s="421">
        <f>+'[1]Podklady QZ'!C613</f>
        <v>0</v>
      </c>
      <c r="D15" s="381">
        <f>+'[1]Podklady QZ'!D613</f>
        <v>0</v>
      </c>
      <c r="E15" s="380">
        <f>+'[1]Podklady QZ'!E613</f>
        <v>0</v>
      </c>
      <c r="F15" s="381">
        <f>+'[1]Podklady QZ'!F613</f>
        <v>0</v>
      </c>
      <c r="G15" s="368">
        <f>+'[1]Podklady QZ'!G613</f>
        <v>0</v>
      </c>
      <c r="H15" s="381">
        <f>+'[1]Podklady QZ'!H613</f>
        <v>0</v>
      </c>
      <c r="I15" s="368">
        <f>+'[1]Podklady QZ'!I613</f>
        <v>0</v>
      </c>
      <c r="J15" s="176"/>
      <c r="K15" s="178" t="str">
        <f t="shared" si="0"/>
        <v>Energie Slunce (solární kolektor)</v>
      </c>
      <c r="L15" s="168">
        <f t="shared" si="0"/>
        <v>0</v>
      </c>
      <c r="M15" s="168">
        <f t="shared" si="1"/>
        <v>0</v>
      </c>
      <c r="N15" s="168">
        <f t="shared" si="2"/>
        <v>0</v>
      </c>
      <c r="O15" s="246"/>
    </row>
    <row r="16" spans="1:15" x14ac:dyDescent="0.2">
      <c r="A16" s="57" t="s">
        <v>41</v>
      </c>
      <c r="B16" s="360">
        <f>+'[1]Podklady QZ'!B614</f>
        <v>153569.122</v>
      </c>
      <c r="C16" s="421">
        <f>+'[1]Podklady QZ'!C614</f>
        <v>4.9022047026377656E-2</v>
      </c>
      <c r="D16" s="381">
        <f>+'[1]Podklady QZ'!D614</f>
        <v>248697.25100000002</v>
      </c>
      <c r="E16" s="380">
        <f>+'[1]Podklady QZ'!E614</f>
        <v>5.8274390810616278E-2</v>
      </c>
      <c r="F16" s="381">
        <f>+'[1]Podklady QZ'!F614</f>
        <v>347724.85800000001</v>
      </c>
      <c r="G16" s="368">
        <f>+'[1]Podklady QZ'!G614</f>
        <v>6.5330931382346621E-2</v>
      </c>
      <c r="H16" s="381">
        <f>+'[1]Podklady QZ'!H614</f>
        <v>749991.23100000003</v>
      </c>
      <c r="I16" s="368">
        <f>+'[1]Podklady QZ'!I614</f>
        <v>5.8948307441917855E-2</v>
      </c>
      <c r="J16" s="176"/>
      <c r="K16" s="178" t="str">
        <f t="shared" si="0"/>
        <v>Hnědé uhlí</v>
      </c>
      <c r="L16" s="168">
        <f t="shared" si="0"/>
        <v>153569.122</v>
      </c>
      <c r="M16" s="168">
        <f t="shared" si="1"/>
        <v>248697.25100000002</v>
      </c>
      <c r="N16" s="168">
        <f t="shared" si="2"/>
        <v>347724.85800000001</v>
      </c>
      <c r="O16" s="246"/>
    </row>
    <row r="17" spans="1:18" x14ac:dyDescent="0.2">
      <c r="A17" s="57" t="s">
        <v>80</v>
      </c>
      <c r="B17" s="360">
        <f>+'[1]Podklady QZ'!B615</f>
        <v>0</v>
      </c>
      <c r="C17" s="421">
        <f>+'[1]Podklady QZ'!C615</f>
        <v>0</v>
      </c>
      <c r="D17" s="381">
        <f>+'[1]Podklady QZ'!D615</f>
        <v>0</v>
      </c>
      <c r="E17" s="380">
        <f>+'[1]Podklady QZ'!E615</f>
        <v>0</v>
      </c>
      <c r="F17" s="381">
        <f>+'[1]Podklady QZ'!F615</f>
        <v>0</v>
      </c>
      <c r="G17" s="368">
        <f>+'[1]Podklady QZ'!G615</f>
        <v>0</v>
      </c>
      <c r="H17" s="381">
        <f>+'[1]Podklady QZ'!H615</f>
        <v>0</v>
      </c>
      <c r="I17" s="368">
        <f>+'[1]Podklady QZ'!I615</f>
        <v>0</v>
      </c>
      <c r="J17" s="176"/>
      <c r="K17" s="178" t="str">
        <f t="shared" si="0"/>
        <v>Jaderné palivo</v>
      </c>
      <c r="L17" s="168">
        <f t="shared" si="0"/>
        <v>0</v>
      </c>
      <c r="M17" s="168">
        <f t="shared" si="1"/>
        <v>0</v>
      </c>
      <c r="N17" s="168">
        <f t="shared" si="2"/>
        <v>0</v>
      </c>
      <c r="O17" s="246"/>
    </row>
    <row r="18" spans="1:18" x14ac:dyDescent="0.2">
      <c r="A18" s="57" t="s">
        <v>40</v>
      </c>
      <c r="B18" s="360">
        <f>+'[1]Podklady QZ'!B616</f>
        <v>0</v>
      </c>
      <c r="C18" s="421">
        <f>+'[1]Podklady QZ'!C616</f>
        <v>0</v>
      </c>
      <c r="D18" s="381">
        <f>+'[1]Podklady QZ'!D616</f>
        <v>0</v>
      </c>
      <c r="E18" s="380">
        <f>+'[1]Podklady QZ'!E616</f>
        <v>0</v>
      </c>
      <c r="F18" s="381">
        <f>+'[1]Podklady QZ'!F616</f>
        <v>0</v>
      </c>
      <c r="G18" s="368">
        <f>+'[1]Podklady QZ'!G616</f>
        <v>0</v>
      </c>
      <c r="H18" s="381">
        <f>+'[1]Podklady QZ'!H616</f>
        <v>0</v>
      </c>
      <c r="I18" s="368">
        <f>+'[1]Podklady QZ'!I616</f>
        <v>0</v>
      </c>
      <c r="J18" s="176"/>
      <c r="K18" s="178" t="str">
        <f t="shared" si="0"/>
        <v>Koks</v>
      </c>
      <c r="L18" s="168">
        <f t="shared" si="0"/>
        <v>0</v>
      </c>
      <c r="M18" s="168">
        <f t="shared" si="1"/>
        <v>0</v>
      </c>
      <c r="N18" s="168">
        <f t="shared" si="2"/>
        <v>0</v>
      </c>
      <c r="O18" s="246"/>
    </row>
    <row r="19" spans="1:18" x14ac:dyDescent="0.2">
      <c r="A19" s="57" t="s">
        <v>39</v>
      </c>
      <c r="B19" s="360">
        <f>+'[1]Podklady QZ'!B617</f>
        <v>0</v>
      </c>
      <c r="C19" s="421">
        <f>+'[1]Podklady QZ'!C617</f>
        <v>0</v>
      </c>
      <c r="D19" s="381">
        <f>+'[1]Podklady QZ'!D617</f>
        <v>0</v>
      </c>
      <c r="E19" s="380">
        <f>+'[1]Podklady QZ'!E617</f>
        <v>0</v>
      </c>
      <c r="F19" s="381">
        <f>+'[1]Podklady QZ'!F617</f>
        <v>0</v>
      </c>
      <c r="G19" s="368">
        <f>+'[1]Podklady QZ'!G617</f>
        <v>0</v>
      </c>
      <c r="H19" s="381">
        <f>+'[1]Podklady QZ'!H617</f>
        <v>0</v>
      </c>
      <c r="I19" s="368">
        <f>+'[1]Podklady QZ'!I617</f>
        <v>0</v>
      </c>
      <c r="J19" s="176"/>
      <c r="K19" s="178" t="str">
        <f t="shared" si="0"/>
        <v>Odpadní teplo</v>
      </c>
      <c r="L19" s="168">
        <f t="shared" si="0"/>
        <v>0</v>
      </c>
      <c r="M19" s="168">
        <f t="shared" si="1"/>
        <v>0</v>
      </c>
      <c r="N19" s="168">
        <f t="shared" si="2"/>
        <v>0</v>
      </c>
      <c r="O19" s="246"/>
    </row>
    <row r="20" spans="1:18" x14ac:dyDescent="0.2">
      <c r="A20" s="57" t="s">
        <v>38</v>
      </c>
      <c r="B20" s="360">
        <f>+'[1]Podklady QZ'!B618</f>
        <v>0</v>
      </c>
      <c r="C20" s="421">
        <f>+'[1]Podklady QZ'!C618</f>
        <v>0</v>
      </c>
      <c r="D20" s="381">
        <f>+'[1]Podklady QZ'!D618</f>
        <v>0</v>
      </c>
      <c r="E20" s="380">
        <f>+'[1]Podklady QZ'!E618</f>
        <v>0</v>
      </c>
      <c r="F20" s="381">
        <f>+'[1]Podklady QZ'!F618</f>
        <v>0</v>
      </c>
      <c r="G20" s="368">
        <f>+'[1]Podklady QZ'!G618</f>
        <v>0</v>
      </c>
      <c r="H20" s="381">
        <f>+'[1]Podklady QZ'!H618</f>
        <v>0</v>
      </c>
      <c r="I20" s="368">
        <f>+'[1]Podklady QZ'!I618</f>
        <v>0</v>
      </c>
      <c r="J20" s="176"/>
      <c r="K20" s="178" t="str">
        <f t="shared" si="0"/>
        <v>Ostatní kapalná paliva</v>
      </c>
      <c r="L20" s="168">
        <f t="shared" si="0"/>
        <v>0</v>
      </c>
      <c r="M20" s="168">
        <f t="shared" si="1"/>
        <v>0</v>
      </c>
      <c r="N20" s="168">
        <f t="shared" si="2"/>
        <v>0</v>
      </c>
      <c r="O20" s="246"/>
    </row>
    <row r="21" spans="1:18" x14ac:dyDescent="0.2">
      <c r="A21" s="57" t="s">
        <v>37</v>
      </c>
      <c r="B21" s="360">
        <f>+'[1]Podklady QZ'!B619</f>
        <v>28329.115000000002</v>
      </c>
      <c r="C21" s="421">
        <f>+'[1]Podklady QZ'!C619</f>
        <v>0.13877914934898208</v>
      </c>
      <c r="D21" s="381">
        <f>+'[1]Podklady QZ'!D619</f>
        <v>34148.730000000003</v>
      </c>
      <c r="E21" s="380">
        <f>+'[1]Podklady QZ'!E619</f>
        <v>0.11839482203959287</v>
      </c>
      <c r="F21" s="381">
        <f>+'[1]Podklady QZ'!F619</f>
        <v>24225.725999999999</v>
      </c>
      <c r="G21" s="368">
        <f>+'[1]Podklady QZ'!G619</f>
        <v>9.6973818255318076E-2</v>
      </c>
      <c r="H21" s="381">
        <f>+'[1]Podklady QZ'!H619</f>
        <v>86703.570999999996</v>
      </c>
      <c r="I21" s="368">
        <f>+'[1]Podklady QZ'!I619</f>
        <v>0.11679151252834054</v>
      </c>
      <c r="J21" s="176"/>
      <c r="K21" s="178" t="str">
        <f t="shared" si="0"/>
        <v>Ostatní pevná paliva</v>
      </c>
      <c r="L21" s="168">
        <f t="shared" si="0"/>
        <v>28329.115000000002</v>
      </c>
      <c r="M21" s="168">
        <f t="shared" si="1"/>
        <v>34148.730000000003</v>
      </c>
      <c r="N21" s="168">
        <f t="shared" si="2"/>
        <v>24225.725999999999</v>
      </c>
      <c r="O21" s="246"/>
    </row>
    <row r="22" spans="1:18" x14ac:dyDescent="0.2">
      <c r="A22" s="57" t="s">
        <v>36</v>
      </c>
      <c r="B22" s="360">
        <f>+'[1]Podklady QZ'!B620</f>
        <v>9</v>
      </c>
      <c r="C22" s="421">
        <f>+'[1]Podklady QZ'!C620</f>
        <v>2.9097340461375641E-5</v>
      </c>
      <c r="D22" s="381">
        <f>+'[1]Podklady QZ'!D620</f>
        <v>80</v>
      </c>
      <c r="E22" s="380">
        <f>+'[1]Podklady QZ'!E620</f>
        <v>2.4617173185570554E-4</v>
      </c>
      <c r="F22" s="381">
        <f>+'[1]Podklady QZ'!F620</f>
        <v>80</v>
      </c>
      <c r="G22" s="368">
        <f>+'[1]Podklady QZ'!G620</f>
        <v>1.9426187383026877E-4</v>
      </c>
      <c r="H22" s="381">
        <f>+'[1]Podklady QZ'!H620</f>
        <v>169</v>
      </c>
      <c r="I22" s="368">
        <f>+'[1]Podklady QZ'!I620</f>
        <v>1.6155270387629793E-4</v>
      </c>
      <c r="J22" s="176"/>
      <c r="K22" s="178" t="str">
        <f t="shared" si="0"/>
        <v>Ostatní plyny</v>
      </c>
      <c r="L22" s="168">
        <f t="shared" si="0"/>
        <v>9</v>
      </c>
      <c r="M22" s="168">
        <f t="shared" si="1"/>
        <v>80</v>
      </c>
      <c r="N22" s="168">
        <f t="shared" si="2"/>
        <v>80</v>
      </c>
      <c r="O22" s="246"/>
    </row>
    <row r="23" spans="1:18" x14ac:dyDescent="0.2">
      <c r="A23" s="57" t="s">
        <v>3</v>
      </c>
      <c r="B23" s="360">
        <f>+'[1]Podklady QZ'!B621</f>
        <v>0</v>
      </c>
      <c r="C23" s="421">
        <f>+'[1]Podklady QZ'!C621</f>
        <v>0</v>
      </c>
      <c r="D23" s="381">
        <f>+'[1]Podklady QZ'!D621</f>
        <v>0</v>
      </c>
      <c r="E23" s="380">
        <f>+'[1]Podklady QZ'!E621</f>
        <v>0</v>
      </c>
      <c r="F23" s="381">
        <f>+'[1]Podklady QZ'!F621</f>
        <v>0</v>
      </c>
      <c r="G23" s="368">
        <f>+'[1]Podklady QZ'!G621</f>
        <v>0</v>
      </c>
      <c r="H23" s="381">
        <f>+'[1]Podklady QZ'!H621</f>
        <v>0</v>
      </c>
      <c r="I23" s="368">
        <f>+'[1]Podklady QZ'!I621</f>
        <v>0</v>
      </c>
      <c r="J23" s="176"/>
      <c r="K23" s="178" t="str">
        <f t="shared" si="0"/>
        <v>Ostatní</v>
      </c>
      <c r="L23" s="168">
        <f t="shared" si="0"/>
        <v>0</v>
      </c>
      <c r="M23" s="168">
        <f t="shared" si="1"/>
        <v>0</v>
      </c>
      <c r="N23" s="168">
        <f t="shared" si="2"/>
        <v>0</v>
      </c>
      <c r="O23" s="246"/>
    </row>
    <row r="24" spans="1:18" x14ac:dyDescent="0.2">
      <c r="A24" s="57" t="s">
        <v>35</v>
      </c>
      <c r="B24" s="360">
        <f>+'[1]Podklady QZ'!B622</f>
        <v>33.939</v>
      </c>
      <c r="C24" s="421">
        <f>+'[1]Podklady QZ'!C622</f>
        <v>6.5962001735586423E-3</v>
      </c>
      <c r="D24" s="381">
        <f>+'[1]Podklady QZ'!D622</f>
        <v>22.088999999999999</v>
      </c>
      <c r="E24" s="380">
        <f>+'[1]Podklady QZ'!E622</f>
        <v>1.7663187977933208E-3</v>
      </c>
      <c r="F24" s="381">
        <f>+'[1]Podklady QZ'!F622</f>
        <v>177.88400000000001</v>
      </c>
      <c r="G24" s="368">
        <f>+'[1]Podklady QZ'!G622</f>
        <v>3.4077557842709987E-2</v>
      </c>
      <c r="H24" s="381">
        <f>+'[1]Podklady QZ'!H622</f>
        <v>233.91200000000001</v>
      </c>
      <c r="I24" s="368">
        <f>+'[1]Podklady QZ'!I622</f>
        <v>1.022750327053441E-2</v>
      </c>
      <c r="J24" s="176"/>
      <c r="K24" s="178" t="str">
        <f t="shared" si="0"/>
        <v>Topné oleje</v>
      </c>
      <c r="L24" s="168">
        <f t="shared" si="0"/>
        <v>33.939</v>
      </c>
      <c r="M24" s="168">
        <f t="shared" si="1"/>
        <v>22.088999999999999</v>
      </c>
      <c r="N24" s="168">
        <f t="shared" si="2"/>
        <v>177.88400000000001</v>
      </c>
      <c r="O24" s="246"/>
    </row>
    <row r="25" spans="1:18" x14ac:dyDescent="0.2">
      <c r="A25" s="218" t="s">
        <v>34</v>
      </c>
      <c r="B25" s="362">
        <f>+'[1]Podklady QZ'!B623</f>
        <v>51238.696000000004</v>
      </c>
      <c r="C25" s="422">
        <f>+'[1]Podklady QZ'!C623</f>
        <v>2.9918024268431865E-2</v>
      </c>
      <c r="D25" s="379">
        <f>+'[1]Podklady QZ'!D623</f>
        <v>76015.31200000002</v>
      </c>
      <c r="E25" s="378">
        <f>+'[1]Podklady QZ'!E623</f>
        <v>3.2802909255290599E-2</v>
      </c>
      <c r="F25" s="379">
        <f>+'[1]Podklady QZ'!F623</f>
        <v>85959.716999999975</v>
      </c>
      <c r="G25" s="378">
        <f>+'[1]Podklady QZ'!G623</f>
        <v>2.9534296768771732E-2</v>
      </c>
      <c r="H25" s="379">
        <f>+'[1]Podklady QZ'!H623</f>
        <v>213213.72500000001</v>
      </c>
      <c r="I25" s="378">
        <f>+'[1]Podklady QZ'!I623</f>
        <v>3.0720332754567436E-2</v>
      </c>
      <c r="J25" s="176"/>
      <c r="K25" s="178" t="str">
        <f t="shared" si="0"/>
        <v>Zemní plyn</v>
      </c>
      <c r="L25" s="168">
        <f t="shared" si="0"/>
        <v>51238.696000000004</v>
      </c>
      <c r="M25" s="168">
        <f t="shared" si="1"/>
        <v>76015.31200000002</v>
      </c>
      <c r="N25" s="168">
        <f t="shared" si="2"/>
        <v>85959.716999999975</v>
      </c>
      <c r="O25" s="173"/>
    </row>
    <row r="26" spans="1:18" ht="13.5" customHeight="1" x14ac:dyDescent="0.2">
      <c r="A26" s="242" t="s">
        <v>280</v>
      </c>
      <c r="B26" s="358">
        <f>+'[1]Podklady QZ'!B624</f>
        <v>248794.11499999999</v>
      </c>
      <c r="C26" s="370">
        <f>+'[1]Podklady QZ'!C624</f>
        <v>4.1132636418724798E-2</v>
      </c>
      <c r="D26" s="367">
        <f>+'[1]Podklady QZ'!D624</f>
        <v>389748.70500000002</v>
      </c>
      <c r="E26" s="370">
        <f>+'[1]Podklady QZ'!E624</f>
        <v>4.7306220138878745E-2</v>
      </c>
      <c r="F26" s="367">
        <f>+'[1]Podklady QZ'!F624</f>
        <v>493047.56099999993</v>
      </c>
      <c r="G26" s="370">
        <f>+'[1]Podklady QZ'!G624</f>
        <v>4.7415974902950887E-2</v>
      </c>
      <c r="H26" s="367">
        <f>+'[1]Podklady QZ'!H624</f>
        <v>1131590.3810000001</v>
      </c>
      <c r="I26" s="370">
        <f>+'[1]Podklady QZ'!I624</f>
        <v>4.5839781937247262E-2</v>
      </c>
      <c r="J26" s="17"/>
      <c r="K26" s="178"/>
      <c r="L26" s="178" t="str">
        <f>+L9</f>
        <v>Říjen</v>
      </c>
      <c r="M26" s="178" t="str">
        <f t="shared" ref="M26:N26" si="3">+M9</f>
        <v>Listopad</v>
      </c>
      <c r="N26" s="178" t="str">
        <f t="shared" si="3"/>
        <v>Prosinec</v>
      </c>
      <c r="O26" s="127"/>
      <c r="P26" s="226"/>
      <c r="Q26" s="226"/>
      <c r="R26" s="226"/>
    </row>
    <row r="27" spans="1:18" ht="12.75" customHeight="1" x14ac:dyDescent="0.2">
      <c r="A27" s="57" t="s">
        <v>29</v>
      </c>
      <c r="B27" s="360">
        <f>+'[1]Podklady QZ'!B625</f>
        <v>24295.640000000003</v>
      </c>
      <c r="C27" s="368">
        <f>+'[1]Podklady QZ'!C625</f>
        <v>1.428943833965767E-2</v>
      </c>
      <c r="D27" s="363">
        <f>+'[1]Podklady QZ'!D625</f>
        <v>45071.179999999993</v>
      </c>
      <c r="E27" s="368">
        <f>+'[1]Podklady QZ'!E625</f>
        <v>2.2303476526552169E-2</v>
      </c>
      <c r="F27" s="363">
        <f>+'[1]Podklady QZ'!F625</f>
        <v>55098.51</v>
      </c>
      <c r="G27" s="368">
        <f>+'[1]Podklady QZ'!G625</f>
        <v>2.4140811632880555E-2</v>
      </c>
      <c r="H27" s="363">
        <f>+'[1]Podklady QZ'!H625</f>
        <v>124465.32999999999</v>
      </c>
      <c r="I27" s="368">
        <f>+'[1]Podklady QZ'!I625</f>
        <v>2.0732314894355081E-2</v>
      </c>
      <c r="J27" s="176"/>
      <c r="K27" s="178" t="str">
        <f>+A27</f>
        <v>Průmysl</v>
      </c>
      <c r="L27" s="168">
        <f t="shared" ref="L27:L34" si="4">+B27</f>
        <v>24295.640000000003</v>
      </c>
      <c r="M27" s="168">
        <f t="shared" ref="M27:M34" si="5">+D27</f>
        <v>45071.179999999993</v>
      </c>
      <c r="N27" s="168">
        <f t="shared" ref="N27:N34" si="6">+F27</f>
        <v>55098.51</v>
      </c>
      <c r="O27" s="127"/>
      <c r="P27" s="246"/>
      <c r="Q27" s="246"/>
      <c r="R27" s="246"/>
    </row>
    <row r="28" spans="1:18" ht="12.75" customHeight="1" x14ac:dyDescent="0.2">
      <c r="A28" s="57" t="s">
        <v>0</v>
      </c>
      <c r="B28" s="360">
        <f>+'[1]Podklady QZ'!B626</f>
        <v>1673</v>
      </c>
      <c r="C28" s="380">
        <f>+'[1]Podklady QZ'!C626</f>
        <v>1.0839100300511948E-2</v>
      </c>
      <c r="D28" s="381">
        <f>+'[1]Podklady QZ'!D626</f>
        <v>686</v>
      </c>
      <c r="E28" s="380">
        <f>+'[1]Podklady QZ'!E626</f>
        <v>3.1563477293080301E-3</v>
      </c>
      <c r="F28" s="381">
        <f>+'[1]Podklady QZ'!F626</f>
        <v>1424</v>
      </c>
      <c r="G28" s="368">
        <f>+'[1]Podklady QZ'!G626</f>
        <v>5.4785576467397323E-3</v>
      </c>
      <c r="H28" s="381">
        <f>+'[1]Podklady QZ'!H626</f>
        <v>3783</v>
      </c>
      <c r="I28" s="368">
        <f>+'[1]Podklady QZ'!I626</f>
        <v>5.9894475907946582E-3</v>
      </c>
      <c r="J28" s="176"/>
      <c r="K28" s="178" t="str">
        <f t="shared" ref="K28:K34" si="7">+A28</f>
        <v>Energetika</v>
      </c>
      <c r="L28" s="168">
        <f t="shared" si="4"/>
        <v>1673</v>
      </c>
      <c r="M28" s="168">
        <f t="shared" si="5"/>
        <v>686</v>
      </c>
      <c r="N28" s="168">
        <f t="shared" si="6"/>
        <v>1424</v>
      </c>
      <c r="O28" s="127"/>
    </row>
    <row r="29" spans="1:18" ht="12.75" customHeight="1" x14ac:dyDescent="0.2">
      <c r="A29" s="57" t="s">
        <v>1</v>
      </c>
      <c r="B29" s="360">
        <f>+'[1]Podklady QZ'!B627</f>
        <v>461.35</v>
      </c>
      <c r="C29" s="380">
        <f>+'[1]Podklady QZ'!C627</f>
        <v>9.5857254533538057E-3</v>
      </c>
      <c r="D29" s="381">
        <f>+'[1]Podklady QZ'!D627</f>
        <v>635.38</v>
      </c>
      <c r="E29" s="380">
        <f>+'[1]Podklady QZ'!E627</f>
        <v>8.4045375984472277E-3</v>
      </c>
      <c r="F29" s="381">
        <f>+'[1]Podklady QZ'!F627</f>
        <v>923.79</v>
      </c>
      <c r="G29" s="368">
        <f>+'[1]Podklady QZ'!G627</f>
        <v>8.6412219804198314E-3</v>
      </c>
      <c r="H29" s="381">
        <f>+'[1]Podklady QZ'!H627</f>
        <v>2020.52</v>
      </c>
      <c r="I29" s="368">
        <f>+'[1]Podklady QZ'!I627</f>
        <v>8.760738947769485E-3</v>
      </c>
      <c r="J29" s="176"/>
      <c r="K29" s="178" t="str">
        <f t="shared" si="7"/>
        <v>Doprava</v>
      </c>
      <c r="L29" s="168">
        <f t="shared" si="4"/>
        <v>461.35</v>
      </c>
      <c r="M29" s="168">
        <f t="shared" si="5"/>
        <v>635.38</v>
      </c>
      <c r="N29" s="168">
        <f t="shared" si="6"/>
        <v>923.79</v>
      </c>
      <c r="O29" s="127"/>
    </row>
    <row r="30" spans="1:18" ht="12.75" customHeight="1" x14ac:dyDescent="0.2">
      <c r="A30" s="57" t="s">
        <v>2</v>
      </c>
      <c r="B30" s="360">
        <f>+'[1]Podklady QZ'!B628</f>
        <v>239.17</v>
      </c>
      <c r="C30" s="380">
        <f>+'[1]Podklady QZ'!C628</f>
        <v>8.9407694676591765E-3</v>
      </c>
      <c r="D30" s="381">
        <f>+'[1]Podklady QZ'!D628</f>
        <v>358.57</v>
      </c>
      <c r="E30" s="380">
        <f>+'[1]Podklady QZ'!E628</f>
        <v>7.6891241041828371E-3</v>
      </c>
      <c r="F30" s="381">
        <f>+'[1]Podklady QZ'!F628</f>
        <v>549.02</v>
      </c>
      <c r="G30" s="368">
        <f>+'[1]Podklady QZ'!G628</f>
        <v>9.2025694179922127E-3</v>
      </c>
      <c r="H30" s="381">
        <f>+'[1]Podklady QZ'!H628</f>
        <v>1146.76</v>
      </c>
      <c r="I30" s="368">
        <f>+'[1]Podklady QZ'!I628</f>
        <v>8.6194482264832853E-3</v>
      </c>
      <c r="J30" s="176"/>
      <c r="K30" s="178" t="str">
        <f t="shared" si="7"/>
        <v>Stavebnictví</v>
      </c>
      <c r="L30" s="168">
        <f t="shared" si="4"/>
        <v>239.17</v>
      </c>
      <c r="M30" s="168">
        <f t="shared" si="5"/>
        <v>358.57</v>
      </c>
      <c r="N30" s="168">
        <f t="shared" si="6"/>
        <v>549.02</v>
      </c>
    </row>
    <row r="31" spans="1:18" x14ac:dyDescent="0.2">
      <c r="A31" s="57" t="s">
        <v>6</v>
      </c>
      <c r="B31" s="360">
        <f>+'[1]Podklady QZ'!B629</f>
        <v>2367.3399999999997</v>
      </c>
      <c r="C31" s="380">
        <f>+'[1]Podklady QZ'!C629</f>
        <v>9.6663951590524474E-2</v>
      </c>
      <c r="D31" s="381">
        <f>+'[1]Podklady QZ'!D629</f>
        <v>3473.75</v>
      </c>
      <c r="E31" s="380">
        <f>+'[1]Podklady QZ'!E629</f>
        <v>9.7970322839676507E-2</v>
      </c>
      <c r="F31" s="381">
        <f>+'[1]Podklady QZ'!F629</f>
        <v>4273.18</v>
      </c>
      <c r="G31" s="368">
        <f>+'[1]Podklady QZ'!G629</f>
        <v>0.11600512551114557</v>
      </c>
      <c r="H31" s="381">
        <f>+'[1]Podklady QZ'!H629</f>
        <v>10114.27</v>
      </c>
      <c r="I31" s="368">
        <f>+'[1]Podklady QZ'!I629</f>
        <v>0.10450384785315472</v>
      </c>
      <c r="J31" s="176"/>
      <c r="K31" s="178" t="str">
        <f t="shared" si="7"/>
        <v>Zemědělství a lesnictví</v>
      </c>
      <c r="L31" s="168">
        <f t="shared" si="4"/>
        <v>2367.3399999999997</v>
      </c>
      <c r="M31" s="168">
        <f t="shared" si="5"/>
        <v>3473.75</v>
      </c>
      <c r="N31" s="168">
        <f t="shared" si="6"/>
        <v>4273.18</v>
      </c>
    </row>
    <row r="32" spans="1:18" x14ac:dyDescent="0.2">
      <c r="A32" s="57" t="s">
        <v>28</v>
      </c>
      <c r="B32" s="360">
        <f>+'[1]Podklady QZ'!B630</f>
        <v>139791.61799999999</v>
      </c>
      <c r="C32" s="380">
        <f>+'[1]Podklady QZ'!C630</f>
        <v>5.4210259940741023E-2</v>
      </c>
      <c r="D32" s="381">
        <f>+'[1]Podklady QZ'!D630</f>
        <v>208079.15000000002</v>
      </c>
      <c r="E32" s="380">
        <f>+'[1]Podklady QZ'!E630</f>
        <v>5.7660871055400818E-2</v>
      </c>
      <c r="F32" s="381">
        <f>+'[1]Podklady QZ'!F630</f>
        <v>269598.45899999997</v>
      </c>
      <c r="G32" s="368">
        <f>+'[1]Podklady QZ'!G630</f>
        <v>5.8008420792339629E-2</v>
      </c>
      <c r="H32" s="381">
        <f>+'[1]Podklady QZ'!H630</f>
        <v>617469.22699999996</v>
      </c>
      <c r="I32" s="368">
        <f>+'[1]Podklady QZ'!I630</f>
        <v>5.6988711911984964E-2</v>
      </c>
      <c r="J32" s="176"/>
      <c r="K32" s="178" t="str">
        <f t="shared" si="7"/>
        <v>Domácnosti</v>
      </c>
      <c r="L32" s="168">
        <f t="shared" si="4"/>
        <v>139791.61799999999</v>
      </c>
      <c r="M32" s="168">
        <f t="shared" si="5"/>
        <v>208079.15000000002</v>
      </c>
      <c r="N32" s="168">
        <f t="shared" si="6"/>
        <v>269598.45899999997</v>
      </c>
    </row>
    <row r="33" spans="1:14" x14ac:dyDescent="0.2">
      <c r="A33" s="57" t="s">
        <v>5</v>
      </c>
      <c r="B33" s="360">
        <f>+'[1]Podklady QZ'!B631</f>
        <v>75884.161000000007</v>
      </c>
      <c r="C33" s="380">
        <f>+'[1]Podklady QZ'!C631</f>
        <v>5.5128606530012059E-2</v>
      </c>
      <c r="D33" s="381">
        <f>+'[1]Podklady QZ'!D631</f>
        <v>124717.61899999999</v>
      </c>
      <c r="E33" s="380">
        <f>+'[1]Podklady QZ'!E631</f>
        <v>6.1412552002115484E-2</v>
      </c>
      <c r="F33" s="381">
        <f>+'[1]Podklady QZ'!F631</f>
        <v>153083.486</v>
      </c>
      <c r="G33" s="368">
        <f>+'[1]Podklady QZ'!G631</f>
        <v>5.6282247310370848E-2</v>
      </c>
      <c r="H33" s="381">
        <f>+'[1]Podklady QZ'!H631</f>
        <v>353685.266</v>
      </c>
      <c r="I33" s="368">
        <f>+'[1]Podklady QZ'!I631</f>
        <v>5.7723473015625193E-2</v>
      </c>
      <c r="J33" s="176"/>
      <c r="K33" s="178" t="str">
        <f t="shared" si="7"/>
        <v>Obchod, služby, školství, zdravotnictví</v>
      </c>
      <c r="L33" s="168">
        <f t="shared" si="4"/>
        <v>75884.161000000007</v>
      </c>
      <c r="M33" s="168">
        <f t="shared" si="5"/>
        <v>124717.61899999999</v>
      </c>
      <c r="N33" s="168">
        <f t="shared" si="6"/>
        <v>153083.486</v>
      </c>
    </row>
    <row r="34" spans="1:14" ht="12.75" thickBot="1" x14ac:dyDescent="0.25">
      <c r="A34" s="58" t="s">
        <v>3</v>
      </c>
      <c r="B34" s="361">
        <f>+'[1]Podklady QZ'!B632</f>
        <v>4081.8360000000002</v>
      </c>
      <c r="C34" s="369">
        <f>+'[1]Podklady QZ'!C632</f>
        <v>2.9276114118344989E-2</v>
      </c>
      <c r="D34" s="364">
        <f>+'[1]Podklady QZ'!D632</f>
        <v>6727.0560000000005</v>
      </c>
      <c r="E34" s="369">
        <f>+'[1]Podklady QZ'!E632</f>
        <v>3.3054394791869661E-2</v>
      </c>
      <c r="F34" s="364">
        <f>+'[1]Podklady QZ'!F632</f>
        <v>8097.116</v>
      </c>
      <c r="G34" s="369">
        <f>+'[1]Podklady QZ'!G632</f>
        <v>2.8396965912005228E-2</v>
      </c>
      <c r="H34" s="364">
        <f>+'[1]Podklady QZ'!H632</f>
        <v>18906.008000000002</v>
      </c>
      <c r="I34" s="369">
        <f>+'[1]Podklady QZ'!I632</f>
        <v>3.0101255750906081E-2</v>
      </c>
      <c r="J34" s="176"/>
      <c r="K34" s="178" t="str">
        <f t="shared" si="7"/>
        <v>Ostatní</v>
      </c>
      <c r="L34" s="168">
        <f t="shared" si="4"/>
        <v>4081.8360000000002</v>
      </c>
      <c r="M34" s="168">
        <f t="shared" si="5"/>
        <v>6727.0560000000005</v>
      </c>
      <c r="N34" s="168">
        <f t="shared" si="6"/>
        <v>8097.116</v>
      </c>
    </row>
    <row r="35" spans="1:14" ht="18" customHeight="1" x14ac:dyDescent="0.2">
      <c r="A35" s="382" t="s">
        <v>257</v>
      </c>
      <c r="B35" s="244"/>
      <c r="C35" s="244"/>
      <c r="D35" s="14"/>
      <c r="F35" s="17"/>
      <c r="G35" s="178"/>
      <c r="H35" s="178"/>
      <c r="I35" s="4" t="s">
        <v>82</v>
      </c>
      <c r="J35" s="178"/>
    </row>
    <row r="36" spans="1:14" x14ac:dyDescent="0.2">
      <c r="A36" s="119"/>
      <c r="B36" s="119"/>
      <c r="C36" s="119"/>
    </row>
    <row r="37" spans="1:14" x14ac:dyDescent="0.2">
      <c r="B37" s="127"/>
      <c r="C37" s="127"/>
      <c r="D37" s="127"/>
    </row>
    <row r="38" spans="1:14" x14ac:dyDescent="0.2">
      <c r="B38" s="127"/>
      <c r="C38" s="127"/>
      <c r="D38" s="127"/>
    </row>
    <row r="39" spans="1:14" x14ac:dyDescent="0.2">
      <c r="B39" s="127"/>
      <c r="C39" s="127"/>
      <c r="D39" s="127"/>
      <c r="L39" s="184" t="s">
        <v>251</v>
      </c>
      <c r="M39" s="219">
        <f>+'[1]Podklady QZ'!L601</f>
        <v>2.7906544410447327E-2</v>
      </c>
    </row>
    <row r="40" spans="1:14" x14ac:dyDescent="0.2">
      <c r="B40" s="226"/>
      <c r="C40" s="226"/>
      <c r="D40" s="226"/>
      <c r="L40" s="184" t="s">
        <v>66</v>
      </c>
      <c r="M40" s="219">
        <f>+'[1]Podklady QZ'!L602</f>
        <v>3.6429558582607789E-2</v>
      </c>
    </row>
    <row r="41" spans="1:14" x14ac:dyDescent="0.2">
      <c r="B41" s="127"/>
      <c r="C41" s="127"/>
      <c r="D41" s="127"/>
      <c r="L41" s="184" t="s">
        <v>182</v>
      </c>
      <c r="M41" s="219">
        <f>+'[1]Podklady QZ'!L603</f>
        <v>4.7117855412249054E-2</v>
      </c>
    </row>
  </sheetData>
  <mergeCells count="4">
    <mergeCell ref="B5:C5"/>
    <mergeCell ref="D5:E5"/>
    <mergeCell ref="F5:G5"/>
    <mergeCell ref="H5:I5"/>
  </mergeCells>
  <conditionalFormatting sqref="C10:C25 C27:C34 E10:E25 E27:E34 G10:G25 G27:G34 I10:I25 I27:I34">
    <cfRule type="dataBar" priority="1">
      <dataBar>
        <cfvo type="num" val="0"/>
        <cfvo type="num" val="1"/>
        <color rgb="FF63C384"/>
      </dataBar>
      <extLst>
        <ext xmlns:x14="http://schemas.microsoft.com/office/spreadsheetml/2009/9/main" uri="{B025F937-C7B1-47D3-B67F-A62EFF666E3E}">
          <x14:id>{1E4722F1-4B69-497C-84CC-CB23F9680A23}</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extLst>
    <ext xmlns:x14="http://schemas.microsoft.com/office/spreadsheetml/2009/9/main" uri="{78C0D931-6437-407d-A8EE-F0AAD7539E65}">
      <x14:conditionalFormattings>
        <x14:conditionalFormatting xmlns:xm="http://schemas.microsoft.com/office/excel/2006/main">
          <x14:cfRule type="dataBar" id="{1E4722F1-4B69-497C-84CC-CB23F9680A23}">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50"/>
  <sheetViews>
    <sheetView showGridLines="0" tabSelected="1" view="pageBreakPreview" zoomScale="60" zoomScaleNormal="100" workbookViewId="0">
      <selection activeCell="X13" sqref="X13"/>
    </sheetView>
  </sheetViews>
  <sheetFormatPr defaultRowHeight="12" x14ac:dyDescent="0.2"/>
  <cols>
    <col min="1" max="9" width="11" style="123" customWidth="1"/>
    <col min="10" max="16384" width="9.140625" style="123"/>
  </cols>
  <sheetData>
    <row r="1" spans="1:9" ht="12.75" x14ac:dyDescent="0.2">
      <c r="I1" s="111" t="str">
        <f>Obsah!$A$1</f>
        <v>IV. čtvrtletí 2019</v>
      </c>
    </row>
    <row r="3" spans="1:9" ht="18" customHeight="1" x14ac:dyDescent="0.2">
      <c r="A3" s="131"/>
      <c r="B3" s="131"/>
      <c r="C3" s="131"/>
      <c r="D3" s="131"/>
      <c r="E3" s="131"/>
      <c r="F3" s="131"/>
      <c r="G3" s="131"/>
      <c r="H3" s="131"/>
      <c r="I3" s="131"/>
    </row>
    <row r="4" spans="1:9" x14ac:dyDescent="0.2">
      <c r="C4" s="133"/>
      <c r="D4" s="134"/>
      <c r="E4" s="134"/>
      <c r="F4" s="134"/>
      <c r="I4" s="135"/>
    </row>
    <row r="6" spans="1:9" s="153" customFormat="1" ht="18.75" x14ac:dyDescent="0.3">
      <c r="A6" s="152" t="s">
        <v>296</v>
      </c>
    </row>
    <row r="7" spans="1:9" ht="11.25" customHeight="1" x14ac:dyDescent="0.2"/>
    <row r="8" spans="1:9" ht="14.25" customHeight="1" x14ac:dyDescent="0.2">
      <c r="A8" s="451" t="s">
        <v>311</v>
      </c>
      <c r="B8" s="451"/>
      <c r="C8" s="451"/>
      <c r="D8" s="451"/>
      <c r="E8" s="451"/>
      <c r="F8" s="451"/>
      <c r="G8" s="451"/>
      <c r="H8" s="451"/>
      <c r="I8" s="451"/>
    </row>
    <row r="9" spans="1:9" ht="14.25" customHeight="1" x14ac:dyDescent="0.2">
      <c r="A9" s="451"/>
      <c r="B9" s="451"/>
      <c r="C9" s="451"/>
      <c r="D9" s="451"/>
      <c r="E9" s="451"/>
      <c r="F9" s="451"/>
      <c r="G9" s="451"/>
      <c r="H9" s="451"/>
      <c r="I9" s="451"/>
    </row>
    <row r="10" spans="1:9" ht="15" customHeight="1" x14ac:dyDescent="0.2">
      <c r="A10" s="451"/>
      <c r="B10" s="451"/>
      <c r="C10" s="451"/>
      <c r="D10" s="451"/>
      <c r="E10" s="451"/>
      <c r="F10" s="451"/>
      <c r="G10" s="451"/>
      <c r="H10" s="451"/>
      <c r="I10" s="451"/>
    </row>
    <row r="11" spans="1:9" ht="17.100000000000001" customHeight="1" x14ac:dyDescent="0.2">
      <c r="A11" s="451"/>
      <c r="B11" s="451"/>
      <c r="C11" s="451"/>
      <c r="D11" s="451"/>
      <c r="E11" s="451"/>
      <c r="F11" s="451"/>
      <c r="G11" s="451"/>
      <c r="H11" s="451"/>
      <c r="I11" s="451"/>
    </row>
    <row r="12" spans="1:9" ht="17.100000000000001" customHeight="1" x14ac:dyDescent="0.2">
      <c r="A12" s="451"/>
      <c r="B12" s="451"/>
      <c r="C12" s="451"/>
      <c r="D12" s="451"/>
      <c r="E12" s="451"/>
      <c r="F12" s="451"/>
      <c r="G12" s="451"/>
      <c r="H12" s="451"/>
      <c r="I12" s="451"/>
    </row>
    <row r="13" spans="1:9" ht="17.100000000000001" customHeight="1" x14ac:dyDescent="0.2">
      <c r="A13" s="451"/>
      <c r="B13" s="451"/>
      <c r="C13" s="451"/>
      <c r="D13" s="451"/>
      <c r="E13" s="451"/>
      <c r="F13" s="451"/>
      <c r="G13" s="451"/>
      <c r="H13" s="451"/>
      <c r="I13" s="451"/>
    </row>
    <row r="14" spans="1:9" ht="17.100000000000001" customHeight="1" x14ac:dyDescent="0.2">
      <c r="A14" s="451"/>
      <c r="B14" s="451"/>
      <c r="C14" s="451"/>
      <c r="D14" s="451"/>
      <c r="E14" s="451"/>
      <c r="F14" s="451"/>
      <c r="G14" s="451"/>
      <c r="H14" s="451"/>
      <c r="I14" s="451"/>
    </row>
    <row r="15" spans="1:9" ht="17.100000000000001" customHeight="1" x14ac:dyDescent="0.2">
      <c r="A15" s="451"/>
      <c r="B15" s="451"/>
      <c r="C15" s="451"/>
      <c r="D15" s="451"/>
      <c r="E15" s="451"/>
      <c r="F15" s="451"/>
      <c r="G15" s="451"/>
      <c r="H15" s="451"/>
      <c r="I15" s="451"/>
    </row>
    <row r="16" spans="1:9" ht="17.100000000000001" customHeight="1" x14ac:dyDescent="0.2">
      <c r="A16" s="451"/>
      <c r="B16" s="451"/>
      <c r="C16" s="451"/>
      <c r="D16" s="451"/>
      <c r="E16" s="451"/>
      <c r="F16" s="451"/>
      <c r="G16" s="451"/>
      <c r="H16" s="451"/>
      <c r="I16" s="451"/>
    </row>
    <row r="17" spans="1:9" ht="17.100000000000001" customHeight="1" x14ac:dyDescent="0.2">
      <c r="A17" s="451"/>
      <c r="B17" s="451"/>
      <c r="C17" s="451"/>
      <c r="D17" s="451"/>
      <c r="E17" s="451"/>
      <c r="F17" s="451"/>
      <c r="G17" s="451"/>
      <c r="H17" s="451"/>
      <c r="I17" s="451"/>
    </row>
    <row r="18" spans="1:9" ht="17.100000000000001" customHeight="1" x14ac:dyDescent="0.2">
      <c r="A18" s="451"/>
      <c r="B18" s="451"/>
      <c r="C18" s="451"/>
      <c r="D18" s="451"/>
      <c r="E18" s="451"/>
      <c r="F18" s="451"/>
      <c r="G18" s="451"/>
      <c r="H18" s="451"/>
      <c r="I18" s="451"/>
    </row>
    <row r="19" spans="1:9" ht="17.100000000000001" customHeight="1" x14ac:dyDescent="0.2">
      <c r="A19" s="451"/>
      <c r="B19" s="451"/>
      <c r="C19" s="451"/>
      <c r="D19" s="451"/>
      <c r="E19" s="451"/>
      <c r="F19" s="451"/>
      <c r="G19" s="451"/>
      <c r="H19" s="451"/>
      <c r="I19" s="451"/>
    </row>
    <row r="20" spans="1:9" ht="17.100000000000001" customHeight="1" x14ac:dyDescent="0.2">
      <c r="A20" s="451"/>
      <c r="B20" s="451"/>
      <c r="C20" s="451"/>
      <c r="D20" s="451"/>
      <c r="E20" s="451"/>
      <c r="F20" s="451"/>
      <c r="G20" s="451"/>
      <c r="H20" s="451"/>
      <c r="I20" s="451"/>
    </row>
    <row r="21" spans="1:9" ht="17.100000000000001" customHeight="1" x14ac:dyDescent="0.2">
      <c r="A21" s="451"/>
      <c r="B21" s="451"/>
      <c r="C21" s="451"/>
      <c r="D21" s="451"/>
      <c r="E21" s="451"/>
      <c r="F21" s="451"/>
      <c r="G21" s="451"/>
      <c r="H21" s="451"/>
      <c r="I21" s="451"/>
    </row>
    <row r="22" spans="1:9" ht="17.100000000000001" customHeight="1" x14ac:dyDescent="0.2">
      <c r="A22" s="451"/>
      <c r="B22" s="451"/>
      <c r="C22" s="451"/>
      <c r="D22" s="451"/>
      <c r="E22" s="451"/>
      <c r="F22" s="451"/>
      <c r="G22" s="451"/>
      <c r="H22" s="451"/>
      <c r="I22" s="451"/>
    </row>
    <row r="23" spans="1:9" ht="17.100000000000001" customHeight="1" x14ac:dyDescent="0.2">
      <c r="A23" s="451"/>
      <c r="B23" s="451"/>
      <c r="C23" s="451"/>
      <c r="D23" s="451"/>
      <c r="E23" s="451"/>
      <c r="F23" s="451"/>
      <c r="G23" s="451"/>
      <c r="H23" s="451"/>
      <c r="I23" s="451"/>
    </row>
    <row r="24" spans="1:9" ht="17.100000000000001" customHeight="1" x14ac:dyDescent="0.2">
      <c r="A24" s="451"/>
      <c r="B24" s="451"/>
      <c r="C24" s="451"/>
      <c r="D24" s="451"/>
      <c r="E24" s="451"/>
      <c r="F24" s="451"/>
      <c r="G24" s="451"/>
      <c r="H24" s="451"/>
      <c r="I24" s="451"/>
    </row>
    <row r="25" spans="1:9" ht="17.100000000000001" customHeight="1" x14ac:dyDescent="0.2">
      <c r="A25" s="451"/>
      <c r="B25" s="451"/>
      <c r="C25" s="451"/>
      <c r="D25" s="451"/>
      <c r="E25" s="451"/>
      <c r="F25" s="451"/>
      <c r="G25" s="451"/>
      <c r="H25" s="451"/>
      <c r="I25" s="451"/>
    </row>
    <row r="26" spans="1:9" ht="17.100000000000001" customHeight="1" x14ac:dyDescent="0.2">
      <c r="A26" s="451"/>
      <c r="B26" s="451"/>
      <c r="C26" s="451"/>
      <c r="D26" s="451"/>
      <c r="E26" s="451"/>
      <c r="F26" s="451"/>
      <c r="G26" s="451"/>
      <c r="H26" s="451"/>
      <c r="I26" s="451"/>
    </row>
    <row r="27" spans="1:9" ht="17.100000000000001" customHeight="1" x14ac:dyDescent="0.2">
      <c r="A27" s="451"/>
      <c r="B27" s="451"/>
      <c r="C27" s="451"/>
      <c r="D27" s="451"/>
      <c r="E27" s="451"/>
      <c r="F27" s="451"/>
      <c r="G27" s="451"/>
      <c r="H27" s="451"/>
      <c r="I27" s="451"/>
    </row>
    <row r="28" spans="1:9" ht="17.100000000000001" customHeight="1" x14ac:dyDescent="0.2">
      <c r="A28" s="451"/>
      <c r="B28" s="451"/>
      <c r="C28" s="451"/>
      <c r="D28" s="451"/>
      <c r="E28" s="451"/>
      <c r="F28" s="451"/>
      <c r="G28" s="451"/>
      <c r="H28" s="451"/>
      <c r="I28" s="451"/>
    </row>
    <row r="29" spans="1:9" ht="17.100000000000001" customHeight="1" x14ac:dyDescent="0.2">
      <c r="A29" s="451"/>
      <c r="B29" s="451"/>
      <c r="C29" s="451"/>
      <c r="D29" s="451"/>
      <c r="E29" s="451"/>
      <c r="F29" s="451"/>
      <c r="G29" s="451"/>
      <c r="H29" s="451"/>
      <c r="I29" s="451"/>
    </row>
    <row r="30" spans="1:9" ht="17.100000000000001" customHeight="1" x14ac:dyDescent="0.2">
      <c r="A30" s="451"/>
      <c r="B30" s="451"/>
      <c r="C30" s="451"/>
      <c r="D30" s="451"/>
      <c r="E30" s="451"/>
      <c r="F30" s="451"/>
      <c r="G30" s="451"/>
      <c r="H30" s="451"/>
      <c r="I30" s="451"/>
    </row>
    <row r="31" spans="1:9" ht="17.100000000000001" customHeight="1" x14ac:dyDescent="0.2">
      <c r="A31" s="451"/>
      <c r="B31" s="451"/>
      <c r="C31" s="451"/>
      <c r="D31" s="451"/>
      <c r="E31" s="451"/>
      <c r="F31" s="451"/>
      <c r="G31" s="451"/>
      <c r="H31" s="451"/>
      <c r="I31" s="451"/>
    </row>
    <row r="32" spans="1:9" ht="17.100000000000001" customHeight="1" x14ac:dyDescent="0.2">
      <c r="A32" s="451"/>
      <c r="B32" s="451"/>
      <c r="C32" s="451"/>
      <c r="D32" s="451"/>
      <c r="E32" s="451"/>
      <c r="F32" s="451"/>
      <c r="G32" s="451"/>
      <c r="H32" s="451"/>
      <c r="I32" s="451"/>
    </row>
    <row r="33" spans="1:9" ht="12.75" customHeight="1" x14ac:dyDescent="0.2">
      <c r="A33" s="451"/>
      <c r="B33" s="451"/>
      <c r="C33" s="451"/>
      <c r="D33" s="451"/>
      <c r="E33" s="451"/>
      <c r="F33" s="451"/>
      <c r="G33" s="451"/>
      <c r="H33" s="451"/>
      <c r="I33" s="451"/>
    </row>
    <row r="34" spans="1:9" ht="17.100000000000001" customHeight="1" x14ac:dyDescent="0.2">
      <c r="A34" s="451"/>
      <c r="B34" s="451"/>
      <c r="C34" s="451"/>
      <c r="D34" s="451"/>
      <c r="E34" s="451"/>
      <c r="F34" s="451"/>
      <c r="G34" s="451"/>
      <c r="H34" s="451"/>
      <c r="I34" s="451"/>
    </row>
    <row r="35" spans="1:9" ht="17.100000000000001" customHeight="1" x14ac:dyDescent="0.2">
      <c r="A35" s="451"/>
      <c r="B35" s="451"/>
      <c r="C35" s="451"/>
      <c r="D35" s="451"/>
      <c r="E35" s="451"/>
      <c r="F35" s="451"/>
      <c r="G35" s="451"/>
      <c r="H35" s="451"/>
      <c r="I35" s="451"/>
    </row>
    <row r="36" spans="1:9" ht="17.100000000000001" customHeight="1" x14ac:dyDescent="0.2">
      <c r="A36" s="451"/>
      <c r="B36" s="451"/>
      <c r="C36" s="451"/>
      <c r="D36" s="451"/>
      <c r="E36" s="451"/>
      <c r="F36" s="451"/>
      <c r="G36" s="451"/>
      <c r="H36" s="451"/>
      <c r="I36" s="451"/>
    </row>
    <row r="37" spans="1:9" ht="17.100000000000001" customHeight="1" x14ac:dyDescent="0.2">
      <c r="A37" s="451"/>
      <c r="B37" s="451"/>
      <c r="C37" s="451"/>
      <c r="D37" s="451"/>
      <c r="E37" s="451"/>
      <c r="F37" s="451"/>
      <c r="G37" s="451"/>
      <c r="H37" s="451"/>
      <c r="I37" s="451"/>
    </row>
    <row r="38" spans="1:9" ht="12.75" customHeight="1" x14ac:dyDescent="0.2">
      <c r="A38" s="451"/>
      <c r="B38" s="451"/>
      <c r="C38" s="451"/>
      <c r="D38" s="451"/>
      <c r="E38" s="451"/>
      <c r="F38" s="451"/>
      <c r="G38" s="451"/>
      <c r="H38" s="451"/>
      <c r="I38" s="451"/>
    </row>
    <row r="39" spans="1:9" ht="18" customHeight="1" x14ac:dyDescent="0.2">
      <c r="A39" s="451"/>
      <c r="B39" s="451"/>
      <c r="C39" s="451"/>
      <c r="D39" s="451"/>
      <c r="E39" s="451"/>
      <c r="F39" s="451"/>
      <c r="G39" s="451"/>
      <c r="H39" s="451"/>
      <c r="I39" s="451"/>
    </row>
    <row r="40" spans="1:9" ht="12.75" customHeight="1" x14ac:dyDescent="0.2">
      <c r="A40" s="451"/>
      <c r="B40" s="451"/>
      <c r="C40" s="451"/>
      <c r="D40" s="451"/>
      <c r="E40" s="451"/>
      <c r="F40" s="451"/>
      <c r="G40" s="451"/>
      <c r="H40" s="451"/>
      <c r="I40" s="451"/>
    </row>
    <row r="41" spans="1:9" ht="12.75" customHeight="1" x14ac:dyDescent="0.2">
      <c r="A41" s="451"/>
      <c r="B41" s="451"/>
      <c r="C41" s="451"/>
      <c r="D41" s="451"/>
      <c r="E41" s="451"/>
      <c r="F41" s="451"/>
      <c r="G41" s="451"/>
      <c r="H41" s="451"/>
      <c r="I41" s="451"/>
    </row>
    <row r="42" spans="1:9" ht="12.75" customHeight="1" x14ac:dyDescent="0.2">
      <c r="A42" s="451"/>
      <c r="B42" s="451"/>
      <c r="C42" s="451"/>
      <c r="D42" s="451"/>
      <c r="E42" s="451"/>
      <c r="F42" s="451"/>
      <c r="G42" s="451"/>
      <c r="H42" s="451"/>
      <c r="I42" s="451"/>
    </row>
    <row r="43" spans="1:9" ht="12.75" customHeight="1" x14ac:dyDescent="0.2">
      <c r="A43" s="451"/>
      <c r="B43" s="451"/>
      <c r="C43" s="451"/>
      <c r="D43" s="451"/>
      <c r="E43" s="451"/>
      <c r="F43" s="451"/>
      <c r="G43" s="451"/>
      <c r="H43" s="451"/>
      <c r="I43" s="451"/>
    </row>
    <row r="44" spans="1:9" ht="55.5" customHeight="1" x14ac:dyDescent="0.2">
      <c r="A44" s="451"/>
      <c r="B44" s="451"/>
      <c r="C44" s="451"/>
      <c r="D44" s="451"/>
      <c r="E44" s="451"/>
      <c r="F44" s="451"/>
      <c r="G44" s="451"/>
      <c r="H44" s="451"/>
      <c r="I44" s="451"/>
    </row>
    <row r="45" spans="1:9" ht="12" customHeight="1" x14ac:dyDescent="0.2">
      <c r="A45" s="451"/>
      <c r="B45" s="451"/>
      <c r="C45" s="451"/>
      <c r="D45" s="451"/>
      <c r="E45" s="451"/>
      <c r="F45" s="451"/>
      <c r="G45" s="451"/>
      <c r="H45" s="451"/>
      <c r="I45" s="451"/>
    </row>
    <row r="46" spans="1:9" ht="12" customHeight="1" x14ac:dyDescent="0.2">
      <c r="A46" s="451"/>
      <c r="B46" s="451"/>
      <c r="C46" s="451"/>
      <c r="D46" s="451"/>
      <c r="E46" s="451"/>
      <c r="F46" s="451"/>
      <c r="G46" s="451"/>
      <c r="H46" s="451"/>
      <c r="I46" s="451"/>
    </row>
    <row r="47" spans="1:9" ht="12" customHeight="1" x14ac:dyDescent="0.2">
      <c r="A47" s="451"/>
      <c r="B47" s="451"/>
      <c r="C47" s="451"/>
      <c r="D47" s="451"/>
      <c r="E47" s="451"/>
      <c r="F47" s="451"/>
      <c r="G47" s="451"/>
      <c r="H47" s="451"/>
      <c r="I47" s="451"/>
    </row>
    <row r="48" spans="1:9" ht="12" customHeight="1" x14ac:dyDescent="0.2">
      <c r="A48" s="451"/>
      <c r="B48" s="451"/>
      <c r="C48" s="451"/>
      <c r="D48" s="451"/>
      <c r="E48" s="451"/>
      <c r="F48" s="451"/>
      <c r="G48" s="451"/>
      <c r="H48" s="451"/>
      <c r="I48" s="451"/>
    </row>
    <row r="49" spans="1:9" ht="12" customHeight="1" x14ac:dyDescent="0.2">
      <c r="A49" s="451"/>
      <c r="B49" s="451"/>
      <c r="C49" s="451"/>
      <c r="D49" s="451"/>
      <c r="E49" s="451"/>
      <c r="F49" s="451"/>
      <c r="G49" s="451"/>
      <c r="H49" s="451"/>
      <c r="I49" s="451"/>
    </row>
    <row r="50" spans="1:9" ht="12" customHeight="1" x14ac:dyDescent="0.2">
      <c r="A50" s="451"/>
      <c r="B50" s="451"/>
      <c r="C50" s="451"/>
      <c r="D50" s="451"/>
      <c r="E50" s="451"/>
      <c r="F50" s="451"/>
      <c r="G50" s="451"/>
      <c r="H50" s="451"/>
      <c r="I50" s="451"/>
    </row>
  </sheetData>
  <mergeCells count="1">
    <mergeCell ref="A8:I50"/>
  </mergeCells>
  <pageMargins left="0.31496062992125984" right="0.31496062992125984" top="0.35433070866141736" bottom="0.35433070866141736" header="0.31496062992125984" footer="0.19685039370078741"/>
  <pageSetup paperSize="9" fitToHeight="0" orientation="portrait" r:id="rId1"/>
  <headerFooter differentFirst="1" scaleWithDoc="0">
    <oddFooter>&amp;C&amp;8Stránka &amp;P z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showGridLines="0" view="pageBreakPreview" zoomScaleNormal="100" zoomScaleSheetLayoutView="100" workbookViewId="0">
      <selection activeCell="N37" sqref="N37"/>
    </sheetView>
  </sheetViews>
  <sheetFormatPr defaultRowHeight="12" x14ac:dyDescent="0.2"/>
  <cols>
    <col min="1" max="1" width="42.7109375" style="123" customWidth="1"/>
    <col min="2" max="9" width="11.42578125" style="123" customWidth="1"/>
    <col min="10" max="12" width="8" style="123" customWidth="1"/>
    <col min="13" max="13" width="8.42578125" style="123" customWidth="1"/>
    <col min="14" max="14" width="7.85546875" style="123" customWidth="1"/>
    <col min="15" max="15" width="20" style="123" bestFit="1" customWidth="1"/>
    <col min="16" max="20" width="9.140625" style="123" customWidth="1"/>
    <col min="21" max="16384" width="9.140625" style="123"/>
  </cols>
  <sheetData>
    <row r="1" spans="1:18" ht="18.75" x14ac:dyDescent="0.3">
      <c r="A1" s="164" t="s">
        <v>225</v>
      </c>
      <c r="I1" s="165" t="str">
        <f>Obsah!$A$1</f>
        <v>IV. čtvrtletí 2019</v>
      </c>
    </row>
    <row r="2" spans="1:18" ht="1.5" customHeight="1" x14ac:dyDescent="0.2">
      <c r="F2" s="178"/>
      <c r="G2" s="178"/>
      <c r="H2" s="178"/>
      <c r="I2" s="178"/>
      <c r="J2" s="178"/>
    </row>
    <row r="3" spans="1:18" ht="5.0999999999999996" customHeight="1" x14ac:dyDescent="0.2">
      <c r="F3" s="178"/>
      <c r="G3" s="178"/>
      <c r="H3" s="178"/>
      <c r="I3" s="178"/>
      <c r="J3" s="178"/>
    </row>
    <row r="4" spans="1:18" ht="5.0999999999999996" customHeight="1" x14ac:dyDescent="0.2">
      <c r="A4" s="279"/>
      <c r="B4" s="245"/>
      <c r="C4" s="245"/>
      <c r="D4" s="245"/>
      <c r="E4" s="245"/>
      <c r="F4" s="184"/>
      <c r="J4" s="184"/>
      <c r="K4" s="239"/>
    </row>
    <row r="5" spans="1:18"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8" x14ac:dyDescent="0.2">
      <c r="A6" s="26"/>
      <c r="B6" s="365" t="s">
        <v>277</v>
      </c>
      <c r="C6" s="365" t="s">
        <v>52</v>
      </c>
      <c r="D6" s="365" t="s">
        <v>277</v>
      </c>
      <c r="E6" s="365" t="s">
        <v>52</v>
      </c>
      <c r="F6" s="365" t="s">
        <v>277</v>
      </c>
      <c r="G6" s="366" t="s">
        <v>52</v>
      </c>
      <c r="H6" s="365" t="s">
        <v>277</v>
      </c>
      <c r="I6" s="366" t="s">
        <v>52</v>
      </c>
      <c r="J6" s="184"/>
      <c r="O6" s="184"/>
    </row>
    <row r="7" spans="1:18" x14ac:dyDescent="0.2">
      <c r="A7" s="243" t="s">
        <v>245</v>
      </c>
      <c r="B7" s="374">
        <f>+'[1]Podklady QZ'!B640</f>
        <v>4424.5280000000012</v>
      </c>
      <c r="C7" s="371">
        <f>+'[1]Podklady QZ'!C640</f>
        <v>0.1065863144158819</v>
      </c>
      <c r="D7" s="372">
        <f>+'[1]Podklady QZ'!D640</f>
        <v>4429.0280000000012</v>
      </c>
      <c r="E7" s="371">
        <f>+'[1]Podklady QZ'!E640</f>
        <v>0.10670336873150046</v>
      </c>
      <c r="F7" s="372">
        <f>+'[1]Podklady QZ'!F640</f>
        <v>4429.1160000000009</v>
      </c>
      <c r="G7" s="371">
        <f>+'[1]Podklady QZ'!G640</f>
        <v>0.107621189961578</v>
      </c>
      <c r="H7" s="372">
        <f>+'[1]Podklady QZ'!H640</f>
        <v>4429.1160000000009</v>
      </c>
      <c r="I7" s="371">
        <f>+'[1]Podklady QZ'!I640</f>
        <v>0.107621189961578</v>
      </c>
      <c r="J7" s="187"/>
      <c r="O7" s="92"/>
    </row>
    <row r="8" spans="1:18" x14ac:dyDescent="0.2">
      <c r="A8" s="240" t="s">
        <v>278</v>
      </c>
      <c r="B8" s="374">
        <f>+'[1]Podklady QZ'!B641</f>
        <v>2351515.4180000001</v>
      </c>
      <c r="C8" s="371">
        <f>+'[1]Podklady QZ'!C641</f>
        <v>0.17898903714647144</v>
      </c>
      <c r="D8" s="372">
        <f>+'[1]Podklady QZ'!D641</f>
        <v>2875942.1030000006</v>
      </c>
      <c r="E8" s="371">
        <f>+'[1]Podklady QZ'!E641</f>
        <v>0.17962741999022475</v>
      </c>
      <c r="F8" s="372">
        <f>+'[1]Podklady QZ'!F641</f>
        <v>3346814.5420000013</v>
      </c>
      <c r="G8" s="371">
        <f>+'[1]Podklady QZ'!G641</f>
        <v>0.1780132771859877</v>
      </c>
      <c r="H8" s="372">
        <f>+'[1]Podklady QZ'!H641</f>
        <v>8574272.063000001</v>
      </c>
      <c r="I8" s="371">
        <f>+'[1]Podklady QZ'!I641</f>
        <v>0.17881960185016296</v>
      </c>
      <c r="J8" s="187"/>
      <c r="O8" s="92"/>
    </row>
    <row r="9" spans="1:18" x14ac:dyDescent="0.2">
      <c r="A9" s="241" t="s">
        <v>279</v>
      </c>
      <c r="B9" s="373">
        <f>+'[1]Podklady QZ'!B642</f>
        <v>1654032.1880000001</v>
      </c>
      <c r="C9" s="370">
        <f>+'[1]Podklady QZ'!C642</f>
        <v>0.24398767071304037</v>
      </c>
      <c r="D9" s="367">
        <f>+'[1]Podklady QZ'!D642</f>
        <v>2169311.8199999998</v>
      </c>
      <c r="E9" s="370">
        <f>+'[1]Podklady QZ'!E642</f>
        <v>0.23903498785813496</v>
      </c>
      <c r="F9" s="367">
        <f>+'[1]Podklady QZ'!F642</f>
        <v>2600519.9679999994</v>
      </c>
      <c r="G9" s="370">
        <f>+'[1]Podklady QZ'!G642</f>
        <v>0.22993975133111769</v>
      </c>
      <c r="H9" s="367">
        <f>+'[1]Podklady QZ'!H642</f>
        <v>6423863.9759999998</v>
      </c>
      <c r="I9" s="370">
        <f>+'[1]Podklady QZ'!I642</f>
        <v>0.23648425458617681</v>
      </c>
      <c r="J9" s="176"/>
      <c r="K9" s="178"/>
      <c r="L9" s="178" t="str">
        <f>+B5</f>
        <v>Říjen</v>
      </c>
      <c r="M9" s="178" t="str">
        <f>+D5</f>
        <v>Listopad</v>
      </c>
      <c r="N9" s="178" t="str">
        <f>+F5</f>
        <v>Prosinec</v>
      </c>
      <c r="O9" s="179"/>
    </row>
    <row r="10" spans="1:18" x14ac:dyDescent="0.2">
      <c r="A10" s="57" t="s">
        <v>44</v>
      </c>
      <c r="B10" s="375">
        <f>+'[1]Podklady QZ'!B643</f>
        <v>62581.641000000003</v>
      </c>
      <c r="C10" s="73">
        <f>+'[1]Podklady QZ'!C643</f>
        <v>0.11197882544166853</v>
      </c>
      <c r="D10" s="363">
        <f>+'[1]Podklady QZ'!D643</f>
        <v>85615.237000000008</v>
      </c>
      <c r="E10" s="368">
        <f>+'[1]Podklady QZ'!E643</f>
        <v>0.11884062898490309</v>
      </c>
      <c r="F10" s="363">
        <f>+'[1]Podklady QZ'!F643</f>
        <v>101668.999</v>
      </c>
      <c r="G10" s="368">
        <f>+'[1]Podklady QZ'!G643</f>
        <v>0.11846983336763149</v>
      </c>
      <c r="H10" s="363">
        <f>+'[1]Podklady QZ'!H643</f>
        <v>249865.87700000004</v>
      </c>
      <c r="I10" s="368">
        <f>+'[1]Podklady QZ'!I643</f>
        <v>0.11689765037010617</v>
      </c>
      <c r="J10" s="176"/>
      <c r="K10" s="178" t="str">
        <f>+A10</f>
        <v>Biomasa</v>
      </c>
      <c r="L10" s="168">
        <f>+B10</f>
        <v>62581.641000000003</v>
      </c>
      <c r="M10" s="168">
        <f>+D10</f>
        <v>85615.237000000008</v>
      </c>
      <c r="N10" s="168">
        <f>+F10</f>
        <v>101668.999</v>
      </c>
      <c r="O10" s="246"/>
      <c r="P10" s="426"/>
      <c r="Q10" s="426"/>
      <c r="R10" s="426"/>
    </row>
    <row r="11" spans="1:18" x14ac:dyDescent="0.2">
      <c r="A11" s="57" t="s">
        <v>43</v>
      </c>
      <c r="B11" s="375">
        <f>+'[1]Podklady QZ'!B644</f>
        <v>4612.3220000000001</v>
      </c>
      <c r="C11" s="421">
        <f>+'[1]Podklady QZ'!C644</f>
        <v>9.9595790674369106E-2</v>
      </c>
      <c r="D11" s="381">
        <f>+'[1]Podklady QZ'!D644</f>
        <v>4833.3629999999994</v>
      </c>
      <c r="E11" s="380">
        <f>+'[1]Podklady QZ'!E644</f>
        <v>9.0996669674119499E-2</v>
      </c>
      <c r="F11" s="381">
        <f>+'[1]Podklady QZ'!F644</f>
        <v>4268.848</v>
      </c>
      <c r="G11" s="368">
        <f>+'[1]Podklady QZ'!G644</f>
        <v>7.2499666403044241E-2</v>
      </c>
      <c r="H11" s="381">
        <f>+'[1]Podklady QZ'!H644</f>
        <v>13714.532999999999</v>
      </c>
      <c r="I11" s="368">
        <f>+'[1]Podklady QZ'!I644</f>
        <v>8.6632420122836271E-2</v>
      </c>
      <c r="J11" s="176"/>
      <c r="K11" s="178" t="str">
        <f t="shared" ref="K11:L25" si="0">+A11</f>
        <v>Bioplyn</v>
      </c>
      <c r="L11" s="168">
        <f t="shared" si="0"/>
        <v>4612.3220000000001</v>
      </c>
      <c r="M11" s="168">
        <f t="shared" ref="M11:M25" si="1">+D11</f>
        <v>4833.3629999999994</v>
      </c>
      <c r="N11" s="168">
        <f t="shared" ref="N11:N25" si="2">+F11</f>
        <v>4268.848</v>
      </c>
      <c r="O11" s="246"/>
    </row>
    <row r="12" spans="1:18" x14ac:dyDescent="0.2">
      <c r="A12" s="57" t="s">
        <v>42</v>
      </c>
      <c r="B12" s="375">
        <f>+'[1]Podklady QZ'!B645</f>
        <v>0</v>
      </c>
      <c r="C12" s="421">
        <f>+'[1]Podklady QZ'!C645</f>
        <v>0</v>
      </c>
      <c r="D12" s="381">
        <f>+'[1]Podklady QZ'!D645</f>
        <v>88.83</v>
      </c>
      <c r="E12" s="380">
        <f>+'[1]Podklady QZ'!E645</f>
        <v>8.6750264852230541E-5</v>
      </c>
      <c r="F12" s="381">
        <f>+'[1]Podklady QZ'!F645</f>
        <v>105.8</v>
      </c>
      <c r="G12" s="368">
        <f>+'[1]Podklady QZ'!G645</f>
        <v>7.5227714380308818E-5</v>
      </c>
      <c r="H12" s="381">
        <f>+'[1]Podklady QZ'!H645</f>
        <v>194.63</v>
      </c>
      <c r="I12" s="368">
        <f>+'[1]Podklady QZ'!I645</f>
        <v>6.1169888656376821E-5</v>
      </c>
      <c r="J12" s="176"/>
      <c r="K12" s="178" t="str">
        <f t="shared" si="0"/>
        <v>Černé uhlí</v>
      </c>
      <c r="L12" s="168">
        <f t="shared" si="0"/>
        <v>0</v>
      </c>
      <c r="M12" s="168">
        <f t="shared" si="1"/>
        <v>88.83</v>
      </c>
      <c r="N12" s="168">
        <f t="shared" si="2"/>
        <v>105.8</v>
      </c>
      <c r="O12" s="246"/>
    </row>
    <row r="13" spans="1:18" x14ac:dyDescent="0.2">
      <c r="A13" s="57" t="s">
        <v>67</v>
      </c>
      <c r="B13" s="375">
        <f>+'[1]Podklady QZ'!B646</f>
        <v>0</v>
      </c>
      <c r="C13" s="421">
        <f>+'[1]Podklady QZ'!C646</f>
        <v>0</v>
      </c>
      <c r="D13" s="381">
        <f>+'[1]Podklady QZ'!D646</f>
        <v>0</v>
      </c>
      <c r="E13" s="380">
        <f>+'[1]Podklady QZ'!E646</f>
        <v>0</v>
      </c>
      <c r="F13" s="381">
        <f>+'[1]Podklady QZ'!F646</f>
        <v>0</v>
      </c>
      <c r="G13" s="368">
        <f>+'[1]Podklady QZ'!G646</f>
        <v>0</v>
      </c>
      <c r="H13" s="381">
        <f>+'[1]Podklady QZ'!H646</f>
        <v>0</v>
      </c>
      <c r="I13" s="368">
        <f>+'[1]Podklady QZ'!I646</f>
        <v>0</v>
      </c>
      <c r="J13" s="176"/>
      <c r="K13" s="178" t="str">
        <f t="shared" si="0"/>
        <v>Elektrická energie</v>
      </c>
      <c r="L13" s="168">
        <f t="shared" si="0"/>
        <v>0</v>
      </c>
      <c r="M13" s="168">
        <f t="shared" si="1"/>
        <v>0</v>
      </c>
      <c r="N13" s="168">
        <f t="shared" si="2"/>
        <v>0</v>
      </c>
      <c r="O13" s="246"/>
    </row>
    <row r="14" spans="1:18" x14ac:dyDescent="0.2">
      <c r="A14" s="57" t="s">
        <v>68</v>
      </c>
      <c r="B14" s="375">
        <f>+'[1]Podklady QZ'!B647</f>
        <v>0</v>
      </c>
      <c r="C14" s="421">
        <f>+'[1]Podklady QZ'!C647</f>
        <v>0</v>
      </c>
      <c r="D14" s="381">
        <f>+'[1]Podklady QZ'!D647</f>
        <v>0</v>
      </c>
      <c r="E14" s="380">
        <f>+'[1]Podklady QZ'!E647</f>
        <v>0</v>
      </c>
      <c r="F14" s="381">
        <f>+'[1]Podklady QZ'!F647</f>
        <v>0</v>
      </c>
      <c r="G14" s="368">
        <f>+'[1]Podklady QZ'!G647</f>
        <v>0</v>
      </c>
      <c r="H14" s="381">
        <f>+'[1]Podklady QZ'!H647</f>
        <v>0</v>
      </c>
      <c r="I14" s="368">
        <f>+'[1]Podklady QZ'!I647</f>
        <v>0</v>
      </c>
      <c r="J14" s="176"/>
      <c r="K14" s="178" t="str">
        <f t="shared" si="0"/>
        <v>Energie prostředí (tepelné čerpadlo)</v>
      </c>
      <c r="L14" s="168">
        <f t="shared" si="0"/>
        <v>0</v>
      </c>
      <c r="M14" s="168">
        <f t="shared" si="1"/>
        <v>0</v>
      </c>
      <c r="N14" s="168">
        <f t="shared" si="2"/>
        <v>0</v>
      </c>
      <c r="O14" s="246"/>
    </row>
    <row r="15" spans="1:18" x14ac:dyDescent="0.2">
      <c r="A15" s="57" t="s">
        <v>69</v>
      </c>
      <c r="B15" s="375">
        <f>+'[1]Podklady QZ'!B648</f>
        <v>0</v>
      </c>
      <c r="C15" s="421">
        <f>+'[1]Podklady QZ'!C648</f>
        <v>0</v>
      </c>
      <c r="D15" s="381">
        <f>+'[1]Podklady QZ'!D648</f>
        <v>0</v>
      </c>
      <c r="E15" s="380">
        <f>+'[1]Podklady QZ'!E648</f>
        <v>0</v>
      </c>
      <c r="F15" s="381">
        <f>+'[1]Podklady QZ'!F648</f>
        <v>0</v>
      </c>
      <c r="G15" s="368">
        <f>+'[1]Podklady QZ'!G648</f>
        <v>0</v>
      </c>
      <c r="H15" s="381">
        <f>+'[1]Podklady QZ'!H648</f>
        <v>0</v>
      </c>
      <c r="I15" s="368">
        <f>+'[1]Podklady QZ'!I648</f>
        <v>0</v>
      </c>
      <c r="J15" s="176"/>
      <c r="K15" s="178" t="str">
        <f t="shared" si="0"/>
        <v>Energie Slunce (solární kolektor)</v>
      </c>
      <c r="L15" s="168">
        <f t="shared" si="0"/>
        <v>0</v>
      </c>
      <c r="M15" s="168">
        <f t="shared" si="1"/>
        <v>0</v>
      </c>
      <c r="N15" s="168">
        <f t="shared" si="2"/>
        <v>0</v>
      </c>
      <c r="O15" s="246"/>
    </row>
    <row r="16" spans="1:18" x14ac:dyDescent="0.2">
      <c r="A16" s="57" t="s">
        <v>41</v>
      </c>
      <c r="B16" s="375">
        <f>+'[1]Podklady QZ'!B649</f>
        <v>1064255.3420000002</v>
      </c>
      <c r="C16" s="421">
        <f>+'[1]Podklady QZ'!C649</f>
        <v>0.33972959371088707</v>
      </c>
      <c r="D16" s="381">
        <f>+'[1]Podklady QZ'!D649</f>
        <v>1516912.1140000001</v>
      </c>
      <c r="E16" s="380">
        <f>+'[1]Podklady QZ'!E649</f>
        <v>0.35544071758394347</v>
      </c>
      <c r="F16" s="381">
        <f>+'[1]Podklady QZ'!F649</f>
        <v>1861833.5809999998</v>
      </c>
      <c r="G16" s="368">
        <f>+'[1]Podklady QZ'!G649</f>
        <v>0.34980335494352166</v>
      </c>
      <c r="H16" s="381">
        <f>+'[1]Podklady QZ'!H649</f>
        <v>4443001.0370000005</v>
      </c>
      <c r="I16" s="368">
        <f>+'[1]Podklady QZ'!I649</f>
        <v>0.3492139378011419</v>
      </c>
      <c r="J16" s="176"/>
      <c r="K16" s="178" t="str">
        <f t="shared" si="0"/>
        <v>Hnědé uhlí</v>
      </c>
      <c r="L16" s="168">
        <f t="shared" si="0"/>
        <v>1064255.3420000002</v>
      </c>
      <c r="M16" s="168">
        <f t="shared" si="1"/>
        <v>1516912.1140000001</v>
      </c>
      <c r="N16" s="168">
        <f t="shared" si="2"/>
        <v>1861833.5809999998</v>
      </c>
      <c r="O16" s="246"/>
    </row>
    <row r="17" spans="1:18" x14ac:dyDescent="0.2">
      <c r="A17" s="57" t="s">
        <v>80</v>
      </c>
      <c r="B17" s="375">
        <f>+'[1]Podklady QZ'!B650</f>
        <v>0</v>
      </c>
      <c r="C17" s="421">
        <f>+'[1]Podklady QZ'!C650</f>
        <v>0</v>
      </c>
      <c r="D17" s="381">
        <f>+'[1]Podklady QZ'!D650</f>
        <v>0</v>
      </c>
      <c r="E17" s="380">
        <f>+'[1]Podklady QZ'!E650</f>
        <v>0</v>
      </c>
      <c r="F17" s="381">
        <f>+'[1]Podklady QZ'!F650</f>
        <v>0</v>
      </c>
      <c r="G17" s="368">
        <f>+'[1]Podklady QZ'!G650</f>
        <v>0</v>
      </c>
      <c r="H17" s="381">
        <f>+'[1]Podklady QZ'!H650</f>
        <v>0</v>
      </c>
      <c r="I17" s="368">
        <f>+'[1]Podklady QZ'!I650</f>
        <v>0</v>
      </c>
      <c r="J17" s="176"/>
      <c r="K17" s="178" t="str">
        <f t="shared" si="0"/>
        <v>Jaderné palivo</v>
      </c>
      <c r="L17" s="168">
        <f t="shared" si="0"/>
        <v>0</v>
      </c>
      <c r="M17" s="168">
        <f t="shared" si="1"/>
        <v>0</v>
      </c>
      <c r="N17" s="168">
        <f t="shared" si="2"/>
        <v>0</v>
      </c>
      <c r="O17" s="246"/>
    </row>
    <row r="18" spans="1:18" x14ac:dyDescent="0.2">
      <c r="A18" s="57" t="s">
        <v>40</v>
      </c>
      <c r="B18" s="375">
        <f>+'[1]Podklady QZ'!B651</f>
        <v>0</v>
      </c>
      <c r="C18" s="421">
        <f>+'[1]Podklady QZ'!C651</f>
        <v>0</v>
      </c>
      <c r="D18" s="381">
        <f>+'[1]Podklady QZ'!D651</f>
        <v>0</v>
      </c>
      <c r="E18" s="380">
        <f>+'[1]Podklady QZ'!E651</f>
        <v>0</v>
      </c>
      <c r="F18" s="381">
        <f>+'[1]Podklady QZ'!F651</f>
        <v>0</v>
      </c>
      <c r="G18" s="368">
        <f>+'[1]Podklady QZ'!G651</f>
        <v>0</v>
      </c>
      <c r="H18" s="381">
        <f>+'[1]Podklady QZ'!H651</f>
        <v>0</v>
      </c>
      <c r="I18" s="368">
        <f>+'[1]Podklady QZ'!I651</f>
        <v>0</v>
      </c>
      <c r="J18" s="176"/>
      <c r="K18" s="178" t="str">
        <f t="shared" si="0"/>
        <v>Koks</v>
      </c>
      <c r="L18" s="168">
        <f t="shared" si="0"/>
        <v>0</v>
      </c>
      <c r="M18" s="168">
        <f t="shared" si="1"/>
        <v>0</v>
      </c>
      <c r="N18" s="168">
        <f t="shared" si="2"/>
        <v>0</v>
      </c>
      <c r="O18" s="246"/>
    </row>
    <row r="19" spans="1:18" x14ac:dyDescent="0.2">
      <c r="A19" s="57" t="s">
        <v>39</v>
      </c>
      <c r="B19" s="375">
        <f>+'[1]Podklady QZ'!B652</f>
        <v>13278.4</v>
      </c>
      <c r="C19" s="421">
        <f>+'[1]Podklady QZ'!C652</f>
        <v>0.40047063382234843</v>
      </c>
      <c r="D19" s="381">
        <f>+'[1]Podklady QZ'!D652</f>
        <v>3082.03</v>
      </c>
      <c r="E19" s="380">
        <f>+'[1]Podklady QZ'!E652</f>
        <v>0.10739575665445612</v>
      </c>
      <c r="F19" s="381">
        <f>+'[1]Podklady QZ'!F652</f>
        <v>11217.26</v>
      </c>
      <c r="G19" s="368">
        <f>+'[1]Podklady QZ'!G652</f>
        <v>0.27672726344246706</v>
      </c>
      <c r="H19" s="381">
        <f>+'[1]Podklady QZ'!H652</f>
        <v>27577.690000000002</v>
      </c>
      <c r="I19" s="368">
        <f>+'[1]Podklady QZ'!I652</f>
        <v>0.26933889771470343</v>
      </c>
      <c r="J19" s="176"/>
      <c r="K19" s="178" t="str">
        <f t="shared" si="0"/>
        <v>Odpadní teplo</v>
      </c>
      <c r="L19" s="168">
        <f t="shared" si="0"/>
        <v>13278.4</v>
      </c>
      <c r="M19" s="168">
        <f t="shared" si="1"/>
        <v>3082.03</v>
      </c>
      <c r="N19" s="168">
        <f t="shared" si="2"/>
        <v>11217.26</v>
      </c>
      <c r="O19" s="246"/>
    </row>
    <row r="20" spans="1:18" x14ac:dyDescent="0.2">
      <c r="A20" s="57" t="s">
        <v>38</v>
      </c>
      <c r="B20" s="375">
        <f>+'[1]Podklady QZ'!B653</f>
        <v>1580.9159999999999</v>
      </c>
      <c r="C20" s="421">
        <f>+'[1]Podklady QZ'!C653</f>
        <v>0.25536059607334355</v>
      </c>
      <c r="D20" s="381">
        <f>+'[1]Podklady QZ'!D653</f>
        <v>604</v>
      </c>
      <c r="E20" s="380">
        <f>+'[1]Podklady QZ'!E653</f>
        <v>7.6844783715012729E-2</v>
      </c>
      <c r="F20" s="381">
        <f>+'[1]Podklady QZ'!F653</f>
        <v>2122.1310000000003</v>
      </c>
      <c r="G20" s="368">
        <f>+'[1]Podklady QZ'!G653</f>
        <v>0.18543400106133009</v>
      </c>
      <c r="H20" s="381">
        <f>+'[1]Podklady QZ'!H653</f>
        <v>4307.0470000000005</v>
      </c>
      <c r="I20" s="368">
        <f>+'[1]Podklady QZ'!I653</f>
        <v>0.16893661737513177</v>
      </c>
      <c r="J20" s="176"/>
      <c r="K20" s="178" t="str">
        <f t="shared" si="0"/>
        <v>Ostatní kapalná paliva</v>
      </c>
      <c r="L20" s="168">
        <f t="shared" si="0"/>
        <v>1580.9159999999999</v>
      </c>
      <c r="M20" s="168">
        <f t="shared" si="1"/>
        <v>604</v>
      </c>
      <c r="N20" s="168">
        <f t="shared" si="2"/>
        <v>2122.1310000000003</v>
      </c>
      <c r="O20" s="246"/>
    </row>
    <row r="21" spans="1:18" x14ac:dyDescent="0.2">
      <c r="A21" s="57" t="s">
        <v>37</v>
      </c>
      <c r="B21" s="375">
        <f>+'[1]Podklady QZ'!B654</f>
        <v>6555.0518768715601</v>
      </c>
      <c r="C21" s="421">
        <f>+'[1]Podklady QZ'!C654</f>
        <v>3.2111999383344074E-2</v>
      </c>
      <c r="D21" s="381">
        <f>+'[1]Podklady QZ'!D654</f>
        <v>8847.6915878018681</v>
      </c>
      <c r="E21" s="380">
        <f>+'[1]Podklady QZ'!E654</f>
        <v>3.0675251202577809E-2</v>
      </c>
      <c r="F21" s="381">
        <f>+'[1]Podklady QZ'!F654</f>
        <v>5952.0359554135375</v>
      </c>
      <c r="G21" s="368">
        <f>+'[1]Podklady QZ'!G654</f>
        <v>2.3825566795785229E-2</v>
      </c>
      <c r="H21" s="381">
        <f>+'[1]Podklady QZ'!H654</f>
        <v>21354.779420086968</v>
      </c>
      <c r="I21" s="368">
        <f>+'[1]Podklady QZ'!I654</f>
        <v>2.876533180139761E-2</v>
      </c>
      <c r="J21" s="176"/>
      <c r="K21" s="178" t="str">
        <f t="shared" si="0"/>
        <v>Ostatní pevná paliva</v>
      </c>
      <c r="L21" s="168">
        <f t="shared" si="0"/>
        <v>6555.0518768715601</v>
      </c>
      <c r="M21" s="168">
        <f t="shared" si="1"/>
        <v>8847.6915878018681</v>
      </c>
      <c r="N21" s="168">
        <f t="shared" si="2"/>
        <v>5952.0359554135375</v>
      </c>
      <c r="O21" s="246"/>
    </row>
    <row r="22" spans="1:18" x14ac:dyDescent="0.2">
      <c r="A22" s="57" t="s">
        <v>36</v>
      </c>
      <c r="B22" s="375">
        <f>+'[1]Podklady QZ'!B655</f>
        <v>77198.599999999991</v>
      </c>
      <c r="C22" s="421">
        <f>+'[1]Podklady QZ'!C655</f>
        <v>0.24958599414906149</v>
      </c>
      <c r="D22" s="381">
        <f>+'[1]Podklady QZ'!D655</f>
        <v>52486.762000000002</v>
      </c>
      <c r="E22" s="380">
        <f>+'[1]Podklady QZ'!E655</f>
        <v>0.16150946376297792</v>
      </c>
      <c r="F22" s="381">
        <f>+'[1]Podklady QZ'!F655</f>
        <v>80161.72</v>
      </c>
      <c r="G22" s="368">
        <f>+'[1]Podklady QZ'!G655</f>
        <v>0.19465457420821666</v>
      </c>
      <c r="H22" s="381">
        <f>+'[1]Podklady QZ'!H655</f>
        <v>209847.08199999999</v>
      </c>
      <c r="I22" s="368">
        <f>+'[1]Podklady QZ'!I655</f>
        <v>0.20059978400977047</v>
      </c>
      <c r="J22" s="176"/>
      <c r="K22" s="178" t="str">
        <f t="shared" si="0"/>
        <v>Ostatní plyny</v>
      </c>
      <c r="L22" s="168">
        <f t="shared" si="0"/>
        <v>77198.599999999991</v>
      </c>
      <c r="M22" s="168">
        <f t="shared" si="1"/>
        <v>52486.762000000002</v>
      </c>
      <c r="N22" s="168">
        <f t="shared" si="2"/>
        <v>80161.72</v>
      </c>
      <c r="O22" s="246"/>
    </row>
    <row r="23" spans="1:18" x14ac:dyDescent="0.2">
      <c r="A23" s="57" t="s">
        <v>3</v>
      </c>
      <c r="B23" s="375">
        <f>+'[1]Podklady QZ'!B656</f>
        <v>0</v>
      </c>
      <c r="C23" s="421">
        <f>+'[1]Podklady QZ'!C656</f>
        <v>0</v>
      </c>
      <c r="D23" s="381">
        <f>+'[1]Podklady QZ'!D656</f>
        <v>0</v>
      </c>
      <c r="E23" s="380">
        <f>+'[1]Podklady QZ'!E656</f>
        <v>0</v>
      </c>
      <c r="F23" s="381">
        <f>+'[1]Podklady QZ'!F656</f>
        <v>0</v>
      </c>
      <c r="G23" s="368">
        <f>+'[1]Podklady QZ'!G656</f>
        <v>0</v>
      </c>
      <c r="H23" s="381">
        <f>+'[1]Podklady QZ'!H656</f>
        <v>0</v>
      </c>
      <c r="I23" s="368">
        <f>+'[1]Podklady QZ'!I656</f>
        <v>0</v>
      </c>
      <c r="J23" s="176"/>
      <c r="K23" s="178" t="str">
        <f t="shared" si="0"/>
        <v>Ostatní</v>
      </c>
      <c r="L23" s="168">
        <f t="shared" si="0"/>
        <v>0</v>
      </c>
      <c r="M23" s="168">
        <f t="shared" si="1"/>
        <v>0</v>
      </c>
      <c r="N23" s="168">
        <f t="shared" si="2"/>
        <v>0</v>
      </c>
      <c r="O23" s="246"/>
    </row>
    <row r="24" spans="1:18" x14ac:dyDescent="0.2">
      <c r="A24" s="57" t="s">
        <v>35</v>
      </c>
      <c r="B24" s="375">
        <f>+'[1]Podklady QZ'!B657</f>
        <v>248.2</v>
      </c>
      <c r="C24" s="421">
        <f>+'[1]Podklady QZ'!C657</f>
        <v>4.8238807362540291E-2</v>
      </c>
      <c r="D24" s="381">
        <f>+'[1]Podklady QZ'!D657</f>
        <v>861.44400000000007</v>
      </c>
      <c r="E24" s="380">
        <f>+'[1]Podklady QZ'!E657</f>
        <v>6.8884274093271303E-2</v>
      </c>
      <c r="F24" s="381">
        <f>+'[1]Podklady QZ'!F657</f>
        <v>906.89599999999996</v>
      </c>
      <c r="G24" s="368">
        <f>+'[1]Podklady QZ'!G657</f>
        <v>0.17373569796790217</v>
      </c>
      <c r="H24" s="381">
        <f>+'[1]Podklady QZ'!H657</f>
        <v>2016.54</v>
      </c>
      <c r="I24" s="368">
        <f>+'[1]Podklady QZ'!I657</f>
        <v>8.8170634448696328E-2</v>
      </c>
      <c r="J24" s="176"/>
      <c r="K24" s="178" t="str">
        <f t="shared" si="0"/>
        <v>Topné oleje</v>
      </c>
      <c r="L24" s="168">
        <f t="shared" si="0"/>
        <v>248.2</v>
      </c>
      <c r="M24" s="168">
        <f t="shared" si="1"/>
        <v>861.44400000000007</v>
      </c>
      <c r="N24" s="168">
        <f t="shared" si="2"/>
        <v>906.89599999999996</v>
      </c>
      <c r="O24" s="246"/>
    </row>
    <row r="25" spans="1:18" x14ac:dyDescent="0.2">
      <c r="A25" s="218" t="s">
        <v>34</v>
      </c>
      <c r="B25" s="377">
        <f>+'[1]Podklady QZ'!B658</f>
        <v>423721.71512312838</v>
      </c>
      <c r="C25" s="422">
        <f>+'[1]Podklady QZ'!C658</f>
        <v>0.24740903937358844</v>
      </c>
      <c r="D25" s="379">
        <f>+'[1]Podklady QZ'!D658</f>
        <v>495980.34841219807</v>
      </c>
      <c r="E25" s="378">
        <f>+'[1]Podklady QZ'!E658</f>
        <v>0.21403054112798678</v>
      </c>
      <c r="F25" s="379">
        <f>+'[1]Podklady QZ'!F658</f>
        <v>532282.69704458653</v>
      </c>
      <c r="G25" s="378">
        <f>+'[1]Podklady QZ'!G658</f>
        <v>0.18288328170504609</v>
      </c>
      <c r="H25" s="379">
        <f>+'[1]Podklady QZ'!H658</f>
        <v>1451984.7605799129</v>
      </c>
      <c r="I25" s="378">
        <f>+'[1]Podklady QZ'!I658</f>
        <v>0.20920536423992336</v>
      </c>
      <c r="J25" s="176"/>
      <c r="K25" s="178" t="str">
        <f t="shared" si="0"/>
        <v>Zemní plyn</v>
      </c>
      <c r="L25" s="168">
        <f t="shared" si="0"/>
        <v>423721.71512312838</v>
      </c>
      <c r="M25" s="168">
        <f t="shared" si="1"/>
        <v>495980.34841219807</v>
      </c>
      <c r="N25" s="168">
        <f t="shared" si="2"/>
        <v>532282.69704458653</v>
      </c>
      <c r="O25" s="173"/>
    </row>
    <row r="26" spans="1:18" x14ac:dyDescent="0.2">
      <c r="A26" s="431" t="s">
        <v>292</v>
      </c>
      <c r="B26" s="435">
        <f>+'[1]Podklady QZ'!B659</f>
        <v>-768637</v>
      </c>
      <c r="C26" s="433"/>
      <c r="D26" s="436">
        <f>+'[1]Podklady QZ'!D659</f>
        <v>-1083830</v>
      </c>
      <c r="E26" s="433"/>
      <c r="F26" s="436">
        <f>+'[1]Podklady QZ'!F659</f>
        <v>-1352737</v>
      </c>
      <c r="G26" s="433"/>
      <c r="H26" s="436">
        <f>+'[1]Podklady QZ'!H659</f>
        <v>-3205204</v>
      </c>
      <c r="I26" s="433"/>
      <c r="J26" s="176"/>
      <c r="K26" s="178"/>
      <c r="L26" s="168"/>
      <c r="M26" s="168"/>
      <c r="N26" s="168"/>
      <c r="O26" s="173"/>
      <c r="P26" s="425"/>
      <c r="Q26" s="425"/>
      <c r="R26" s="425"/>
    </row>
    <row r="27" spans="1:18" ht="13.5" customHeight="1" x14ac:dyDescent="0.2">
      <c r="A27" s="427" t="s">
        <v>280</v>
      </c>
      <c r="B27" s="428">
        <f>+'[1]Podklady QZ'!B660</f>
        <v>817014.82799999998</v>
      </c>
      <c r="C27" s="429">
        <f>+'[1]Podklady QZ'!C660</f>
        <v>0.13507543724991639</v>
      </c>
      <c r="D27" s="430">
        <f>+'[1]Podklady QZ'!D660</f>
        <v>1007696.1700000002</v>
      </c>
      <c r="E27" s="429">
        <f>+'[1]Podklady QZ'!E660</f>
        <v>0.12231034058503154</v>
      </c>
      <c r="F27" s="430">
        <f>+'[1]Podklady QZ'!F660</f>
        <v>1175074.4109999998</v>
      </c>
      <c r="G27" s="429">
        <f>+'[1]Podklady QZ'!G660</f>
        <v>0.1130059312494516</v>
      </c>
      <c r="H27" s="430">
        <f>+'[1]Podklady QZ'!H660</f>
        <v>2999785.409</v>
      </c>
      <c r="I27" s="429">
        <f>+'[1]Podklady QZ'!I660</f>
        <v>0.1215188033726279</v>
      </c>
      <c r="J27" s="17"/>
      <c r="K27" s="178"/>
      <c r="L27" s="178" t="str">
        <f>+L9</f>
        <v>Říjen</v>
      </c>
      <c r="M27" s="178" t="str">
        <f t="shared" ref="M27:N27" si="3">+M9</f>
        <v>Listopad</v>
      </c>
      <c r="N27" s="178" t="str">
        <f t="shared" si="3"/>
        <v>Prosinec</v>
      </c>
      <c r="O27" s="127"/>
      <c r="P27" s="127"/>
      <c r="Q27" s="127"/>
      <c r="R27" s="127"/>
    </row>
    <row r="28" spans="1:18" ht="12.75" customHeight="1" x14ac:dyDescent="0.2">
      <c r="A28" s="57" t="s">
        <v>29</v>
      </c>
      <c r="B28" s="375">
        <f>+'[1]Podklady QZ'!B661</f>
        <v>508143.97100000002</v>
      </c>
      <c r="C28" s="368">
        <f>+'[1]Podklady QZ'!C661</f>
        <v>0.29886399128704966</v>
      </c>
      <c r="D28" s="363">
        <f>+'[1]Podklady QZ'!D661</f>
        <v>544516.57700000005</v>
      </c>
      <c r="E28" s="368">
        <f>+'[1]Podklady QZ'!E661</f>
        <v>0.26945406562326618</v>
      </c>
      <c r="F28" s="363">
        <f>+'[1]Podklady QZ'!F661</f>
        <v>612500.49400000006</v>
      </c>
      <c r="G28" s="368">
        <f>+'[1]Podklady QZ'!G661</f>
        <v>0.26836041574808989</v>
      </c>
      <c r="H28" s="363">
        <f>+'[1]Podklady QZ'!H661</f>
        <v>1665161.0419999999</v>
      </c>
      <c r="I28" s="368">
        <f>+'[1]Podklady QZ'!I661</f>
        <v>0.27736754542454856</v>
      </c>
      <c r="J28" s="176"/>
      <c r="K28" s="178" t="str">
        <f>+A28</f>
        <v>Průmysl</v>
      </c>
      <c r="L28" s="168">
        <f t="shared" ref="L28:L35" si="4">+B28</f>
        <v>508143.97100000002</v>
      </c>
      <c r="M28" s="168">
        <f t="shared" ref="M28:M35" si="5">+D28</f>
        <v>544516.57700000005</v>
      </c>
      <c r="N28" s="168">
        <f t="shared" ref="N28:N35" si="6">+F28</f>
        <v>612500.49400000006</v>
      </c>
      <c r="O28" s="127"/>
      <c r="P28" s="246"/>
      <c r="Q28" s="246"/>
      <c r="R28" s="246"/>
    </row>
    <row r="29" spans="1:18" ht="12.75" customHeight="1" x14ac:dyDescent="0.2">
      <c r="A29" s="57" t="s">
        <v>0</v>
      </c>
      <c r="B29" s="375">
        <f>+'[1]Podklady QZ'!B662</f>
        <v>8504.2199999999993</v>
      </c>
      <c r="C29" s="380">
        <f>+'[1]Podklady QZ'!C662</f>
        <v>5.5097485688953805E-2</v>
      </c>
      <c r="D29" s="381">
        <f>+'[1]Podklady QZ'!D662</f>
        <v>14442.3</v>
      </c>
      <c r="E29" s="380">
        <f>+'[1]Podklady QZ'!E662</f>
        <v>6.6450321881902849E-2</v>
      </c>
      <c r="F29" s="381">
        <f>+'[1]Podklady QZ'!F662</f>
        <v>16254.45</v>
      </c>
      <c r="G29" s="368">
        <f>+'[1]Podklady QZ'!G662</f>
        <v>6.2535773413657764E-2</v>
      </c>
      <c r="H29" s="381">
        <f>+'[1]Podklady QZ'!H662</f>
        <v>39200.97</v>
      </c>
      <c r="I29" s="368">
        <f>+'[1]Podklady QZ'!I662</f>
        <v>6.2065068813987226E-2</v>
      </c>
      <c r="J29" s="176"/>
      <c r="K29" s="178" t="str">
        <f t="shared" ref="K29:K35" si="7">+A29</f>
        <v>Energetika</v>
      </c>
      <c r="L29" s="168">
        <f t="shared" si="4"/>
        <v>8504.2199999999993</v>
      </c>
      <c r="M29" s="168">
        <f t="shared" si="5"/>
        <v>14442.3</v>
      </c>
      <c r="N29" s="168">
        <f t="shared" si="6"/>
        <v>16254.45</v>
      </c>
      <c r="O29" s="127"/>
    </row>
    <row r="30" spans="1:18" ht="12.75" customHeight="1" x14ac:dyDescent="0.2">
      <c r="A30" s="57" t="s">
        <v>1</v>
      </c>
      <c r="B30" s="375">
        <f>+'[1]Podklady QZ'!B663</f>
        <v>1834.1</v>
      </c>
      <c r="C30" s="380">
        <f>+'[1]Podklady QZ'!C663</f>
        <v>3.8108115430792698E-2</v>
      </c>
      <c r="D30" s="381">
        <f>+'[1]Podklady QZ'!D663</f>
        <v>2803.3</v>
      </c>
      <c r="E30" s="380">
        <f>+'[1]Podklady QZ'!E663</f>
        <v>3.7080865387212551E-2</v>
      </c>
      <c r="F30" s="381">
        <f>+'[1]Podklady QZ'!F663</f>
        <v>3140.7999999999997</v>
      </c>
      <c r="G30" s="368">
        <f>+'[1]Podklady QZ'!G663</f>
        <v>2.9379350281019071E-2</v>
      </c>
      <c r="H30" s="381">
        <f>+'[1]Podklady QZ'!H663</f>
        <v>7778.1999999999989</v>
      </c>
      <c r="I30" s="368">
        <f>+'[1]Podklady QZ'!I663</f>
        <v>3.3725367570496989E-2</v>
      </c>
      <c r="J30" s="176"/>
      <c r="K30" s="178" t="str">
        <f t="shared" si="7"/>
        <v>Doprava</v>
      </c>
      <c r="L30" s="168">
        <f t="shared" si="4"/>
        <v>1834.1</v>
      </c>
      <c r="M30" s="168">
        <f t="shared" si="5"/>
        <v>2803.3</v>
      </c>
      <c r="N30" s="168">
        <f t="shared" si="6"/>
        <v>3140.7999999999997</v>
      </c>
      <c r="O30" s="127"/>
    </row>
    <row r="31" spans="1:18" ht="12.75" customHeight="1" x14ac:dyDescent="0.2">
      <c r="A31" s="57" t="s">
        <v>2</v>
      </c>
      <c r="B31" s="375">
        <f>+'[1]Podklady QZ'!B664</f>
        <v>12799.496999999999</v>
      </c>
      <c r="C31" s="380">
        <f>+'[1]Podklady QZ'!C664</f>
        <v>0.47847703298488625</v>
      </c>
      <c r="D31" s="381">
        <f>+'[1]Podklady QZ'!D664</f>
        <v>21743.956000000002</v>
      </c>
      <c r="E31" s="380">
        <f>+'[1]Podklady QZ'!E664</f>
        <v>0.4662743012518924</v>
      </c>
      <c r="F31" s="381">
        <f>+'[1]Podklady QZ'!F664</f>
        <v>24419.608</v>
      </c>
      <c r="G31" s="368">
        <f>+'[1]Podklady QZ'!G664</f>
        <v>0.40931685144467955</v>
      </c>
      <c r="H31" s="381">
        <f>+'[1]Podklady QZ'!H664</f>
        <v>58963.061000000002</v>
      </c>
      <c r="I31" s="368">
        <f>+'[1]Podklady QZ'!I664</f>
        <v>0.44318693672998344</v>
      </c>
      <c r="J31" s="176"/>
      <c r="K31" s="178" t="str">
        <f t="shared" si="7"/>
        <v>Stavebnictví</v>
      </c>
      <c r="L31" s="168">
        <f t="shared" si="4"/>
        <v>12799.496999999999</v>
      </c>
      <c r="M31" s="168">
        <f t="shared" si="5"/>
        <v>21743.956000000002</v>
      </c>
      <c r="N31" s="168">
        <f t="shared" si="6"/>
        <v>24419.608</v>
      </c>
    </row>
    <row r="32" spans="1:18" x14ac:dyDescent="0.2">
      <c r="A32" s="57" t="s">
        <v>6</v>
      </c>
      <c r="B32" s="375">
        <f>+'[1]Podklady QZ'!B665</f>
        <v>885.02700000000004</v>
      </c>
      <c r="C32" s="380">
        <f>+'[1]Podklady QZ'!C665</f>
        <v>3.6137693396093136E-2</v>
      </c>
      <c r="D32" s="381">
        <f>+'[1]Podklady QZ'!D665</f>
        <v>1545.1550000000002</v>
      </c>
      <c r="E32" s="380">
        <f>+'[1]Podklady QZ'!E665</f>
        <v>4.3578073893440913E-2</v>
      </c>
      <c r="F32" s="381">
        <f>+'[1]Podklady QZ'!F665</f>
        <v>1006.438</v>
      </c>
      <c r="G32" s="368">
        <f>+'[1]Podklady QZ'!G665</f>
        <v>2.7322033359040879E-2</v>
      </c>
      <c r="H32" s="381">
        <f>+'[1]Podklady QZ'!H665</f>
        <v>3436.6200000000003</v>
      </c>
      <c r="I32" s="368">
        <f>+'[1]Podklady QZ'!I665</f>
        <v>3.5508248604111677E-2</v>
      </c>
      <c r="J32" s="176"/>
      <c r="K32" s="178" t="str">
        <f t="shared" si="7"/>
        <v>Zemědělství a lesnictví</v>
      </c>
      <c r="L32" s="168">
        <f t="shared" si="4"/>
        <v>885.02700000000004</v>
      </c>
      <c r="M32" s="168">
        <f t="shared" si="5"/>
        <v>1545.1550000000002</v>
      </c>
      <c r="N32" s="168">
        <f t="shared" si="6"/>
        <v>1006.438</v>
      </c>
    </row>
    <row r="33" spans="1:14" x14ac:dyDescent="0.2">
      <c r="A33" s="57" t="s">
        <v>28</v>
      </c>
      <c r="B33" s="375">
        <f>+'[1]Podklady QZ'!B666</f>
        <v>199408.52700000006</v>
      </c>
      <c r="C33" s="380">
        <f>+'[1]Podklady QZ'!C666</f>
        <v>7.7329300838840556E-2</v>
      </c>
      <c r="D33" s="381">
        <f>+'[1]Podklady QZ'!D666</f>
        <v>290546.31399999995</v>
      </c>
      <c r="E33" s="380">
        <f>+'[1]Podklady QZ'!E666</f>
        <v>8.0513369778644289E-2</v>
      </c>
      <c r="F33" s="381">
        <f>+'[1]Podklady QZ'!F666</f>
        <v>348653.15899999993</v>
      </c>
      <c r="G33" s="368">
        <f>+'[1]Podklady QZ'!G666</f>
        <v>7.5018304009855236E-2</v>
      </c>
      <c r="H33" s="381">
        <f>+'[1]Podklady QZ'!H666</f>
        <v>838608</v>
      </c>
      <c r="I33" s="368">
        <f>+'[1]Podklady QZ'!I666</f>
        <v>7.7398496361156949E-2</v>
      </c>
      <c r="J33" s="176"/>
      <c r="K33" s="178" t="str">
        <f t="shared" si="7"/>
        <v>Domácnosti</v>
      </c>
      <c r="L33" s="168">
        <f t="shared" si="4"/>
        <v>199408.52700000006</v>
      </c>
      <c r="M33" s="168">
        <f t="shared" si="5"/>
        <v>290546.31399999995</v>
      </c>
      <c r="N33" s="168">
        <f t="shared" si="6"/>
        <v>348653.15899999993</v>
      </c>
    </row>
    <row r="34" spans="1:14" x14ac:dyDescent="0.2">
      <c r="A34" s="57" t="s">
        <v>5</v>
      </c>
      <c r="B34" s="375">
        <f>+'[1]Podklady QZ'!B667</f>
        <v>82441.553000000014</v>
      </c>
      <c r="C34" s="380">
        <f>+'[1]Podklady QZ'!C667</f>
        <v>5.9892444973597789E-2</v>
      </c>
      <c r="D34" s="381">
        <f>+'[1]Podklady QZ'!D667</f>
        <v>127805.41299999999</v>
      </c>
      <c r="E34" s="380">
        <f>+'[1]Podklady QZ'!E667</f>
        <v>6.2933021291998417E-2</v>
      </c>
      <c r="F34" s="381">
        <f>+'[1]Podklady QZ'!F667</f>
        <v>157701.94699999999</v>
      </c>
      <c r="G34" s="368">
        <f>+'[1]Podklady QZ'!G667</f>
        <v>5.7980257794632374E-2</v>
      </c>
      <c r="H34" s="381">
        <f>+'[1]Podklady QZ'!H667</f>
        <v>367948.913</v>
      </c>
      <c r="I34" s="368">
        <f>+'[1]Podklady QZ'!I667</f>
        <v>6.0051382379847633E-2</v>
      </c>
      <c r="J34" s="176"/>
      <c r="K34" s="178" t="str">
        <f t="shared" si="7"/>
        <v>Obchod, služby, školství, zdravotnictví</v>
      </c>
      <c r="L34" s="168">
        <f t="shared" si="4"/>
        <v>82441.553000000014</v>
      </c>
      <c r="M34" s="168">
        <f t="shared" si="5"/>
        <v>127805.41299999999</v>
      </c>
      <c r="N34" s="168">
        <f t="shared" si="6"/>
        <v>157701.94699999999</v>
      </c>
    </row>
    <row r="35" spans="1:14" ht="12.75" thickBot="1" x14ac:dyDescent="0.25">
      <c r="A35" s="58" t="s">
        <v>3</v>
      </c>
      <c r="B35" s="376">
        <f>+'[1]Podklady QZ'!B668</f>
        <v>2997.933</v>
      </c>
      <c r="C35" s="369">
        <f>+'[1]Podklady QZ'!C668</f>
        <v>2.1502046781681661E-2</v>
      </c>
      <c r="D35" s="364">
        <f>+'[1]Podklady QZ'!D668</f>
        <v>4293.1549999999997</v>
      </c>
      <c r="E35" s="369">
        <f>+'[1]Podklady QZ'!E668</f>
        <v>2.109505856242154E-2</v>
      </c>
      <c r="F35" s="364">
        <f>+'[1]Podklady QZ'!F668</f>
        <v>11397.514999999999</v>
      </c>
      <c r="G35" s="369">
        <f>+'[1]Podklady QZ'!G668</f>
        <v>3.9971620134448882E-2</v>
      </c>
      <c r="H35" s="364">
        <f>+'[1]Podklady QZ'!H668</f>
        <v>18688.602999999999</v>
      </c>
      <c r="I35" s="369">
        <f>+'[1]Podklady QZ'!I668</f>
        <v>2.9755113746389537E-2</v>
      </c>
      <c r="J35" s="176"/>
      <c r="K35" s="178" t="str">
        <f t="shared" si="7"/>
        <v>Ostatní</v>
      </c>
      <c r="L35" s="168">
        <f t="shared" si="4"/>
        <v>2997.933</v>
      </c>
      <c r="M35" s="168">
        <f t="shared" si="5"/>
        <v>4293.1549999999997</v>
      </c>
      <c r="N35" s="168">
        <f t="shared" si="6"/>
        <v>11397.514999999999</v>
      </c>
    </row>
    <row r="36" spans="1:14" ht="18" customHeight="1" x14ac:dyDescent="0.2">
      <c r="A36" s="382" t="s">
        <v>257</v>
      </c>
      <c r="B36" s="244"/>
      <c r="C36" s="244"/>
      <c r="D36" s="14"/>
      <c r="F36" s="17"/>
      <c r="G36" s="178"/>
      <c r="H36" s="178"/>
      <c r="I36" s="4" t="s">
        <v>82</v>
      </c>
      <c r="J36" s="178"/>
    </row>
    <row r="37" spans="1:14" x14ac:dyDescent="0.2">
      <c r="A37" s="119"/>
      <c r="B37" s="119"/>
      <c r="C37" s="119"/>
    </row>
    <row r="38" spans="1:14" x14ac:dyDescent="0.2">
      <c r="B38" s="127"/>
      <c r="C38" s="127"/>
      <c r="D38" s="127"/>
    </row>
    <row r="39" spans="1:14" x14ac:dyDescent="0.2">
      <c r="B39" s="127"/>
      <c r="C39" s="127"/>
      <c r="D39" s="127"/>
    </row>
    <row r="40" spans="1:14" x14ac:dyDescent="0.2">
      <c r="B40" s="127"/>
      <c r="C40" s="127"/>
      <c r="D40" s="127"/>
      <c r="L40" s="184" t="s">
        <v>251</v>
      </c>
      <c r="M40" s="219">
        <f>+'[1]Podklady QZ'!L636</f>
        <v>0.107621189961578</v>
      </c>
    </row>
    <row r="41" spans="1:14" x14ac:dyDescent="0.2">
      <c r="B41" s="226"/>
      <c r="C41" s="226"/>
      <c r="D41" s="226"/>
      <c r="L41" s="184" t="s">
        <v>66</v>
      </c>
      <c r="M41" s="219">
        <f>+'[1]Podklady QZ'!L637</f>
        <v>0.17881960185016296</v>
      </c>
    </row>
    <row r="42" spans="1:14" x14ac:dyDescent="0.2">
      <c r="B42" s="127"/>
      <c r="C42" s="127"/>
      <c r="D42" s="127"/>
      <c r="L42" s="184" t="s">
        <v>182</v>
      </c>
      <c r="M42" s="219">
        <f>+'[1]Podklady QZ'!L638</f>
        <v>0.23648425458617681</v>
      </c>
    </row>
  </sheetData>
  <mergeCells count="4">
    <mergeCell ref="B5:C5"/>
    <mergeCell ref="D5:E5"/>
    <mergeCell ref="F5:G5"/>
    <mergeCell ref="H5:I5"/>
  </mergeCells>
  <conditionalFormatting sqref="C10:C25 C28:C35 E10:E25 E28:E35 G10:G25 G28:G35 I10:I25 I28:I35">
    <cfRule type="dataBar" priority="1">
      <dataBar>
        <cfvo type="num" val="0"/>
        <cfvo type="num" val="1"/>
        <color rgb="FF63C384"/>
      </dataBar>
      <extLst>
        <ext xmlns:x14="http://schemas.microsoft.com/office/spreadsheetml/2009/9/main" uri="{B025F937-C7B1-47D3-B67F-A62EFF666E3E}">
          <x14:id>{3BAE4D39-BA4C-471E-86AC-01B67BE5D6C5}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extLst>
    <ext xmlns:x14="http://schemas.microsoft.com/office/spreadsheetml/2009/9/main" uri="{78C0D931-6437-407d-A8EE-F0AAD7539E65}">
      <x14:conditionalFormattings>
        <x14:conditionalFormatting xmlns:xm="http://schemas.microsoft.com/office/excel/2006/main">
          <x14:cfRule type="dataBar" id="{3BAE4D39-BA4C-471E-86AC-01B67BE5D6C5}">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view="pageBreakPreview" zoomScaleNormal="100" zoomScaleSheetLayoutView="100" workbookViewId="0">
      <selection activeCell="N44" sqref="N44"/>
    </sheetView>
  </sheetViews>
  <sheetFormatPr defaultRowHeight="12" x14ac:dyDescent="0.2"/>
  <cols>
    <col min="1" max="1" width="42.7109375" style="123" customWidth="1"/>
    <col min="2" max="9" width="11.42578125" style="123" customWidth="1"/>
    <col min="10" max="12" width="8" style="123" customWidth="1"/>
    <col min="13" max="13" width="8.42578125" style="123" customWidth="1"/>
    <col min="14" max="14" width="7.85546875" style="123" customWidth="1"/>
    <col min="15" max="20" width="9.140625" style="123" customWidth="1"/>
    <col min="21" max="16384" width="9.140625" style="123"/>
  </cols>
  <sheetData>
    <row r="1" spans="1:15" ht="18.75" x14ac:dyDescent="0.3">
      <c r="A1" s="164" t="s">
        <v>226</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365" t="s">
        <v>277</v>
      </c>
      <c r="C6" s="365" t="s">
        <v>52</v>
      </c>
      <c r="D6" s="365" t="s">
        <v>277</v>
      </c>
      <c r="E6" s="365" t="s">
        <v>52</v>
      </c>
      <c r="F6" s="365" t="s">
        <v>277</v>
      </c>
      <c r="G6" s="366" t="s">
        <v>52</v>
      </c>
      <c r="H6" s="365" t="s">
        <v>277</v>
      </c>
      <c r="I6" s="366" t="s">
        <v>52</v>
      </c>
      <c r="J6" s="184"/>
      <c r="O6" s="184"/>
    </row>
    <row r="7" spans="1:15" x14ac:dyDescent="0.2">
      <c r="A7" s="243" t="s">
        <v>245</v>
      </c>
      <c r="B7" s="374">
        <f>+'[1]Podklady QZ'!B676</f>
        <v>10802.143999999997</v>
      </c>
      <c r="C7" s="371">
        <f>+'[1]Podklady QZ'!C676</f>
        <v>0.2602222693018626</v>
      </c>
      <c r="D7" s="372">
        <f>+'[1]Podklady QZ'!D676</f>
        <v>10802.396999999997</v>
      </c>
      <c r="E7" s="371">
        <f>+'[1]Podklady QZ'!E676</f>
        <v>0.26024946111766595</v>
      </c>
      <c r="F7" s="372">
        <f>+'[1]Podklady QZ'!F676</f>
        <v>10451.396999999995</v>
      </c>
      <c r="G7" s="371">
        <f>+'[1]Podklady QZ'!G676</f>
        <v>0.25395401292286446</v>
      </c>
      <c r="H7" s="372">
        <f>+'[1]Podklady QZ'!H676</f>
        <v>10451.396999999995</v>
      </c>
      <c r="I7" s="371">
        <f>+'[1]Podklady QZ'!I676</f>
        <v>0.25395401292286446</v>
      </c>
      <c r="J7" s="187"/>
      <c r="O7" s="92"/>
    </row>
    <row r="8" spans="1:15" x14ac:dyDescent="0.2">
      <c r="A8" s="240" t="s">
        <v>278</v>
      </c>
      <c r="B8" s="374">
        <f>+'[1]Podklady QZ'!B677</f>
        <v>2243098.259000001</v>
      </c>
      <c r="C8" s="371">
        <f>+'[1]Podklady QZ'!C677</f>
        <v>0.17073670643623082</v>
      </c>
      <c r="D8" s="372">
        <f>+'[1]Podklady QZ'!D677</f>
        <v>2842597.6970000011</v>
      </c>
      <c r="E8" s="371">
        <f>+'[1]Podklady QZ'!E677</f>
        <v>0.17754477388457521</v>
      </c>
      <c r="F8" s="372">
        <f>+'[1]Podklady QZ'!F677</f>
        <v>3248597.9129999992</v>
      </c>
      <c r="G8" s="371">
        <f>+'[1]Podklady QZ'!G677</f>
        <v>0.17278924586215982</v>
      </c>
      <c r="H8" s="372">
        <f>+'[1]Podklady QZ'!H677</f>
        <v>8334293.8690000009</v>
      </c>
      <c r="I8" s="371">
        <f>+'[1]Podklady QZ'!I677</f>
        <v>0.17381476822831182</v>
      </c>
      <c r="J8" s="187"/>
      <c r="O8" s="92"/>
    </row>
    <row r="9" spans="1:15" x14ac:dyDescent="0.2">
      <c r="A9" s="241" t="s">
        <v>279</v>
      </c>
      <c r="B9" s="373">
        <f>+'[1]Podklady QZ'!B678</f>
        <v>953293.55599999998</v>
      </c>
      <c r="C9" s="370">
        <f>+'[1]Podklady QZ'!C678</f>
        <v>0.1406211293357196</v>
      </c>
      <c r="D9" s="367">
        <f>+'[1]Podklady QZ'!D678</f>
        <v>1264362.2750000001</v>
      </c>
      <c r="E9" s="370">
        <f>+'[1]Podklady QZ'!E678</f>
        <v>0.13931921555330343</v>
      </c>
      <c r="F9" s="367">
        <f>+'[1]Podklady QZ'!F678</f>
        <v>1450734.737</v>
      </c>
      <c r="G9" s="370">
        <f>+'[1]Podklady QZ'!G678</f>
        <v>0.12827495607724343</v>
      </c>
      <c r="H9" s="367">
        <f>+'[1]Podklady QZ'!H678</f>
        <v>3668390.568</v>
      </c>
      <c r="I9" s="370">
        <f>+'[1]Podklady QZ'!I678</f>
        <v>0.13504591819589329</v>
      </c>
      <c r="J9" s="176"/>
      <c r="K9" s="178"/>
      <c r="L9" s="178" t="str">
        <f>+B5</f>
        <v>Říjen</v>
      </c>
      <c r="M9" s="178" t="str">
        <f>+D5</f>
        <v>Listopad</v>
      </c>
      <c r="N9" s="178" t="str">
        <f>+F5</f>
        <v>Prosinec</v>
      </c>
      <c r="O9" s="179"/>
    </row>
    <row r="10" spans="1:15" x14ac:dyDescent="0.2">
      <c r="A10" s="57" t="s">
        <v>44</v>
      </c>
      <c r="B10" s="375">
        <f>+'[1]Podklady QZ'!B679</f>
        <v>76271.668000000005</v>
      </c>
      <c r="C10" s="73">
        <f>+'[1]Podklady QZ'!C679</f>
        <v>0.13647471783485024</v>
      </c>
      <c r="D10" s="363">
        <f>+'[1]Podklady QZ'!D679</f>
        <v>103440.31200000001</v>
      </c>
      <c r="E10" s="368">
        <f>+'[1]Podklady QZ'!E679</f>
        <v>0.14358322386556752</v>
      </c>
      <c r="F10" s="363">
        <f>+'[1]Podklady QZ'!F679</f>
        <v>116587.65100000001</v>
      </c>
      <c r="G10" s="368">
        <f>+'[1]Podklady QZ'!G679</f>
        <v>0.13585379734773997</v>
      </c>
      <c r="H10" s="363">
        <f>+'[1]Podklady QZ'!H679</f>
        <v>296299.63100000005</v>
      </c>
      <c r="I10" s="368">
        <f>+'[1]Podklady QZ'!I679</f>
        <v>0.13862129189184752</v>
      </c>
      <c r="J10" s="176"/>
      <c r="K10" s="178" t="str">
        <f>+A10</f>
        <v>Biomasa</v>
      </c>
      <c r="L10" s="168">
        <f>+B10</f>
        <v>76271.668000000005</v>
      </c>
      <c r="M10" s="168">
        <f>+D10</f>
        <v>103440.31200000001</v>
      </c>
      <c r="N10" s="168">
        <f>+F10</f>
        <v>116587.65100000001</v>
      </c>
      <c r="O10" s="246"/>
    </row>
    <row r="11" spans="1:15" x14ac:dyDescent="0.2">
      <c r="A11" s="57" t="s">
        <v>43</v>
      </c>
      <c r="B11" s="375">
        <f>+'[1]Podklady QZ'!B680</f>
        <v>2198.6170000000002</v>
      </c>
      <c r="C11" s="421">
        <f>+'[1]Podklady QZ'!C680</f>
        <v>4.7475652936874183E-2</v>
      </c>
      <c r="D11" s="381">
        <f>+'[1]Podklady QZ'!D680</f>
        <v>3190.5640000000003</v>
      </c>
      <c r="E11" s="380">
        <f>+'[1]Podklady QZ'!E680</f>
        <v>6.0068051661366514E-2</v>
      </c>
      <c r="F11" s="381">
        <f>+'[1]Podklady QZ'!F680</f>
        <v>3086.0889999999999</v>
      </c>
      <c r="G11" s="368">
        <f>+'[1]Podklady QZ'!G680</f>
        <v>5.2412365816282155E-2</v>
      </c>
      <c r="H11" s="381">
        <f>+'[1]Podklady QZ'!H680</f>
        <v>8475.27</v>
      </c>
      <c r="I11" s="368">
        <f>+'[1]Podklady QZ'!I680</f>
        <v>5.3536868611892982E-2</v>
      </c>
      <c r="J11" s="176"/>
      <c r="K11" s="178" t="str">
        <f t="shared" ref="K11:L25" si="0">+A11</f>
        <v>Bioplyn</v>
      </c>
      <c r="L11" s="168">
        <f t="shared" si="0"/>
        <v>2198.6170000000002</v>
      </c>
      <c r="M11" s="168">
        <f t="shared" ref="M11:M25" si="1">+D11</f>
        <v>3190.5640000000003</v>
      </c>
      <c r="N11" s="168">
        <f t="shared" ref="N11:N25" si="2">+F11</f>
        <v>3086.0889999999999</v>
      </c>
      <c r="O11" s="246"/>
    </row>
    <row r="12" spans="1:15" x14ac:dyDescent="0.2">
      <c r="A12" s="57" t="s">
        <v>42</v>
      </c>
      <c r="B12" s="375">
        <f>+'[1]Podklady QZ'!B681</f>
        <v>0</v>
      </c>
      <c r="C12" s="421">
        <f>+'[1]Podklady QZ'!C681</f>
        <v>0</v>
      </c>
      <c r="D12" s="381">
        <f>+'[1]Podklady QZ'!D681</f>
        <v>0</v>
      </c>
      <c r="E12" s="380">
        <f>+'[1]Podklady QZ'!E681</f>
        <v>0</v>
      </c>
      <c r="F12" s="381">
        <f>+'[1]Podklady QZ'!F681</f>
        <v>0</v>
      </c>
      <c r="G12" s="368">
        <f>+'[1]Podklady QZ'!G681</f>
        <v>0</v>
      </c>
      <c r="H12" s="381">
        <f>+'[1]Podklady QZ'!H681</f>
        <v>0</v>
      </c>
      <c r="I12" s="368">
        <f>+'[1]Podklady QZ'!I681</f>
        <v>0</v>
      </c>
      <c r="J12" s="176"/>
      <c r="K12" s="178" t="str">
        <f t="shared" si="0"/>
        <v>Černé uhlí</v>
      </c>
      <c r="L12" s="168">
        <f t="shared" si="0"/>
        <v>0</v>
      </c>
      <c r="M12" s="168">
        <f t="shared" si="1"/>
        <v>0</v>
      </c>
      <c r="N12" s="168">
        <f t="shared" si="2"/>
        <v>0</v>
      </c>
      <c r="O12" s="246"/>
    </row>
    <row r="13" spans="1:15" x14ac:dyDescent="0.2">
      <c r="A13" s="57" t="s">
        <v>67</v>
      </c>
      <c r="B13" s="375">
        <f>+'[1]Podklady QZ'!B682</f>
        <v>0</v>
      </c>
      <c r="C13" s="421">
        <f>+'[1]Podklady QZ'!C682</f>
        <v>0</v>
      </c>
      <c r="D13" s="381">
        <f>+'[1]Podklady QZ'!D682</f>
        <v>0</v>
      </c>
      <c r="E13" s="380">
        <f>+'[1]Podklady QZ'!E682</f>
        <v>0</v>
      </c>
      <c r="F13" s="381">
        <f>+'[1]Podklady QZ'!F682</f>
        <v>0</v>
      </c>
      <c r="G13" s="368">
        <f>+'[1]Podklady QZ'!G682</f>
        <v>0</v>
      </c>
      <c r="H13" s="381">
        <f>+'[1]Podklady QZ'!H682</f>
        <v>0</v>
      </c>
      <c r="I13" s="368">
        <f>+'[1]Podklady QZ'!I682</f>
        <v>0</v>
      </c>
      <c r="J13" s="176"/>
      <c r="K13" s="178" t="str">
        <f t="shared" si="0"/>
        <v>Elektrická energie</v>
      </c>
      <c r="L13" s="168">
        <f t="shared" si="0"/>
        <v>0</v>
      </c>
      <c r="M13" s="168">
        <f t="shared" si="1"/>
        <v>0</v>
      </c>
      <c r="N13" s="168">
        <f t="shared" si="2"/>
        <v>0</v>
      </c>
      <c r="O13" s="246"/>
    </row>
    <row r="14" spans="1:15" x14ac:dyDescent="0.2">
      <c r="A14" s="57" t="s">
        <v>68</v>
      </c>
      <c r="B14" s="375">
        <f>+'[1]Podklady QZ'!B683</f>
        <v>124</v>
      </c>
      <c r="C14" s="421">
        <f>+'[1]Podklady QZ'!C683</f>
        <v>9.7510340814368615E-2</v>
      </c>
      <c r="D14" s="381">
        <f>+'[1]Podklady QZ'!D683</f>
        <v>121</v>
      </c>
      <c r="E14" s="380">
        <f>+'[1]Podklady QZ'!E683</f>
        <v>0.1202376930262138</v>
      </c>
      <c r="F14" s="381">
        <f>+'[1]Podklady QZ'!F683</f>
        <v>128</v>
      </c>
      <c r="G14" s="368">
        <f>+'[1]Podklady QZ'!G683</f>
        <v>0.14337399330174624</v>
      </c>
      <c r="H14" s="381">
        <f>+'[1]Podklady QZ'!H683</f>
        <v>373</v>
      </c>
      <c r="I14" s="368">
        <f>+'[1]Podklady QZ'!I683</f>
        <v>0.11763704084496826</v>
      </c>
      <c r="J14" s="176"/>
      <c r="K14" s="178" t="str">
        <f t="shared" si="0"/>
        <v>Energie prostředí (tepelné čerpadlo)</v>
      </c>
      <c r="L14" s="168">
        <f t="shared" si="0"/>
        <v>124</v>
      </c>
      <c r="M14" s="168">
        <f t="shared" si="1"/>
        <v>121</v>
      </c>
      <c r="N14" s="168">
        <f t="shared" si="2"/>
        <v>128</v>
      </c>
      <c r="O14" s="246"/>
    </row>
    <row r="15" spans="1:15" x14ac:dyDescent="0.2">
      <c r="A15" s="57" t="s">
        <v>69</v>
      </c>
      <c r="B15" s="375">
        <f>+'[1]Podklady QZ'!B684</f>
        <v>4</v>
      </c>
      <c r="C15" s="421">
        <f>+'[1]Podklady QZ'!C684</f>
        <v>0.12758763675799817</v>
      </c>
      <c r="D15" s="381">
        <f>+'[1]Podklady QZ'!D684</f>
        <v>1</v>
      </c>
      <c r="E15" s="380">
        <f>+'[1]Podklady QZ'!E684</f>
        <v>0.11071744906997343</v>
      </c>
      <c r="F15" s="381">
        <f>+'[1]Podklady QZ'!F684</f>
        <v>1</v>
      </c>
      <c r="G15" s="368">
        <f>+'[1]Podklady QZ'!G684</f>
        <v>0.10422094841063052</v>
      </c>
      <c r="H15" s="381">
        <f>+'[1]Podklady QZ'!H684</f>
        <v>6</v>
      </c>
      <c r="I15" s="368">
        <f>+'[1]Podklady QZ'!I684</f>
        <v>0.12005282324222659</v>
      </c>
      <c r="J15" s="176"/>
      <c r="K15" s="178" t="str">
        <f t="shared" si="0"/>
        <v>Energie Slunce (solární kolektor)</v>
      </c>
      <c r="L15" s="168">
        <f t="shared" si="0"/>
        <v>4</v>
      </c>
      <c r="M15" s="168">
        <f t="shared" si="1"/>
        <v>1</v>
      </c>
      <c r="N15" s="168">
        <f t="shared" si="2"/>
        <v>1</v>
      </c>
      <c r="O15" s="246"/>
    </row>
    <row r="16" spans="1:15" x14ac:dyDescent="0.2">
      <c r="A16" s="57" t="s">
        <v>41</v>
      </c>
      <c r="B16" s="375">
        <f>+'[1]Podklady QZ'!B685</f>
        <v>767788.32199999993</v>
      </c>
      <c r="C16" s="421">
        <f>+'[1]Podklady QZ'!C685</f>
        <v>0.24509194776400159</v>
      </c>
      <c r="D16" s="381">
        <f>+'[1]Podklady QZ'!D685</f>
        <v>987049.65300000005</v>
      </c>
      <c r="E16" s="380">
        <f>+'[1]Podklady QZ'!E685</f>
        <v>0.23128408937823433</v>
      </c>
      <c r="F16" s="381">
        <f>+'[1]Podklady QZ'!F685</f>
        <v>1191241.8670000001</v>
      </c>
      <c r="G16" s="368">
        <f>+'[1]Podklady QZ'!G685</f>
        <v>0.22381184112168215</v>
      </c>
      <c r="H16" s="381">
        <f>+'[1]Podklady QZ'!H685</f>
        <v>2946079.8420000002</v>
      </c>
      <c r="I16" s="368">
        <f>+'[1]Podklady QZ'!I685</f>
        <v>0.23155793440823946</v>
      </c>
      <c r="J16" s="176"/>
      <c r="K16" s="178" t="str">
        <f t="shared" si="0"/>
        <v>Hnědé uhlí</v>
      </c>
      <c r="L16" s="168">
        <f t="shared" si="0"/>
        <v>767788.32199999993</v>
      </c>
      <c r="M16" s="168">
        <f t="shared" si="1"/>
        <v>987049.65300000005</v>
      </c>
      <c r="N16" s="168">
        <f t="shared" si="2"/>
        <v>1191241.8670000001</v>
      </c>
      <c r="O16" s="246"/>
    </row>
    <row r="17" spans="1:18" x14ac:dyDescent="0.2">
      <c r="A17" s="57" t="s">
        <v>80</v>
      </c>
      <c r="B17" s="375">
        <f>+'[1]Podklady QZ'!B686</f>
        <v>0</v>
      </c>
      <c r="C17" s="421">
        <f>+'[1]Podklady QZ'!C686</f>
        <v>0</v>
      </c>
      <c r="D17" s="381">
        <f>+'[1]Podklady QZ'!D686</f>
        <v>0</v>
      </c>
      <c r="E17" s="380">
        <f>+'[1]Podklady QZ'!E686</f>
        <v>0</v>
      </c>
      <c r="F17" s="381">
        <f>+'[1]Podklady QZ'!F686</f>
        <v>0</v>
      </c>
      <c r="G17" s="368">
        <f>+'[1]Podklady QZ'!G686</f>
        <v>0</v>
      </c>
      <c r="H17" s="381">
        <f>+'[1]Podklady QZ'!H686</f>
        <v>0</v>
      </c>
      <c r="I17" s="368">
        <f>+'[1]Podklady QZ'!I686</f>
        <v>0</v>
      </c>
      <c r="J17" s="176"/>
      <c r="K17" s="178" t="str">
        <f t="shared" si="0"/>
        <v>Jaderné palivo</v>
      </c>
      <c r="L17" s="168">
        <f t="shared" si="0"/>
        <v>0</v>
      </c>
      <c r="M17" s="168">
        <f t="shared" si="1"/>
        <v>0</v>
      </c>
      <c r="N17" s="168">
        <f t="shared" si="2"/>
        <v>0</v>
      </c>
      <c r="O17" s="246"/>
    </row>
    <row r="18" spans="1:18" x14ac:dyDescent="0.2">
      <c r="A18" s="57" t="s">
        <v>40</v>
      </c>
      <c r="B18" s="375">
        <f>+'[1]Podklady QZ'!B687</f>
        <v>0</v>
      </c>
      <c r="C18" s="421">
        <f>+'[1]Podklady QZ'!C687</f>
        <v>0</v>
      </c>
      <c r="D18" s="381">
        <f>+'[1]Podklady QZ'!D687</f>
        <v>0</v>
      </c>
      <c r="E18" s="380">
        <f>+'[1]Podklady QZ'!E687</f>
        <v>0</v>
      </c>
      <c r="F18" s="381">
        <f>+'[1]Podklady QZ'!F687</f>
        <v>0</v>
      </c>
      <c r="G18" s="368">
        <f>+'[1]Podklady QZ'!G687</f>
        <v>0</v>
      </c>
      <c r="H18" s="381">
        <f>+'[1]Podklady QZ'!H687</f>
        <v>0</v>
      </c>
      <c r="I18" s="368">
        <f>+'[1]Podklady QZ'!I687</f>
        <v>0</v>
      </c>
      <c r="J18" s="176"/>
      <c r="K18" s="178" t="str">
        <f t="shared" si="0"/>
        <v>Koks</v>
      </c>
      <c r="L18" s="168">
        <f t="shared" si="0"/>
        <v>0</v>
      </c>
      <c r="M18" s="168">
        <f t="shared" si="1"/>
        <v>0</v>
      </c>
      <c r="N18" s="168">
        <f t="shared" si="2"/>
        <v>0</v>
      </c>
      <c r="O18" s="246"/>
    </row>
    <row r="19" spans="1:18" x14ac:dyDescent="0.2">
      <c r="A19" s="57" t="s">
        <v>39</v>
      </c>
      <c r="B19" s="375">
        <f>+'[1]Podklady QZ'!B688</f>
        <v>429</v>
      </c>
      <c r="C19" s="421">
        <f>+'[1]Podklady QZ'!C688</f>
        <v>1.2938449053333797E-2</v>
      </c>
      <c r="D19" s="381">
        <f>+'[1]Podklady QZ'!D688</f>
        <v>564</v>
      </c>
      <c r="E19" s="380">
        <f>+'[1]Podklady QZ'!E688</f>
        <v>1.9653023089688696E-2</v>
      </c>
      <c r="F19" s="381">
        <f>+'[1]Podklady QZ'!F688</f>
        <v>1298</v>
      </c>
      <c r="G19" s="368">
        <f>+'[1]Podklady QZ'!G688</f>
        <v>3.2021365997429163E-2</v>
      </c>
      <c r="H19" s="381">
        <f>+'[1]Podklady QZ'!H688</f>
        <v>2291</v>
      </c>
      <c r="I19" s="368">
        <f>+'[1]Podklady QZ'!I688</f>
        <v>2.237516683465459E-2</v>
      </c>
      <c r="J19" s="176"/>
      <c r="K19" s="178" t="str">
        <f t="shared" si="0"/>
        <v>Odpadní teplo</v>
      </c>
      <c r="L19" s="168">
        <f t="shared" si="0"/>
        <v>429</v>
      </c>
      <c r="M19" s="168">
        <f t="shared" si="1"/>
        <v>564</v>
      </c>
      <c r="N19" s="168">
        <f t="shared" si="2"/>
        <v>1298</v>
      </c>
      <c r="O19" s="246"/>
    </row>
    <row r="20" spans="1:18" x14ac:dyDescent="0.2">
      <c r="A20" s="57" t="s">
        <v>38</v>
      </c>
      <c r="B20" s="375">
        <f>+'[1]Podklady QZ'!B689</f>
        <v>0</v>
      </c>
      <c r="C20" s="421">
        <f>+'[1]Podklady QZ'!C689</f>
        <v>0</v>
      </c>
      <c r="D20" s="381">
        <f>+'[1]Podklady QZ'!D689</f>
        <v>0</v>
      </c>
      <c r="E20" s="380">
        <f>+'[1]Podklady QZ'!E689</f>
        <v>0</v>
      </c>
      <c r="F20" s="381">
        <f>+'[1]Podklady QZ'!F689</f>
        <v>0</v>
      </c>
      <c r="G20" s="368">
        <f>+'[1]Podklady QZ'!G689</f>
        <v>0</v>
      </c>
      <c r="H20" s="381">
        <f>+'[1]Podklady QZ'!H689</f>
        <v>0</v>
      </c>
      <c r="I20" s="368">
        <f>+'[1]Podklady QZ'!I689</f>
        <v>0</v>
      </c>
      <c r="J20" s="176"/>
      <c r="K20" s="178" t="str">
        <f t="shared" si="0"/>
        <v>Ostatní kapalná paliva</v>
      </c>
      <c r="L20" s="168">
        <f t="shared" si="0"/>
        <v>0</v>
      </c>
      <c r="M20" s="168">
        <f t="shared" si="1"/>
        <v>0</v>
      </c>
      <c r="N20" s="168">
        <f t="shared" si="2"/>
        <v>0</v>
      </c>
      <c r="O20" s="246"/>
    </row>
    <row r="21" spans="1:18" x14ac:dyDescent="0.2">
      <c r="A21" s="57" t="s">
        <v>37</v>
      </c>
      <c r="B21" s="375">
        <f>+'[1]Podklady QZ'!B690</f>
        <v>1642.15</v>
      </c>
      <c r="C21" s="421">
        <f>+'[1]Podklady QZ'!C690</f>
        <v>8.0445922897143425E-3</v>
      </c>
      <c r="D21" s="381">
        <f>+'[1]Podklady QZ'!D690</f>
        <v>986.32</v>
      </c>
      <c r="E21" s="380">
        <f>+'[1]Podklady QZ'!E690</f>
        <v>3.4196053813448182E-3</v>
      </c>
      <c r="F21" s="381">
        <f>+'[1]Podklady QZ'!F690</f>
        <v>1906.82</v>
      </c>
      <c r="G21" s="368">
        <f>+'[1]Podklady QZ'!G690</f>
        <v>7.6328616994019334E-3</v>
      </c>
      <c r="H21" s="381">
        <f>+'[1]Podklady QZ'!H690</f>
        <v>4535.29</v>
      </c>
      <c r="I21" s="368">
        <f>+'[1]Podklady QZ'!I690</f>
        <v>6.109129909478094E-3</v>
      </c>
      <c r="J21" s="176"/>
      <c r="K21" s="178" t="str">
        <f t="shared" si="0"/>
        <v>Ostatní pevná paliva</v>
      </c>
      <c r="L21" s="168">
        <f t="shared" si="0"/>
        <v>1642.15</v>
      </c>
      <c r="M21" s="168">
        <f t="shared" si="1"/>
        <v>986.32</v>
      </c>
      <c r="N21" s="168">
        <f t="shared" si="2"/>
        <v>1906.82</v>
      </c>
      <c r="O21" s="246"/>
    </row>
    <row r="22" spans="1:18" x14ac:dyDescent="0.2">
      <c r="A22" s="57" t="s">
        <v>36</v>
      </c>
      <c r="B22" s="375">
        <f>+'[1]Podklady QZ'!B691</f>
        <v>0</v>
      </c>
      <c r="C22" s="421">
        <f>+'[1]Podklady QZ'!C691</f>
        <v>0</v>
      </c>
      <c r="D22" s="381">
        <f>+'[1]Podklady QZ'!D691</f>
        <v>0</v>
      </c>
      <c r="E22" s="380">
        <f>+'[1]Podklady QZ'!E691</f>
        <v>0</v>
      </c>
      <c r="F22" s="381">
        <f>+'[1]Podklady QZ'!F691</f>
        <v>7896</v>
      </c>
      <c r="G22" s="368">
        <f>+'[1]Podklady QZ'!G691</f>
        <v>1.917364694704753E-2</v>
      </c>
      <c r="H22" s="381">
        <f>+'[1]Podklady QZ'!H691</f>
        <v>7896</v>
      </c>
      <c r="I22" s="368">
        <f>+'[1]Podklady QZ'!I691</f>
        <v>7.5480482237115301E-3</v>
      </c>
      <c r="J22" s="176"/>
      <c r="K22" s="178" t="str">
        <f t="shared" si="0"/>
        <v>Ostatní plyny</v>
      </c>
      <c r="L22" s="168">
        <f t="shared" si="0"/>
        <v>0</v>
      </c>
      <c r="M22" s="168">
        <f t="shared" si="1"/>
        <v>0</v>
      </c>
      <c r="N22" s="168">
        <f t="shared" si="2"/>
        <v>7896</v>
      </c>
      <c r="O22" s="246"/>
    </row>
    <row r="23" spans="1:18" x14ac:dyDescent="0.2">
      <c r="A23" s="57" t="s">
        <v>3</v>
      </c>
      <c r="B23" s="375">
        <f>+'[1]Podklady QZ'!B692</f>
        <v>0</v>
      </c>
      <c r="C23" s="421">
        <f>+'[1]Podklady QZ'!C692</f>
        <v>0</v>
      </c>
      <c r="D23" s="381">
        <f>+'[1]Podklady QZ'!D692</f>
        <v>0</v>
      </c>
      <c r="E23" s="380">
        <f>+'[1]Podklady QZ'!E692</f>
        <v>0</v>
      </c>
      <c r="F23" s="381">
        <f>+'[1]Podklady QZ'!F692</f>
        <v>0</v>
      </c>
      <c r="G23" s="368">
        <f>+'[1]Podklady QZ'!G692</f>
        <v>0</v>
      </c>
      <c r="H23" s="381">
        <f>+'[1]Podklady QZ'!H692</f>
        <v>0</v>
      </c>
      <c r="I23" s="368">
        <f>+'[1]Podklady QZ'!I692</f>
        <v>0</v>
      </c>
      <c r="J23" s="176"/>
      <c r="K23" s="178" t="str">
        <f t="shared" si="0"/>
        <v>Ostatní</v>
      </c>
      <c r="L23" s="168">
        <f t="shared" si="0"/>
        <v>0</v>
      </c>
      <c r="M23" s="168">
        <f t="shared" si="1"/>
        <v>0</v>
      </c>
      <c r="N23" s="168">
        <f t="shared" si="2"/>
        <v>0</v>
      </c>
      <c r="O23" s="246"/>
    </row>
    <row r="24" spans="1:18" x14ac:dyDescent="0.2">
      <c r="A24" s="57" t="s">
        <v>35</v>
      </c>
      <c r="B24" s="375">
        <f>+'[1]Podklady QZ'!B693</f>
        <v>508.06400000000002</v>
      </c>
      <c r="C24" s="421">
        <f>+'[1]Podklady QZ'!C693</f>
        <v>9.8744566574704568E-2</v>
      </c>
      <c r="D24" s="381">
        <f>+'[1]Podklady QZ'!D693</f>
        <v>116.062</v>
      </c>
      <c r="E24" s="380">
        <f>+'[1]Podklady QZ'!E693</f>
        <v>9.2807502516858344E-3</v>
      </c>
      <c r="F24" s="381">
        <f>+'[1]Podklady QZ'!F693</f>
        <v>191.697</v>
      </c>
      <c r="G24" s="368">
        <f>+'[1]Podklady QZ'!G693</f>
        <v>3.672373909836734E-2</v>
      </c>
      <c r="H24" s="381">
        <f>+'[1]Podklady QZ'!H693</f>
        <v>815.82299999999998</v>
      </c>
      <c r="I24" s="368">
        <f>+'[1]Podklady QZ'!I693</f>
        <v>3.5670818088328914E-2</v>
      </c>
      <c r="J24" s="176"/>
      <c r="K24" s="178" t="str">
        <f t="shared" si="0"/>
        <v>Topné oleje</v>
      </c>
      <c r="L24" s="168">
        <f t="shared" si="0"/>
        <v>508.06400000000002</v>
      </c>
      <c r="M24" s="168">
        <f t="shared" si="1"/>
        <v>116.062</v>
      </c>
      <c r="N24" s="168">
        <f t="shared" si="2"/>
        <v>191.697</v>
      </c>
      <c r="O24" s="246"/>
    </row>
    <row r="25" spans="1:18" x14ac:dyDescent="0.2">
      <c r="A25" s="218" t="s">
        <v>34</v>
      </c>
      <c r="B25" s="377">
        <f>+'[1]Podklady QZ'!B694</f>
        <v>104327.73500000002</v>
      </c>
      <c r="C25" s="422">
        <f>+'[1]Podklady QZ'!C694</f>
        <v>6.0916454774737609E-2</v>
      </c>
      <c r="D25" s="379">
        <f>+'[1]Podklady QZ'!D694</f>
        <v>168893.364</v>
      </c>
      <c r="E25" s="378">
        <f>+'[1]Podklady QZ'!E694</f>
        <v>7.288260150945329E-2</v>
      </c>
      <c r="F25" s="379">
        <f>+'[1]Podklady QZ'!F694</f>
        <v>128397.61299999998</v>
      </c>
      <c r="G25" s="378">
        <f>+'[1]Podklady QZ'!G694</f>
        <v>4.4115236055789993E-2</v>
      </c>
      <c r="H25" s="379">
        <f>+'[1]Podklady QZ'!H694</f>
        <v>401618.71200000006</v>
      </c>
      <c r="I25" s="378">
        <f>+'[1]Podklady QZ'!I694</f>
        <v>5.7866164446499807E-2</v>
      </c>
      <c r="J25" s="176"/>
      <c r="K25" s="178" t="str">
        <f t="shared" si="0"/>
        <v>Zemní plyn</v>
      </c>
      <c r="L25" s="168">
        <f t="shared" si="0"/>
        <v>104327.73500000002</v>
      </c>
      <c r="M25" s="168">
        <f t="shared" si="1"/>
        <v>168893.364</v>
      </c>
      <c r="N25" s="168">
        <f t="shared" si="2"/>
        <v>128397.61299999998</v>
      </c>
      <c r="O25" s="173"/>
    </row>
    <row r="26" spans="1:18" ht="13.5" customHeight="1" x14ac:dyDescent="0.2">
      <c r="A26" s="242" t="s">
        <v>280</v>
      </c>
      <c r="B26" s="373">
        <f>+'[1]Podklady QZ'!B695</f>
        <v>796665.6669999999</v>
      </c>
      <c r="C26" s="370">
        <f>+'[1]Podklady QZ'!C695</f>
        <v>0.13171115091686103</v>
      </c>
      <c r="D26" s="367">
        <f>+'[1]Podklady QZ'!D695</f>
        <v>1054385.791</v>
      </c>
      <c r="E26" s="370">
        <f>+'[1]Podklady QZ'!E695</f>
        <v>0.12797734976528477</v>
      </c>
      <c r="F26" s="367">
        <f>+'[1]Podklady QZ'!F695</f>
        <v>1257892.6609999998</v>
      </c>
      <c r="G26" s="370">
        <f>+'[1]Podklady QZ'!G695</f>
        <v>0.12097049364489627</v>
      </c>
      <c r="H26" s="367">
        <f>+'[1]Podklady QZ'!H695</f>
        <v>3108944.1189999999</v>
      </c>
      <c r="I26" s="370">
        <f>+'[1]Podklady QZ'!I695</f>
        <v>0.12594073161359551</v>
      </c>
      <c r="J26" s="17"/>
      <c r="K26" s="178"/>
      <c r="L26" s="178" t="str">
        <f>+L9</f>
        <v>Říjen</v>
      </c>
      <c r="M26" s="178" t="str">
        <f t="shared" ref="M26:N26" si="3">+M9</f>
        <v>Listopad</v>
      </c>
      <c r="N26" s="178" t="str">
        <f t="shared" si="3"/>
        <v>Prosinec</v>
      </c>
      <c r="O26" s="127"/>
      <c r="P26" s="226"/>
      <c r="Q26" s="226"/>
      <c r="R26" s="226"/>
    </row>
    <row r="27" spans="1:18" ht="12.75" customHeight="1" x14ac:dyDescent="0.2">
      <c r="A27" s="57" t="s">
        <v>29</v>
      </c>
      <c r="B27" s="375">
        <f>+'[1]Podklady QZ'!B696</f>
        <v>300630.79299999995</v>
      </c>
      <c r="C27" s="368">
        <f>+'[1]Podklady QZ'!C696</f>
        <v>0.17681547716281143</v>
      </c>
      <c r="D27" s="363">
        <f>+'[1]Podklady QZ'!D696</f>
        <v>357552.31599999999</v>
      </c>
      <c r="E27" s="368">
        <f>+'[1]Podklady QZ'!E696</f>
        <v>0.1769347881932615</v>
      </c>
      <c r="F27" s="363">
        <f>+'[1]Podklady QZ'!F696</f>
        <v>377562.77799999999</v>
      </c>
      <c r="G27" s="368">
        <f>+'[1]Podklady QZ'!G696</f>
        <v>0.16542501609000132</v>
      </c>
      <c r="H27" s="363">
        <f>+'[1]Podklady QZ'!H696</f>
        <v>1035745.8869999999</v>
      </c>
      <c r="I27" s="368">
        <f>+'[1]Podklady QZ'!I696</f>
        <v>0.1725252315630153</v>
      </c>
      <c r="J27" s="176"/>
      <c r="K27" s="178" t="str">
        <f>+A27</f>
        <v>Průmysl</v>
      </c>
      <c r="L27" s="168">
        <f t="shared" ref="L27:L34" si="4">+B27</f>
        <v>300630.79299999995</v>
      </c>
      <c r="M27" s="168">
        <f t="shared" ref="M27:M34" si="5">+D27</f>
        <v>357552.31599999999</v>
      </c>
      <c r="N27" s="168">
        <f t="shared" ref="N27:N34" si="6">+F27</f>
        <v>377562.77799999999</v>
      </c>
      <c r="O27" s="127"/>
      <c r="P27" s="246"/>
      <c r="Q27" s="246"/>
      <c r="R27" s="246"/>
    </row>
    <row r="28" spans="1:18" ht="12.75" customHeight="1" x14ac:dyDescent="0.2">
      <c r="A28" s="57" t="s">
        <v>0</v>
      </c>
      <c r="B28" s="375">
        <f>+'[1]Podklady QZ'!B697</f>
        <v>32446.82</v>
      </c>
      <c r="C28" s="380">
        <f>+'[1]Podklady QZ'!C697</f>
        <v>0.21021777430523436</v>
      </c>
      <c r="D28" s="381">
        <f>+'[1]Podklady QZ'!D697</f>
        <v>41292.25</v>
      </c>
      <c r="E28" s="380">
        <f>+'[1]Podklady QZ'!E697</f>
        <v>0.18998935790892058</v>
      </c>
      <c r="F28" s="381">
        <f>+'[1]Podklady QZ'!F697</f>
        <v>50671.88</v>
      </c>
      <c r="G28" s="368">
        <f>+'[1]Podklady QZ'!G697</f>
        <v>0.19495001098924025</v>
      </c>
      <c r="H28" s="381">
        <f>+'[1]Podklady QZ'!H697</f>
        <v>124410.95000000001</v>
      </c>
      <c r="I28" s="368">
        <f>+'[1]Podklady QZ'!I697</f>
        <v>0.19697405888077574</v>
      </c>
      <c r="J28" s="176"/>
      <c r="K28" s="178" t="str">
        <f t="shared" ref="K28:K34" si="7">+A28</f>
        <v>Energetika</v>
      </c>
      <c r="L28" s="168">
        <f t="shared" si="4"/>
        <v>32446.82</v>
      </c>
      <c r="M28" s="168">
        <f t="shared" si="5"/>
        <v>41292.25</v>
      </c>
      <c r="N28" s="168">
        <f t="shared" si="6"/>
        <v>50671.88</v>
      </c>
      <c r="O28" s="127"/>
    </row>
    <row r="29" spans="1:18" ht="12.75" customHeight="1" x14ac:dyDescent="0.2">
      <c r="A29" s="57" t="s">
        <v>1</v>
      </c>
      <c r="B29" s="375">
        <f>+'[1]Podklady QZ'!B698</f>
        <v>11416.55</v>
      </c>
      <c r="C29" s="380">
        <f>+'[1]Podklady QZ'!C698</f>
        <v>0.23720800677248594</v>
      </c>
      <c r="D29" s="381">
        <f>+'[1]Podklady QZ'!D698</f>
        <v>16596.11</v>
      </c>
      <c r="E29" s="380">
        <f>+'[1]Podklady QZ'!E698</f>
        <v>0.21952631572124714</v>
      </c>
      <c r="F29" s="381">
        <f>+'[1]Podklady QZ'!F698</f>
        <v>20759.159999999996</v>
      </c>
      <c r="G29" s="368">
        <f>+'[1]Podklady QZ'!G698</f>
        <v>0.19418321229614105</v>
      </c>
      <c r="H29" s="381">
        <f>+'[1]Podklady QZ'!H698</f>
        <v>48771.819999999992</v>
      </c>
      <c r="I29" s="368">
        <f>+'[1]Podklady QZ'!I698</f>
        <v>0.21146892039059381</v>
      </c>
      <c r="J29" s="176"/>
      <c r="K29" s="178" t="str">
        <f t="shared" si="7"/>
        <v>Doprava</v>
      </c>
      <c r="L29" s="168">
        <f t="shared" si="4"/>
        <v>11416.55</v>
      </c>
      <c r="M29" s="168">
        <f t="shared" si="5"/>
        <v>16596.11</v>
      </c>
      <c r="N29" s="168">
        <f t="shared" si="6"/>
        <v>20759.159999999996</v>
      </c>
      <c r="O29" s="127"/>
    </row>
    <row r="30" spans="1:18" ht="12.75" customHeight="1" x14ac:dyDescent="0.2">
      <c r="A30" s="57" t="s">
        <v>2</v>
      </c>
      <c r="B30" s="375">
        <f>+'[1]Podklady QZ'!B699</f>
        <v>585.91399999999999</v>
      </c>
      <c r="C30" s="380">
        <f>+'[1]Podklady QZ'!C699</f>
        <v>2.1902922615186098E-2</v>
      </c>
      <c r="D30" s="381">
        <f>+'[1]Podklady QZ'!D699</f>
        <v>966.55900000000008</v>
      </c>
      <c r="E30" s="380">
        <f>+'[1]Podklady QZ'!E699</f>
        <v>2.0726753785913099E-2</v>
      </c>
      <c r="F30" s="381">
        <f>+'[1]Podklady QZ'!F699</f>
        <v>1149.9589999999998</v>
      </c>
      <c r="G30" s="368">
        <f>+'[1]Podklady QZ'!G699</f>
        <v>1.927539529588158E-2</v>
      </c>
      <c r="H30" s="381">
        <f>+'[1]Podklady QZ'!H699</f>
        <v>2702.4319999999998</v>
      </c>
      <c r="I30" s="368">
        <f>+'[1]Podklady QZ'!I699</f>
        <v>2.0312421700784535E-2</v>
      </c>
      <c r="J30" s="176"/>
      <c r="K30" s="178" t="str">
        <f t="shared" si="7"/>
        <v>Stavebnictví</v>
      </c>
      <c r="L30" s="168">
        <f t="shared" si="4"/>
        <v>585.91399999999999</v>
      </c>
      <c r="M30" s="168">
        <f t="shared" si="5"/>
        <v>966.55900000000008</v>
      </c>
      <c r="N30" s="168">
        <f t="shared" si="6"/>
        <v>1149.9589999999998</v>
      </c>
    </row>
    <row r="31" spans="1:18" x14ac:dyDescent="0.2">
      <c r="A31" s="57" t="s">
        <v>6</v>
      </c>
      <c r="B31" s="375">
        <f>+'[1]Podklady QZ'!B700</f>
        <v>9523.8000000000011</v>
      </c>
      <c r="C31" s="380">
        <f>+'[1]Podklady QZ'!C700</f>
        <v>0.38887871710774002</v>
      </c>
      <c r="D31" s="381">
        <f>+'[1]Podklady QZ'!D700</f>
        <v>15079.2</v>
      </c>
      <c r="E31" s="380">
        <f>+'[1]Podklady QZ'!E700</f>
        <v>0.4252793356355668</v>
      </c>
      <c r="F31" s="381">
        <f>+'[1]Podklady QZ'!F700</f>
        <v>11399.26</v>
      </c>
      <c r="G31" s="368">
        <f>+'[1]Podklady QZ'!G700</f>
        <v>0.30945866708965714</v>
      </c>
      <c r="H31" s="381">
        <f>+'[1]Podklady QZ'!H700</f>
        <v>36002.26</v>
      </c>
      <c r="I31" s="368">
        <f>+'[1]Podklady QZ'!I700</f>
        <v>0.37198677723747914</v>
      </c>
      <c r="J31" s="176"/>
      <c r="K31" s="178" t="str">
        <f t="shared" si="7"/>
        <v>Zemědělství a lesnictví</v>
      </c>
      <c r="L31" s="168">
        <f t="shared" si="4"/>
        <v>9523.8000000000011</v>
      </c>
      <c r="M31" s="168">
        <f t="shared" si="5"/>
        <v>15079.2</v>
      </c>
      <c r="N31" s="168">
        <f t="shared" si="6"/>
        <v>11399.26</v>
      </c>
    </row>
    <row r="32" spans="1:18" x14ac:dyDescent="0.2">
      <c r="A32" s="57" t="s">
        <v>28</v>
      </c>
      <c r="B32" s="375">
        <f>+'[1]Podklady QZ'!B701</f>
        <v>290652.462</v>
      </c>
      <c r="C32" s="380">
        <f>+'[1]Podklady QZ'!C701</f>
        <v>0.11271309212141999</v>
      </c>
      <c r="D32" s="381">
        <f>+'[1]Podklady QZ'!D701</f>
        <v>401172.90299999993</v>
      </c>
      <c r="E32" s="380">
        <f>+'[1]Podklady QZ'!E701</f>
        <v>0.11116913458558347</v>
      </c>
      <c r="F32" s="381">
        <f>+'[1]Podklady QZ'!F701</f>
        <v>521536.7240000001</v>
      </c>
      <c r="G32" s="368">
        <f>+'[1]Podklady QZ'!G701</f>
        <v>0.11221696836349611</v>
      </c>
      <c r="H32" s="381">
        <f>+'[1]Podklady QZ'!H701</f>
        <v>1213362.0890000002</v>
      </c>
      <c r="I32" s="368">
        <f>+'[1]Podklady QZ'!I701</f>
        <v>0.11198605454542802</v>
      </c>
      <c r="J32" s="176"/>
      <c r="K32" s="178" t="str">
        <f t="shared" si="7"/>
        <v>Domácnosti</v>
      </c>
      <c r="L32" s="168">
        <f t="shared" si="4"/>
        <v>290652.462</v>
      </c>
      <c r="M32" s="168">
        <f t="shared" si="5"/>
        <v>401172.90299999993</v>
      </c>
      <c r="N32" s="168">
        <f t="shared" si="6"/>
        <v>521536.7240000001</v>
      </c>
    </row>
    <row r="33" spans="1:14" x14ac:dyDescent="0.2">
      <c r="A33" s="57" t="s">
        <v>5</v>
      </c>
      <c r="B33" s="375">
        <f>+'[1]Podklady QZ'!B702</f>
        <v>136347.12800000003</v>
      </c>
      <c r="C33" s="380">
        <f>+'[1]Podklady QZ'!C702</f>
        <v>9.9053966887888381E-2</v>
      </c>
      <c r="D33" s="381">
        <f>+'[1]Podklady QZ'!D702</f>
        <v>200198.46299999999</v>
      </c>
      <c r="E33" s="380">
        <f>+'[1]Podklady QZ'!E702</f>
        <v>9.8580285755223512E-2</v>
      </c>
      <c r="F33" s="381">
        <f>+'[1]Podklady QZ'!F702</f>
        <v>249674.31399999998</v>
      </c>
      <c r="G33" s="368">
        <f>+'[1]Podklady QZ'!G702</f>
        <v>9.1794561613230991E-2</v>
      </c>
      <c r="H33" s="381">
        <f>+'[1]Podklady QZ'!H702</f>
        <v>586219.90500000003</v>
      </c>
      <c r="I33" s="368">
        <f>+'[1]Podklady QZ'!I702</f>
        <v>9.5674465748001689E-2</v>
      </c>
      <c r="J33" s="176"/>
      <c r="K33" s="178" t="str">
        <f t="shared" si="7"/>
        <v>Obchod, služby, školství, zdravotnictví</v>
      </c>
      <c r="L33" s="168">
        <f t="shared" si="4"/>
        <v>136347.12800000003</v>
      </c>
      <c r="M33" s="168">
        <f t="shared" si="5"/>
        <v>200198.46299999999</v>
      </c>
      <c r="N33" s="168">
        <f t="shared" si="6"/>
        <v>249674.31399999998</v>
      </c>
    </row>
    <row r="34" spans="1:14" ht="12.75" thickBot="1" x14ac:dyDescent="0.25">
      <c r="A34" s="58" t="s">
        <v>3</v>
      </c>
      <c r="B34" s="376">
        <f>+'[1]Podklady QZ'!B703</f>
        <v>15062.199999999999</v>
      </c>
      <c r="C34" s="369">
        <f>+'[1]Podklady QZ'!C703</f>
        <v>0.10803047600965247</v>
      </c>
      <c r="D34" s="364">
        <f>+'[1]Podklady QZ'!D703</f>
        <v>21527.99</v>
      </c>
      <c r="E34" s="369">
        <f>+'[1]Podklady QZ'!E703</f>
        <v>0.1057809955105803</v>
      </c>
      <c r="F34" s="364">
        <f>+'[1]Podklady QZ'!F703</f>
        <v>25138.585999999999</v>
      </c>
      <c r="G34" s="369">
        <f>+'[1]Podklady QZ'!G703</f>
        <v>8.8162201173604501E-2</v>
      </c>
      <c r="H34" s="364">
        <f>+'[1]Podklady QZ'!H703</f>
        <v>61728.775999999998</v>
      </c>
      <c r="I34" s="369">
        <f>+'[1]Podklady QZ'!I703</f>
        <v>9.8281650656573988E-2</v>
      </c>
      <c r="J34" s="176"/>
      <c r="K34" s="178" t="str">
        <f t="shared" si="7"/>
        <v>Ostatní</v>
      </c>
      <c r="L34" s="168">
        <f t="shared" si="4"/>
        <v>15062.199999999999</v>
      </c>
      <c r="M34" s="168">
        <f t="shared" si="5"/>
        <v>21527.99</v>
      </c>
      <c r="N34" s="168">
        <f t="shared" si="6"/>
        <v>25138.585999999999</v>
      </c>
    </row>
    <row r="35" spans="1:14" ht="18" customHeight="1" x14ac:dyDescent="0.2">
      <c r="A35" s="244" t="s">
        <v>257</v>
      </c>
      <c r="B35" s="244"/>
      <c r="C35" s="244"/>
      <c r="D35" s="14"/>
      <c r="F35" s="17"/>
      <c r="G35" s="178"/>
      <c r="H35" s="178"/>
      <c r="I35" s="4" t="s">
        <v>82</v>
      </c>
      <c r="J35" s="178"/>
    </row>
    <row r="36" spans="1:14" x14ac:dyDescent="0.2">
      <c r="A36" s="119"/>
      <c r="B36" s="119"/>
      <c r="C36" s="119"/>
    </row>
    <row r="37" spans="1:14" x14ac:dyDescent="0.2">
      <c r="B37" s="127"/>
      <c r="C37" s="127"/>
      <c r="D37" s="127"/>
    </row>
    <row r="38" spans="1:14" x14ac:dyDescent="0.2">
      <c r="B38" s="127"/>
      <c r="C38" s="127"/>
      <c r="D38" s="127"/>
    </row>
    <row r="39" spans="1:14" x14ac:dyDescent="0.2">
      <c r="B39" s="127"/>
      <c r="C39" s="127"/>
      <c r="D39" s="127"/>
      <c r="L39" s="184" t="s">
        <v>251</v>
      </c>
      <c r="M39" s="219">
        <f>+'[1]Podklady QZ'!L672</f>
        <v>0.25395401292286446</v>
      </c>
    </row>
    <row r="40" spans="1:14" x14ac:dyDescent="0.2">
      <c r="B40" s="226"/>
      <c r="C40" s="226"/>
      <c r="D40" s="226"/>
      <c r="L40" s="184" t="s">
        <v>66</v>
      </c>
      <c r="M40" s="219">
        <f>+'[1]Podklady QZ'!L673</f>
        <v>0.17381476822831182</v>
      </c>
    </row>
    <row r="41" spans="1:14" x14ac:dyDescent="0.2">
      <c r="B41" s="127"/>
      <c r="C41" s="127"/>
      <c r="D41" s="127"/>
      <c r="L41" s="184" t="s">
        <v>182</v>
      </c>
      <c r="M41" s="219">
        <f>+'[1]Podklady QZ'!L674</f>
        <v>0.13504591819589329</v>
      </c>
    </row>
  </sheetData>
  <mergeCells count="4">
    <mergeCell ref="B5:C5"/>
    <mergeCell ref="D5:E5"/>
    <mergeCell ref="F5:G5"/>
    <mergeCell ref="H5:I5"/>
  </mergeCells>
  <conditionalFormatting sqref="C10:C25 C27:C34 E10:E25 E27:E34 G10:G25 G27:G34 I10:I25 I27:I34">
    <cfRule type="dataBar" priority="1">
      <dataBar>
        <cfvo type="num" val="0"/>
        <cfvo type="num" val="1"/>
        <color rgb="FF63C384"/>
      </dataBar>
      <extLst>
        <ext xmlns:x14="http://schemas.microsoft.com/office/spreadsheetml/2009/9/main" uri="{B025F937-C7B1-47D3-B67F-A62EFF666E3E}">
          <x14:id>{B6095D53-D731-43D5-9334-7A24E669E498}</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extLst>
    <ext xmlns:x14="http://schemas.microsoft.com/office/spreadsheetml/2009/9/main" uri="{78C0D931-6437-407d-A8EE-F0AAD7539E65}">
      <x14:conditionalFormattings>
        <x14:conditionalFormatting xmlns:xm="http://schemas.microsoft.com/office/excel/2006/main">
          <x14:cfRule type="dataBar" id="{B6095D53-D731-43D5-9334-7A24E669E498}">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view="pageBreakPreview" zoomScaleNormal="100" zoomScaleSheetLayoutView="100" workbookViewId="0">
      <selection activeCell="O35" sqref="O35"/>
    </sheetView>
  </sheetViews>
  <sheetFormatPr defaultRowHeight="12" x14ac:dyDescent="0.2"/>
  <cols>
    <col min="1" max="1" width="42.7109375" style="123" customWidth="1"/>
    <col min="2" max="9" width="11.42578125" style="123" customWidth="1"/>
    <col min="10" max="12" width="8" style="123" customWidth="1"/>
    <col min="13" max="13" width="8.42578125" style="123" customWidth="1"/>
    <col min="14" max="14" width="7.85546875" style="123" customWidth="1"/>
    <col min="15" max="20" width="9.140625" style="123" customWidth="1"/>
    <col min="21" max="16384" width="9.140625" style="123"/>
  </cols>
  <sheetData>
    <row r="1" spans="1:15" ht="18.75" x14ac:dyDescent="0.3">
      <c r="A1" s="164" t="s">
        <v>199</v>
      </c>
      <c r="I1" s="165" t="str">
        <f>Obsah!$A$1</f>
        <v>IV. čtvrtletí 2019</v>
      </c>
    </row>
    <row r="2" spans="1:15" ht="1.5" customHeight="1" x14ac:dyDescent="0.2">
      <c r="F2" s="178"/>
      <c r="G2" s="178"/>
      <c r="H2" s="178"/>
      <c r="I2" s="178"/>
      <c r="J2" s="178"/>
    </row>
    <row r="3" spans="1:15" ht="5.0999999999999996" customHeight="1" x14ac:dyDescent="0.2">
      <c r="F3" s="178"/>
      <c r="G3" s="178"/>
      <c r="H3" s="178"/>
      <c r="I3" s="178"/>
      <c r="J3" s="178"/>
    </row>
    <row r="4" spans="1:15" ht="5.0999999999999996" customHeight="1" x14ac:dyDescent="0.2">
      <c r="A4" s="279"/>
      <c r="B4" s="245"/>
      <c r="C4" s="245"/>
      <c r="D4" s="245"/>
      <c r="E4" s="245"/>
      <c r="F4" s="184"/>
      <c r="J4" s="184"/>
      <c r="K4" s="239"/>
    </row>
    <row r="5" spans="1:15" ht="12.75" customHeight="1" x14ac:dyDescent="0.2">
      <c r="A5" s="26"/>
      <c r="B5" s="489" t="str">
        <f>'[1]Podklady QZ'!$B$250:$C$250</f>
        <v>Říjen</v>
      </c>
      <c r="C5" s="490"/>
      <c r="D5" s="489" t="str">
        <f>'[1]Podklady QZ'!$D$250:$E$250</f>
        <v>Listopad</v>
      </c>
      <c r="E5" s="490"/>
      <c r="F5" s="489" t="str">
        <f>'[1]Podklady QZ'!$F$250:$G$250</f>
        <v>Prosinec</v>
      </c>
      <c r="G5" s="491"/>
      <c r="H5" s="489" t="s">
        <v>7</v>
      </c>
      <c r="I5" s="491"/>
    </row>
    <row r="6" spans="1:15" x14ac:dyDescent="0.2">
      <c r="A6" s="26"/>
      <c r="B6" s="365" t="s">
        <v>277</v>
      </c>
      <c r="C6" s="365" t="s">
        <v>52</v>
      </c>
      <c r="D6" s="365" t="s">
        <v>277</v>
      </c>
      <c r="E6" s="365" t="s">
        <v>52</v>
      </c>
      <c r="F6" s="365" t="s">
        <v>277</v>
      </c>
      <c r="G6" s="366" t="s">
        <v>52</v>
      </c>
      <c r="H6" s="365" t="s">
        <v>277</v>
      </c>
      <c r="I6" s="366" t="s">
        <v>52</v>
      </c>
      <c r="J6" s="184"/>
      <c r="O6" s="184"/>
    </row>
    <row r="7" spans="1:15" x14ac:dyDescent="0.2">
      <c r="A7" s="243" t="s">
        <v>245</v>
      </c>
      <c r="B7" s="374">
        <f>+'[1]Podklady QZ'!B711</f>
        <v>1429.4759999999994</v>
      </c>
      <c r="C7" s="371">
        <f>+'[1]Podklady QZ'!C711</f>
        <v>3.4435894266226161E-2</v>
      </c>
      <c r="D7" s="372">
        <f>+'[1]Podklady QZ'!D711</f>
        <v>1428.9309999999996</v>
      </c>
      <c r="E7" s="371">
        <f>+'[1]Podklady QZ'!E711</f>
        <v>3.4425555987650472E-2</v>
      </c>
      <c r="F7" s="372">
        <f>+'[1]Podklady QZ'!F711</f>
        <v>1427.6539999999998</v>
      </c>
      <c r="G7" s="371">
        <f>+'[1]Podklady QZ'!G711</f>
        <v>3.4689952201163082E-2</v>
      </c>
      <c r="H7" s="372">
        <f>+'[1]Podklady QZ'!H711</f>
        <v>1427.6539999999998</v>
      </c>
      <c r="I7" s="371">
        <f>+'[1]Podklady QZ'!I711</f>
        <v>3.4689952201163082E-2</v>
      </c>
      <c r="J7" s="187"/>
      <c r="O7" s="92"/>
    </row>
    <row r="8" spans="1:15" x14ac:dyDescent="0.2">
      <c r="A8" s="240" t="s">
        <v>278</v>
      </c>
      <c r="B8" s="374">
        <f>+'[1]Podklady QZ'!B712</f>
        <v>627555.94360000023</v>
      </c>
      <c r="C8" s="371">
        <f>+'[1]Podklady QZ'!C712</f>
        <v>4.7767338985191109E-2</v>
      </c>
      <c r="D8" s="372">
        <f>+'[1]Podklady QZ'!D712</f>
        <v>710953.07200000004</v>
      </c>
      <c r="E8" s="371">
        <f>+'[1]Podklady QZ'!E712</f>
        <v>4.4405158895329991E-2</v>
      </c>
      <c r="F8" s="372">
        <f>+'[1]Podklady QZ'!F712</f>
        <v>853730.89600000007</v>
      </c>
      <c r="G8" s="371">
        <f>+'[1]Podklady QZ'!G712</f>
        <v>4.5408980009113871E-2</v>
      </c>
      <c r="H8" s="372">
        <f>+'[1]Podklady QZ'!H712</f>
        <v>2192239.9116000002</v>
      </c>
      <c r="I8" s="371">
        <f>+'[1]Podklady QZ'!I712</f>
        <v>4.5719970776759856E-2</v>
      </c>
      <c r="J8" s="187"/>
      <c r="O8" s="92"/>
    </row>
    <row r="9" spans="1:15" x14ac:dyDescent="0.2">
      <c r="A9" s="241" t="s">
        <v>279</v>
      </c>
      <c r="B9" s="373">
        <f>+'[1]Podklady QZ'!B713</f>
        <v>307835.74694021279</v>
      </c>
      <c r="C9" s="370">
        <f>+'[1]Podklady QZ'!C713</f>
        <v>4.5409108361409628E-2</v>
      </c>
      <c r="D9" s="367">
        <f>+'[1]Podklady QZ'!D713</f>
        <v>383138.15985766629</v>
      </c>
      <c r="E9" s="370">
        <f>+'[1]Podklady QZ'!E713</f>
        <v>4.2217732160591576E-2</v>
      </c>
      <c r="F9" s="367">
        <f>+'[1]Podklady QZ'!F713</f>
        <v>487746.11874314112</v>
      </c>
      <c r="G9" s="370">
        <f>+'[1]Podklady QZ'!G713</f>
        <v>4.3126844875861256E-2</v>
      </c>
      <c r="H9" s="367">
        <f>+'[1]Podklady QZ'!H713</f>
        <v>1178720.0255410203</v>
      </c>
      <c r="I9" s="370">
        <f>+'[1]Podklady QZ'!I713</f>
        <v>4.3392688208731066E-2</v>
      </c>
      <c r="J9" s="176"/>
      <c r="K9" s="178"/>
      <c r="L9" s="178" t="str">
        <f>+B5</f>
        <v>Říjen</v>
      </c>
      <c r="M9" s="178" t="str">
        <f>+D5</f>
        <v>Listopad</v>
      </c>
      <c r="N9" s="178" t="str">
        <f>+F5</f>
        <v>Prosinec</v>
      </c>
      <c r="O9" s="179"/>
    </row>
    <row r="10" spans="1:15" x14ac:dyDescent="0.2">
      <c r="A10" s="57" t="s">
        <v>44</v>
      </c>
      <c r="B10" s="375">
        <f>+'[1]Podklady QZ'!B714</f>
        <v>17227.04</v>
      </c>
      <c r="C10" s="73">
        <f>+'[1]Podklady QZ'!C714</f>
        <v>3.0824754260385109E-2</v>
      </c>
      <c r="D10" s="363">
        <f>+'[1]Podklady QZ'!D714</f>
        <v>33037.648999999998</v>
      </c>
      <c r="E10" s="368">
        <f>+'[1]Podklady QZ'!E714</f>
        <v>4.5858834535988657E-2</v>
      </c>
      <c r="F10" s="363">
        <f>+'[1]Podklady QZ'!F714</f>
        <v>35778.853000000003</v>
      </c>
      <c r="G10" s="368">
        <f>+'[1]Podklady QZ'!G714</f>
        <v>4.1691319819082535E-2</v>
      </c>
      <c r="H10" s="363">
        <f>+'[1]Podklady QZ'!H714</f>
        <v>86043.542000000001</v>
      </c>
      <c r="I10" s="368">
        <f>+'[1]Podklady QZ'!I714</f>
        <v>4.0254747907500575E-2</v>
      </c>
      <c r="J10" s="176"/>
      <c r="K10" s="178" t="str">
        <f>+A10</f>
        <v>Biomasa</v>
      </c>
      <c r="L10" s="168">
        <f>+B10</f>
        <v>17227.04</v>
      </c>
      <c r="M10" s="168">
        <f>+D10</f>
        <v>33037.648999999998</v>
      </c>
      <c r="N10" s="168">
        <f>+F10</f>
        <v>35778.853000000003</v>
      </c>
      <c r="O10" s="246"/>
    </row>
    <row r="11" spans="1:15" x14ac:dyDescent="0.2">
      <c r="A11" s="57" t="s">
        <v>43</v>
      </c>
      <c r="B11" s="375">
        <f>+'[1]Podklady QZ'!B715</f>
        <v>1162.55</v>
      </c>
      <c r="C11" s="421">
        <f>+'[1]Podklady QZ'!C715</f>
        <v>2.5103426527568501E-2</v>
      </c>
      <c r="D11" s="381">
        <f>+'[1]Podklady QZ'!D715</f>
        <v>1357.16</v>
      </c>
      <c r="E11" s="380">
        <f>+'[1]Podklady QZ'!E715</f>
        <v>2.5550954938606523E-2</v>
      </c>
      <c r="F11" s="381">
        <f>+'[1]Podklady QZ'!F715</f>
        <v>1554.67</v>
      </c>
      <c r="G11" s="368">
        <f>+'[1]Podklady QZ'!G715</f>
        <v>2.6403623733339959E-2</v>
      </c>
      <c r="H11" s="381">
        <f>+'[1]Podklady QZ'!H715</f>
        <v>4074.38</v>
      </c>
      <c r="I11" s="368">
        <f>+'[1]Podklady QZ'!I715</f>
        <v>2.5737179669193373E-2</v>
      </c>
      <c r="J11" s="176"/>
      <c r="K11" s="178" t="str">
        <f t="shared" ref="K11:L25" si="0">+A11</f>
        <v>Bioplyn</v>
      </c>
      <c r="L11" s="168">
        <f t="shared" si="0"/>
        <v>1162.55</v>
      </c>
      <c r="M11" s="168">
        <f t="shared" ref="M11:M25" si="1">+D11</f>
        <v>1357.16</v>
      </c>
      <c r="N11" s="168">
        <f t="shared" ref="N11:N25" si="2">+F11</f>
        <v>1554.67</v>
      </c>
      <c r="O11" s="246"/>
    </row>
    <row r="12" spans="1:15" x14ac:dyDescent="0.2">
      <c r="A12" s="57" t="s">
        <v>42</v>
      </c>
      <c r="B12" s="375">
        <f>+'[1]Podklady QZ'!B716</f>
        <v>21551</v>
      </c>
      <c r="C12" s="421">
        <f>+'[1]Podklady QZ'!C716</f>
        <v>2.8680218075696064E-2</v>
      </c>
      <c r="D12" s="381">
        <f>+'[1]Podklady QZ'!D716</f>
        <v>25883</v>
      </c>
      <c r="E12" s="380">
        <f>+'[1]Podklady QZ'!E716</f>
        <v>2.5277013454579347E-2</v>
      </c>
      <c r="F12" s="381">
        <f>+'[1]Podklady QZ'!F716</f>
        <v>17195</v>
      </c>
      <c r="G12" s="368">
        <f>+'[1]Podklady QZ'!G716</f>
        <v>1.2226281179294991E-2</v>
      </c>
      <c r="H12" s="381">
        <f>+'[1]Podklady QZ'!H716</f>
        <v>64629</v>
      </c>
      <c r="I12" s="368">
        <f>+'[1]Podklady QZ'!I716</f>
        <v>2.0312124204762767E-2</v>
      </c>
      <c r="J12" s="176"/>
      <c r="K12" s="178" t="str">
        <f t="shared" si="0"/>
        <v>Černé uhlí</v>
      </c>
      <c r="L12" s="168">
        <f t="shared" si="0"/>
        <v>21551</v>
      </c>
      <c r="M12" s="168">
        <f t="shared" si="1"/>
        <v>25883</v>
      </c>
      <c r="N12" s="168">
        <f t="shared" si="2"/>
        <v>17195</v>
      </c>
      <c r="O12" s="246"/>
    </row>
    <row r="13" spans="1:15" x14ac:dyDescent="0.2">
      <c r="A13" s="57" t="s">
        <v>67</v>
      </c>
      <c r="B13" s="375">
        <f>+'[1]Podklady QZ'!B717</f>
        <v>17.600000000000001</v>
      </c>
      <c r="C13" s="421">
        <f>+'[1]Podklady QZ'!C717</f>
        <v>1.1004697630300937E-2</v>
      </c>
      <c r="D13" s="381">
        <f>+'[1]Podklady QZ'!D717</f>
        <v>0</v>
      </c>
      <c r="E13" s="380">
        <f>+'[1]Podklady QZ'!E717</f>
        <v>0</v>
      </c>
      <c r="F13" s="381">
        <f>+'[1]Podklady QZ'!F717</f>
        <v>0</v>
      </c>
      <c r="G13" s="368">
        <f>+'[1]Podklady QZ'!G717</f>
        <v>0</v>
      </c>
      <c r="H13" s="381">
        <f>+'[1]Podklady QZ'!H717</f>
        <v>17.600000000000001</v>
      </c>
      <c r="I13" s="368">
        <f>+'[1]Podklady QZ'!I717</f>
        <v>4.6428451777325991E-3</v>
      </c>
      <c r="J13" s="176"/>
      <c r="K13" s="178" t="str">
        <f t="shared" si="0"/>
        <v>Elektrická energie</v>
      </c>
      <c r="L13" s="168">
        <f t="shared" si="0"/>
        <v>17.600000000000001</v>
      </c>
      <c r="M13" s="168">
        <f t="shared" si="1"/>
        <v>0</v>
      </c>
      <c r="N13" s="168">
        <f t="shared" si="2"/>
        <v>0</v>
      </c>
      <c r="O13" s="246"/>
    </row>
    <row r="14" spans="1:15" x14ac:dyDescent="0.2">
      <c r="A14" s="57" t="s">
        <v>68</v>
      </c>
      <c r="B14" s="375">
        <f>+'[1]Podklady QZ'!B718</f>
        <v>0</v>
      </c>
      <c r="C14" s="421">
        <f>+'[1]Podklady QZ'!C718</f>
        <v>0</v>
      </c>
      <c r="D14" s="381">
        <f>+'[1]Podklady QZ'!D718</f>
        <v>0</v>
      </c>
      <c r="E14" s="380">
        <f>+'[1]Podklady QZ'!E718</f>
        <v>0</v>
      </c>
      <c r="F14" s="381">
        <f>+'[1]Podklady QZ'!F718</f>
        <v>0</v>
      </c>
      <c r="G14" s="368">
        <f>+'[1]Podklady QZ'!G718</f>
        <v>0</v>
      </c>
      <c r="H14" s="381">
        <f>+'[1]Podklady QZ'!H718</f>
        <v>0</v>
      </c>
      <c r="I14" s="368">
        <f>+'[1]Podklady QZ'!I718</f>
        <v>0</v>
      </c>
      <c r="J14" s="176"/>
      <c r="K14" s="178" t="str">
        <f t="shared" si="0"/>
        <v>Energie prostředí (tepelné čerpadlo)</v>
      </c>
      <c r="L14" s="168">
        <f t="shared" si="0"/>
        <v>0</v>
      </c>
      <c r="M14" s="168">
        <f t="shared" si="1"/>
        <v>0</v>
      </c>
      <c r="N14" s="168">
        <f t="shared" si="2"/>
        <v>0</v>
      </c>
      <c r="O14" s="246"/>
    </row>
    <row r="15" spans="1:15" x14ac:dyDescent="0.2">
      <c r="A15" s="57" t="s">
        <v>69</v>
      </c>
      <c r="B15" s="375">
        <f>+'[1]Podklady QZ'!B719</f>
        <v>0</v>
      </c>
      <c r="C15" s="421">
        <f>+'[1]Podklady QZ'!C719</f>
        <v>0</v>
      </c>
      <c r="D15" s="381">
        <f>+'[1]Podklady QZ'!D719</f>
        <v>0</v>
      </c>
      <c r="E15" s="380">
        <f>+'[1]Podklady QZ'!E719</f>
        <v>0</v>
      </c>
      <c r="F15" s="381">
        <f>+'[1]Podklady QZ'!F719</f>
        <v>0</v>
      </c>
      <c r="G15" s="368">
        <f>+'[1]Podklady QZ'!G719</f>
        <v>0</v>
      </c>
      <c r="H15" s="381">
        <f>+'[1]Podklady QZ'!H719</f>
        <v>0</v>
      </c>
      <c r="I15" s="368">
        <f>+'[1]Podklady QZ'!I719</f>
        <v>0</v>
      </c>
      <c r="J15" s="176"/>
      <c r="K15" s="178" t="str">
        <f t="shared" si="0"/>
        <v>Energie Slunce (solární kolektor)</v>
      </c>
      <c r="L15" s="168">
        <f t="shared" si="0"/>
        <v>0</v>
      </c>
      <c r="M15" s="168">
        <f t="shared" si="1"/>
        <v>0</v>
      </c>
      <c r="N15" s="168">
        <f t="shared" si="2"/>
        <v>0</v>
      </c>
      <c r="O15" s="246"/>
    </row>
    <row r="16" spans="1:15" x14ac:dyDescent="0.2">
      <c r="A16" s="57" t="s">
        <v>41</v>
      </c>
      <c r="B16" s="375">
        <f>+'[1]Podklady QZ'!B720</f>
        <v>193949.35200000001</v>
      </c>
      <c r="C16" s="421">
        <f>+'[1]Podklady QZ'!C720</f>
        <v>6.1912148292932706E-2</v>
      </c>
      <c r="D16" s="381">
        <f>+'[1]Podklady QZ'!D720</f>
        <v>225189.62</v>
      </c>
      <c r="E16" s="380">
        <f>+'[1]Podklady QZ'!E720</f>
        <v>5.2766115707383383E-2</v>
      </c>
      <c r="F16" s="381">
        <f>+'[1]Podklady QZ'!F720</f>
        <v>298427.04399999999</v>
      </c>
      <c r="G16" s="368">
        <f>+'[1]Podklady QZ'!G720</f>
        <v>5.6068803496931857E-2</v>
      </c>
      <c r="H16" s="381">
        <f>+'[1]Podklady QZ'!H720</f>
        <v>717566.01600000006</v>
      </c>
      <c r="I16" s="368">
        <f>+'[1]Podklady QZ'!I720</f>
        <v>5.6399728920350729E-2</v>
      </c>
      <c r="J16" s="176"/>
      <c r="K16" s="178" t="str">
        <f t="shared" si="0"/>
        <v>Hnědé uhlí</v>
      </c>
      <c r="L16" s="168">
        <f t="shared" si="0"/>
        <v>193949.35200000001</v>
      </c>
      <c r="M16" s="168">
        <f t="shared" si="1"/>
        <v>225189.62</v>
      </c>
      <c r="N16" s="168">
        <f t="shared" si="2"/>
        <v>298427.04399999999</v>
      </c>
      <c r="O16" s="246"/>
    </row>
    <row r="17" spans="1:18" x14ac:dyDescent="0.2">
      <c r="A17" s="57" t="s">
        <v>80</v>
      </c>
      <c r="B17" s="375">
        <f>+'[1]Podklady QZ'!B721</f>
        <v>0</v>
      </c>
      <c r="C17" s="421">
        <f>+'[1]Podklady QZ'!C721</f>
        <v>0</v>
      </c>
      <c r="D17" s="381">
        <f>+'[1]Podklady QZ'!D721</f>
        <v>0</v>
      </c>
      <c r="E17" s="380">
        <f>+'[1]Podklady QZ'!E721</f>
        <v>0</v>
      </c>
      <c r="F17" s="381">
        <f>+'[1]Podklady QZ'!F721</f>
        <v>0</v>
      </c>
      <c r="G17" s="368">
        <f>+'[1]Podklady QZ'!G721</f>
        <v>0</v>
      </c>
      <c r="H17" s="381">
        <f>+'[1]Podklady QZ'!H721</f>
        <v>0</v>
      </c>
      <c r="I17" s="368">
        <f>+'[1]Podklady QZ'!I721</f>
        <v>0</v>
      </c>
      <c r="J17" s="176"/>
      <c r="K17" s="178" t="str">
        <f t="shared" si="0"/>
        <v>Jaderné palivo</v>
      </c>
      <c r="L17" s="168">
        <f t="shared" si="0"/>
        <v>0</v>
      </c>
      <c r="M17" s="168">
        <f t="shared" si="1"/>
        <v>0</v>
      </c>
      <c r="N17" s="168">
        <f t="shared" si="2"/>
        <v>0</v>
      </c>
      <c r="O17" s="246"/>
    </row>
    <row r="18" spans="1:18" x14ac:dyDescent="0.2">
      <c r="A18" s="57" t="s">
        <v>40</v>
      </c>
      <c r="B18" s="375">
        <f>+'[1]Podklady QZ'!B722</f>
        <v>0</v>
      </c>
      <c r="C18" s="421">
        <f>+'[1]Podklady QZ'!C722</f>
        <v>0</v>
      </c>
      <c r="D18" s="381">
        <f>+'[1]Podklady QZ'!D722</f>
        <v>0</v>
      </c>
      <c r="E18" s="380">
        <f>+'[1]Podklady QZ'!E722</f>
        <v>0</v>
      </c>
      <c r="F18" s="381">
        <f>+'[1]Podklady QZ'!F722</f>
        <v>0</v>
      </c>
      <c r="G18" s="368">
        <f>+'[1]Podklady QZ'!G722</f>
        <v>0</v>
      </c>
      <c r="H18" s="381">
        <f>+'[1]Podklady QZ'!H722</f>
        <v>0</v>
      </c>
      <c r="I18" s="368">
        <f>+'[1]Podklady QZ'!I722</f>
        <v>0</v>
      </c>
      <c r="J18" s="176"/>
      <c r="K18" s="178" t="str">
        <f t="shared" si="0"/>
        <v>Koks</v>
      </c>
      <c r="L18" s="168">
        <f t="shared" si="0"/>
        <v>0</v>
      </c>
      <c r="M18" s="168">
        <f t="shared" si="1"/>
        <v>0</v>
      </c>
      <c r="N18" s="168">
        <f t="shared" si="2"/>
        <v>0</v>
      </c>
      <c r="O18" s="246"/>
    </row>
    <row r="19" spans="1:18" x14ac:dyDescent="0.2">
      <c r="A19" s="57" t="s">
        <v>39</v>
      </c>
      <c r="B19" s="375">
        <f>+'[1]Podklady QZ'!B723</f>
        <v>0</v>
      </c>
      <c r="C19" s="421">
        <f>+'[1]Podklady QZ'!C723</f>
        <v>0</v>
      </c>
      <c r="D19" s="381">
        <f>+'[1]Podklady QZ'!D723</f>
        <v>1316</v>
      </c>
      <c r="E19" s="380">
        <f>+'[1]Podklady QZ'!E723</f>
        <v>4.5857053875940287E-2</v>
      </c>
      <c r="F19" s="381">
        <f>+'[1]Podklady QZ'!F723</f>
        <v>2120</v>
      </c>
      <c r="G19" s="368">
        <f>+'[1]Podklady QZ'!G723</f>
        <v>5.2299919810901249E-2</v>
      </c>
      <c r="H19" s="381">
        <f>+'[1]Podklady QZ'!H723</f>
        <v>3436</v>
      </c>
      <c r="I19" s="368">
        <f>+'[1]Podklady QZ'!I723</f>
        <v>3.3557866976810638E-2</v>
      </c>
      <c r="J19" s="176"/>
      <c r="K19" s="178" t="str">
        <f t="shared" si="0"/>
        <v>Odpadní teplo</v>
      </c>
      <c r="L19" s="168">
        <f t="shared" si="0"/>
        <v>0</v>
      </c>
      <c r="M19" s="168">
        <f t="shared" si="1"/>
        <v>1316</v>
      </c>
      <c r="N19" s="168">
        <f t="shared" si="2"/>
        <v>2120</v>
      </c>
      <c r="O19" s="246"/>
    </row>
    <row r="20" spans="1:18" x14ac:dyDescent="0.2">
      <c r="A20" s="57" t="s">
        <v>38</v>
      </c>
      <c r="B20" s="375">
        <f>+'[1]Podklady QZ'!B724</f>
        <v>4610</v>
      </c>
      <c r="C20" s="421">
        <f>+'[1]Podklady QZ'!C724</f>
        <v>0.74463940392665628</v>
      </c>
      <c r="D20" s="381">
        <f>+'[1]Podklady QZ'!D724</f>
        <v>7256</v>
      </c>
      <c r="E20" s="380">
        <f>+'[1]Podklady QZ'!E724</f>
        <v>0.9231552162849872</v>
      </c>
      <c r="F20" s="381">
        <f>+'[1]Podklady QZ'!F724</f>
        <v>9322</v>
      </c>
      <c r="G20" s="368">
        <f>+'[1]Podklady QZ'!G724</f>
        <v>0.8145659989386701</v>
      </c>
      <c r="H20" s="381">
        <f>+'[1]Podklady QZ'!H724</f>
        <v>21188</v>
      </c>
      <c r="I20" s="368">
        <f>+'[1]Podklady QZ'!I724</f>
        <v>0.83106338262486823</v>
      </c>
      <c r="J20" s="176"/>
      <c r="K20" s="178" t="str">
        <f t="shared" si="0"/>
        <v>Ostatní kapalná paliva</v>
      </c>
      <c r="L20" s="168">
        <f t="shared" si="0"/>
        <v>4610</v>
      </c>
      <c r="M20" s="168">
        <f t="shared" si="1"/>
        <v>7256</v>
      </c>
      <c r="N20" s="168">
        <f t="shared" si="2"/>
        <v>9322</v>
      </c>
      <c r="O20" s="246"/>
    </row>
    <row r="21" spans="1:18" x14ac:dyDescent="0.2">
      <c r="A21" s="57" t="s">
        <v>37</v>
      </c>
      <c r="B21" s="375">
        <f>+'[1]Podklady QZ'!B725</f>
        <v>2303.6</v>
      </c>
      <c r="C21" s="421">
        <f>+'[1]Podklady QZ'!C725</f>
        <v>1.1284914775499168E-2</v>
      </c>
      <c r="D21" s="381">
        <f>+'[1]Podklady QZ'!D725</f>
        <v>1995.2</v>
      </c>
      <c r="E21" s="380">
        <f>+'[1]Podklady QZ'!E725</f>
        <v>6.9174270590266649E-3</v>
      </c>
      <c r="F21" s="381">
        <f>+'[1]Podklady QZ'!F725</f>
        <v>2593.6</v>
      </c>
      <c r="G21" s="368">
        <f>+'[1]Podklady QZ'!G725</f>
        <v>1.0381992061950712E-2</v>
      </c>
      <c r="H21" s="381">
        <f>+'[1]Podklady QZ'!H725</f>
        <v>6892.4</v>
      </c>
      <c r="I21" s="368">
        <f>+'[1]Podklady QZ'!I725</f>
        <v>9.2842060790129886E-3</v>
      </c>
      <c r="J21" s="176"/>
      <c r="K21" s="178" t="str">
        <f t="shared" si="0"/>
        <v>Ostatní pevná paliva</v>
      </c>
      <c r="L21" s="168">
        <f t="shared" si="0"/>
        <v>2303.6</v>
      </c>
      <c r="M21" s="168">
        <f t="shared" si="1"/>
        <v>1995.2</v>
      </c>
      <c r="N21" s="168">
        <f t="shared" si="2"/>
        <v>2593.6</v>
      </c>
      <c r="O21" s="246"/>
    </row>
    <row r="22" spans="1:18" x14ac:dyDescent="0.2">
      <c r="A22" s="57" t="s">
        <v>36</v>
      </c>
      <c r="B22" s="375">
        <f>+'[1]Podklady QZ'!B726</f>
        <v>7083</v>
      </c>
      <c r="C22" s="421">
        <f>+'[1]Podklady QZ'!C726</f>
        <v>2.289960694310263E-2</v>
      </c>
      <c r="D22" s="381">
        <f>+'[1]Podklady QZ'!D726</f>
        <v>7546</v>
      </c>
      <c r="E22" s="380">
        <f>+'[1]Podklady QZ'!E726</f>
        <v>2.3220148607289423E-2</v>
      </c>
      <c r="F22" s="381">
        <f>+'[1]Podklady QZ'!F726</f>
        <v>9301</v>
      </c>
      <c r="G22" s="368">
        <f>+'[1]Podklady QZ'!G726</f>
        <v>2.2585371106191621E-2</v>
      </c>
      <c r="H22" s="381">
        <f>+'[1]Podklady QZ'!H726</f>
        <v>23930</v>
      </c>
      <c r="I22" s="368">
        <f>+'[1]Podklady QZ'!I726</f>
        <v>2.2875480495620177E-2</v>
      </c>
      <c r="J22" s="176"/>
      <c r="K22" s="178" t="str">
        <f t="shared" si="0"/>
        <v>Ostatní plyny</v>
      </c>
      <c r="L22" s="168">
        <f t="shared" si="0"/>
        <v>7083</v>
      </c>
      <c r="M22" s="168">
        <f t="shared" si="1"/>
        <v>7546</v>
      </c>
      <c r="N22" s="168">
        <f t="shared" si="2"/>
        <v>9301</v>
      </c>
      <c r="O22" s="246"/>
    </row>
    <row r="23" spans="1:18" x14ac:dyDescent="0.2">
      <c r="A23" s="57" t="s">
        <v>3</v>
      </c>
      <c r="B23" s="375">
        <f>+'[1]Podklady QZ'!B727</f>
        <v>0</v>
      </c>
      <c r="C23" s="421">
        <f>+'[1]Podklady QZ'!C727</f>
        <v>0</v>
      </c>
      <c r="D23" s="381">
        <f>+'[1]Podklady QZ'!D727</f>
        <v>0</v>
      </c>
      <c r="E23" s="380">
        <f>+'[1]Podklady QZ'!E727</f>
        <v>0</v>
      </c>
      <c r="F23" s="381">
        <f>+'[1]Podklady QZ'!F727</f>
        <v>0</v>
      </c>
      <c r="G23" s="368">
        <f>+'[1]Podklady QZ'!G727</f>
        <v>0</v>
      </c>
      <c r="H23" s="381">
        <f>+'[1]Podklady QZ'!H727</f>
        <v>0</v>
      </c>
      <c r="I23" s="368">
        <f>+'[1]Podklady QZ'!I727</f>
        <v>0</v>
      </c>
      <c r="J23" s="176"/>
      <c r="K23" s="178" t="str">
        <f t="shared" si="0"/>
        <v>Ostatní</v>
      </c>
      <c r="L23" s="168">
        <f t="shared" si="0"/>
        <v>0</v>
      </c>
      <c r="M23" s="168">
        <f t="shared" si="1"/>
        <v>0</v>
      </c>
      <c r="N23" s="168">
        <f t="shared" si="2"/>
        <v>0</v>
      </c>
      <c r="O23" s="246"/>
    </row>
    <row r="24" spans="1:18" x14ac:dyDescent="0.2">
      <c r="A24" s="57" t="s">
        <v>35</v>
      </c>
      <c r="B24" s="375">
        <f>+'[1]Podklady QZ'!B728</f>
        <v>73.77</v>
      </c>
      <c r="C24" s="421">
        <f>+'[1]Podklady QZ'!C728</f>
        <v>1.4337537546875896E-2</v>
      </c>
      <c r="D24" s="381">
        <f>+'[1]Podklady QZ'!D728</f>
        <v>106.78</v>
      </c>
      <c r="E24" s="380">
        <f>+'[1]Podklady QZ'!E728</f>
        <v>8.538526924187188E-3</v>
      </c>
      <c r="F24" s="381">
        <f>+'[1]Podklady QZ'!F728</f>
        <v>24.2</v>
      </c>
      <c r="G24" s="368">
        <f>+'[1]Podklady QZ'!G728</f>
        <v>4.6360375289153689E-3</v>
      </c>
      <c r="H24" s="381">
        <f>+'[1]Podklady QZ'!H728</f>
        <v>204.75</v>
      </c>
      <c r="I24" s="368">
        <f>+'[1]Podklady QZ'!I728</f>
        <v>8.9524320883149228E-3</v>
      </c>
      <c r="J24" s="176"/>
      <c r="K24" s="178" t="str">
        <f t="shared" si="0"/>
        <v>Topné oleje</v>
      </c>
      <c r="L24" s="168">
        <f t="shared" si="0"/>
        <v>73.77</v>
      </c>
      <c r="M24" s="168">
        <f t="shared" si="1"/>
        <v>106.78</v>
      </c>
      <c r="N24" s="168">
        <f t="shared" si="2"/>
        <v>24.2</v>
      </c>
      <c r="O24" s="246"/>
    </row>
    <row r="25" spans="1:18" x14ac:dyDescent="0.2">
      <c r="A25" s="218" t="s">
        <v>34</v>
      </c>
      <c r="B25" s="377">
        <f>+'[1]Podklady QZ'!B729</f>
        <v>59857.834940212779</v>
      </c>
      <c r="C25" s="422">
        <f>+'[1]Podklady QZ'!C729</f>
        <v>3.4950697386933398E-2</v>
      </c>
      <c r="D25" s="379">
        <f>+'[1]Podklady QZ'!D729</f>
        <v>79450.750857666237</v>
      </c>
      <c r="E25" s="378">
        <f>+'[1]Podklady QZ'!E729</f>
        <v>3.4285405164800574E-2</v>
      </c>
      <c r="F25" s="379">
        <f>+'[1]Podklady QZ'!F729</f>
        <v>111429.75174314115</v>
      </c>
      <c r="G25" s="378">
        <f>+'[1]Podklady QZ'!G729</f>
        <v>3.8285367515257074E-2</v>
      </c>
      <c r="H25" s="379">
        <f>+'[1]Podklady QZ'!H729</f>
        <v>250738.33754102018</v>
      </c>
      <c r="I25" s="378">
        <f>+'[1]Podklady QZ'!I729</f>
        <v>3.6126966796284757E-2</v>
      </c>
      <c r="J25" s="176"/>
      <c r="K25" s="178" t="str">
        <f t="shared" si="0"/>
        <v>Zemní plyn</v>
      </c>
      <c r="L25" s="168">
        <f t="shared" si="0"/>
        <v>59857.834940212779</v>
      </c>
      <c r="M25" s="168">
        <f t="shared" si="1"/>
        <v>79450.750857666237</v>
      </c>
      <c r="N25" s="168">
        <f t="shared" si="2"/>
        <v>111429.75174314115</v>
      </c>
      <c r="O25" s="173"/>
    </row>
    <row r="26" spans="1:18" ht="13.5" customHeight="1" x14ac:dyDescent="0.2">
      <c r="A26" s="242" t="s">
        <v>280</v>
      </c>
      <c r="B26" s="373">
        <f>+'[1]Podklady QZ'!B730</f>
        <v>294306.01300000004</v>
      </c>
      <c r="C26" s="370">
        <f>+'[1]Podklady QZ'!C730</f>
        <v>4.8657028035303397E-2</v>
      </c>
      <c r="D26" s="367">
        <f>+'[1]Podklady QZ'!D730</f>
        <v>366971.00899999996</v>
      </c>
      <c r="E26" s="370">
        <f>+'[1]Podklady QZ'!E730</f>
        <v>4.4541549756632166E-2</v>
      </c>
      <c r="F26" s="367">
        <f>+'[1]Podklady QZ'!F730</f>
        <v>473445.17199999996</v>
      </c>
      <c r="G26" s="370">
        <f>+'[1]Podklady QZ'!G730</f>
        <v>4.5530829415207814E-2</v>
      </c>
      <c r="H26" s="367">
        <f>+'[1]Podklady QZ'!H730</f>
        <v>1134722.1939999999</v>
      </c>
      <c r="I26" s="370">
        <f>+'[1]Podklady QZ'!I730</f>
        <v>4.5966649068144363E-2</v>
      </c>
      <c r="J26" s="17"/>
      <c r="K26" s="178"/>
      <c r="L26" s="178" t="str">
        <f>+L9</f>
        <v>Říjen</v>
      </c>
      <c r="M26" s="178" t="str">
        <f t="shared" ref="M26:N26" si="3">+M9</f>
        <v>Listopad</v>
      </c>
      <c r="N26" s="178" t="str">
        <f t="shared" si="3"/>
        <v>Prosinec</v>
      </c>
      <c r="O26" s="127"/>
      <c r="P26" s="226"/>
      <c r="Q26" s="226"/>
      <c r="R26" s="226"/>
    </row>
    <row r="27" spans="1:18" ht="12.75" customHeight="1" x14ac:dyDescent="0.2">
      <c r="A27" s="57" t="s">
        <v>29</v>
      </c>
      <c r="B27" s="375">
        <f>+'[1]Podklady QZ'!B731</f>
        <v>154129.29699999999</v>
      </c>
      <c r="C27" s="368">
        <f>+'[1]Podklady QZ'!C731</f>
        <v>9.0650877516142134E-2</v>
      </c>
      <c r="D27" s="363">
        <f>+'[1]Podklady QZ'!D731</f>
        <v>177142.42200000002</v>
      </c>
      <c r="E27" s="368">
        <f>+'[1]Podklady QZ'!E731</f>
        <v>8.7658939724533494E-2</v>
      </c>
      <c r="F27" s="363">
        <f>+'[1]Podklady QZ'!F731</f>
        <v>182590.58199999999</v>
      </c>
      <c r="G27" s="368">
        <f>+'[1]Podklady QZ'!G731</f>
        <v>8.0000073432113336E-2</v>
      </c>
      <c r="H27" s="363">
        <f>+'[1]Podklady QZ'!H731</f>
        <v>513862.30100000004</v>
      </c>
      <c r="I27" s="368">
        <f>+'[1]Podklady QZ'!I731</f>
        <v>8.559455903639894E-2</v>
      </c>
      <c r="J27" s="176"/>
      <c r="K27" s="178" t="str">
        <f>+A27</f>
        <v>Průmysl</v>
      </c>
      <c r="L27" s="168">
        <f t="shared" ref="L27:L34" si="4">+B27</f>
        <v>154129.29699999999</v>
      </c>
      <c r="M27" s="168">
        <f t="shared" ref="M27:M34" si="5">+D27</f>
        <v>177142.42200000002</v>
      </c>
      <c r="N27" s="168">
        <f t="shared" ref="N27:N34" si="6">+F27</f>
        <v>182590.58199999999</v>
      </c>
      <c r="O27" s="127"/>
      <c r="P27" s="246"/>
      <c r="Q27" s="246"/>
      <c r="R27" s="246"/>
    </row>
    <row r="28" spans="1:18" ht="12.75" customHeight="1" x14ac:dyDescent="0.2">
      <c r="A28" s="57" t="s">
        <v>0</v>
      </c>
      <c r="B28" s="375">
        <f>+'[1]Podklady QZ'!B732</f>
        <v>2167.0549999999998</v>
      </c>
      <c r="C28" s="380">
        <f>+'[1]Podklady QZ'!C732</f>
        <v>1.4040003886267733E-2</v>
      </c>
      <c r="D28" s="381">
        <f>+'[1]Podklady QZ'!D732</f>
        <v>2032.74</v>
      </c>
      <c r="E28" s="380">
        <f>+'[1]Podklady QZ'!E732</f>
        <v>9.3528196549177919E-3</v>
      </c>
      <c r="F28" s="381">
        <f>+'[1]Podklady QZ'!F732</f>
        <v>2410.2069999999999</v>
      </c>
      <c r="G28" s="368">
        <f>+'[1]Podklady QZ'!G732</f>
        <v>9.2727935323564815E-3</v>
      </c>
      <c r="H28" s="381">
        <f>+'[1]Podklady QZ'!H732</f>
        <v>6610.0020000000004</v>
      </c>
      <c r="I28" s="368">
        <f>+'[1]Podklady QZ'!I732</f>
        <v>1.0465308103105437E-2</v>
      </c>
      <c r="J28" s="176"/>
      <c r="K28" s="178" t="str">
        <f t="shared" ref="K28:K34" si="7">+A28</f>
        <v>Energetika</v>
      </c>
      <c r="L28" s="168">
        <f t="shared" si="4"/>
        <v>2167.0549999999998</v>
      </c>
      <c r="M28" s="168">
        <f t="shared" si="5"/>
        <v>2032.74</v>
      </c>
      <c r="N28" s="168">
        <f t="shared" si="6"/>
        <v>2410.2069999999999</v>
      </c>
      <c r="O28" s="127"/>
    </row>
    <row r="29" spans="1:18" ht="12.75" customHeight="1" x14ac:dyDescent="0.2">
      <c r="A29" s="57" t="s">
        <v>1</v>
      </c>
      <c r="B29" s="375">
        <f>+'[1]Podklady QZ'!B733</f>
        <v>998.41</v>
      </c>
      <c r="C29" s="380">
        <f>+'[1]Podklady QZ'!C733</f>
        <v>2.0744519670278471E-2</v>
      </c>
      <c r="D29" s="381">
        <f>+'[1]Podklady QZ'!D733</f>
        <v>1347.46</v>
      </c>
      <c r="E29" s="380">
        <f>+'[1]Podklady QZ'!E733</f>
        <v>1.782363031949967E-2</v>
      </c>
      <c r="F29" s="381">
        <f>+'[1]Podklady QZ'!F733</f>
        <v>2904.01</v>
      </c>
      <c r="G29" s="368">
        <f>+'[1]Podklady QZ'!G733</f>
        <v>2.7164393469683586E-2</v>
      </c>
      <c r="H29" s="381">
        <f>+'[1]Podklady QZ'!H733</f>
        <v>5249.88</v>
      </c>
      <c r="I29" s="368">
        <f>+'[1]Podklady QZ'!I733</f>
        <v>2.2762867077344474E-2</v>
      </c>
      <c r="J29" s="176"/>
      <c r="K29" s="178" t="str">
        <f t="shared" si="7"/>
        <v>Doprava</v>
      </c>
      <c r="L29" s="168">
        <f t="shared" si="4"/>
        <v>998.41</v>
      </c>
      <c r="M29" s="168">
        <f t="shared" si="5"/>
        <v>1347.46</v>
      </c>
      <c r="N29" s="168">
        <f t="shared" si="6"/>
        <v>2904.01</v>
      </c>
      <c r="O29" s="127"/>
    </row>
    <row r="30" spans="1:18" ht="12.75" customHeight="1" x14ac:dyDescent="0.2">
      <c r="A30" s="57" t="s">
        <v>2</v>
      </c>
      <c r="B30" s="375">
        <f>+'[1]Podklady QZ'!B734</f>
        <v>815.08299999999997</v>
      </c>
      <c r="C30" s="380">
        <f>+'[1]Podklady QZ'!C734</f>
        <v>3.0469829828189344E-2</v>
      </c>
      <c r="D30" s="381">
        <f>+'[1]Podklady QZ'!D734</f>
        <v>1731.93</v>
      </c>
      <c r="E30" s="380">
        <f>+'[1]Podklady QZ'!E734</f>
        <v>3.713926070155725E-2</v>
      </c>
      <c r="F30" s="381">
        <f>+'[1]Podklady QZ'!F734</f>
        <v>2950.1370000000002</v>
      </c>
      <c r="G30" s="368">
        <f>+'[1]Podklady QZ'!G734</f>
        <v>4.9449638510595778E-2</v>
      </c>
      <c r="H30" s="381">
        <f>+'[1]Podklady QZ'!H734</f>
        <v>5497.15</v>
      </c>
      <c r="I30" s="368">
        <f>+'[1]Podklady QZ'!I734</f>
        <v>4.1318497173089913E-2</v>
      </c>
      <c r="J30" s="176"/>
      <c r="K30" s="178" t="str">
        <f t="shared" si="7"/>
        <v>Stavebnictví</v>
      </c>
      <c r="L30" s="168">
        <f t="shared" si="4"/>
        <v>815.08299999999997</v>
      </c>
      <c r="M30" s="168">
        <f t="shared" si="5"/>
        <v>1731.93</v>
      </c>
      <c r="N30" s="168">
        <f t="shared" si="6"/>
        <v>2950.1370000000002</v>
      </c>
    </row>
    <row r="31" spans="1:18" x14ac:dyDescent="0.2">
      <c r="A31" s="57" t="s">
        <v>6</v>
      </c>
      <c r="B31" s="375">
        <f>+'[1]Podklady QZ'!B735</f>
        <v>1211.9099999999999</v>
      </c>
      <c r="C31" s="380">
        <f>+'[1]Podklady QZ'!C735</f>
        <v>4.9485080120334438E-2</v>
      </c>
      <c r="D31" s="381">
        <f>+'[1]Podklady QZ'!D735</f>
        <v>1507.75</v>
      </c>
      <c r="E31" s="380">
        <f>+'[1]Podklady QZ'!E735</f>
        <v>4.2523139046138109E-2</v>
      </c>
      <c r="F31" s="381">
        <f>+'[1]Podklady QZ'!F735</f>
        <v>1621.02</v>
      </c>
      <c r="G31" s="368">
        <f>+'[1]Podklady QZ'!G735</f>
        <v>4.400625027639303E-2</v>
      </c>
      <c r="H31" s="381">
        <f>+'[1]Podklady QZ'!H735</f>
        <v>4340.68</v>
      </c>
      <c r="I31" s="368">
        <f>+'[1]Podklady QZ'!I735</f>
        <v>4.4849283467737332E-2</v>
      </c>
      <c r="J31" s="176"/>
      <c r="K31" s="178" t="str">
        <f t="shared" si="7"/>
        <v>Zemědělství a lesnictví</v>
      </c>
      <c r="L31" s="168">
        <f t="shared" si="4"/>
        <v>1211.9099999999999</v>
      </c>
      <c r="M31" s="168">
        <f t="shared" si="5"/>
        <v>1507.75</v>
      </c>
      <c r="N31" s="168">
        <f t="shared" si="6"/>
        <v>1621.02</v>
      </c>
    </row>
    <row r="32" spans="1:18" x14ac:dyDescent="0.2">
      <c r="A32" s="57" t="s">
        <v>28</v>
      </c>
      <c r="B32" s="375">
        <f>+'[1]Podklady QZ'!B736</f>
        <v>93105.010999999999</v>
      </c>
      <c r="C32" s="380">
        <f>+'[1]Podklady QZ'!C736</f>
        <v>3.61055041804835E-2</v>
      </c>
      <c r="D32" s="381">
        <f>+'[1]Podklady QZ'!D736</f>
        <v>124989.18399999999</v>
      </c>
      <c r="E32" s="380">
        <f>+'[1]Podklady QZ'!E736</f>
        <v>3.4635787496939345E-2</v>
      </c>
      <c r="F32" s="381">
        <f>+'[1]Podklady QZ'!F736</f>
        <v>184045.712</v>
      </c>
      <c r="G32" s="368">
        <f>+'[1]Podklady QZ'!G736</f>
        <v>3.9600378823833528E-2</v>
      </c>
      <c r="H32" s="381">
        <f>+'[1]Podklady QZ'!H736</f>
        <v>402139.90700000001</v>
      </c>
      <c r="I32" s="368">
        <f>+'[1]Podklady QZ'!I736</f>
        <v>3.7115105184562382E-2</v>
      </c>
      <c r="J32" s="176"/>
      <c r="K32" s="178" t="str">
        <f t="shared" si="7"/>
        <v>Domácnosti</v>
      </c>
      <c r="L32" s="168">
        <f t="shared" si="4"/>
        <v>93105.010999999999</v>
      </c>
      <c r="M32" s="168">
        <f t="shared" si="5"/>
        <v>124989.18399999999</v>
      </c>
      <c r="N32" s="168">
        <f t="shared" si="6"/>
        <v>184045.712</v>
      </c>
    </row>
    <row r="33" spans="1:14" x14ac:dyDescent="0.2">
      <c r="A33" s="57" t="s">
        <v>5</v>
      </c>
      <c r="B33" s="375">
        <f>+'[1]Podklady QZ'!B737</f>
        <v>41475.340000000004</v>
      </c>
      <c r="C33" s="380">
        <f>+'[1]Podklady QZ'!C737</f>
        <v>3.0131158721758422E-2</v>
      </c>
      <c r="D33" s="381">
        <f>+'[1]Podklady QZ'!D737</f>
        <v>57272.455999999998</v>
      </c>
      <c r="E33" s="380">
        <f>+'[1]Podklady QZ'!E737</f>
        <v>2.8201690431476818E-2</v>
      </c>
      <c r="F33" s="381">
        <f>+'[1]Podklady QZ'!F737</f>
        <v>95678.651000000013</v>
      </c>
      <c r="G33" s="368">
        <f>+'[1]Podklady QZ'!G737</f>
        <v>3.5176945852308732E-2</v>
      </c>
      <c r="H33" s="381">
        <f>+'[1]Podklady QZ'!H737</f>
        <v>194426.44700000001</v>
      </c>
      <c r="I33" s="368">
        <f>+'[1]Podklady QZ'!I737</f>
        <v>3.1731516254138739E-2</v>
      </c>
      <c r="J33" s="176"/>
      <c r="K33" s="178" t="str">
        <f t="shared" si="7"/>
        <v>Obchod, služby, školství, zdravotnictví</v>
      </c>
      <c r="L33" s="168">
        <f t="shared" si="4"/>
        <v>41475.340000000004</v>
      </c>
      <c r="M33" s="168">
        <f t="shared" si="5"/>
        <v>57272.455999999998</v>
      </c>
      <c r="N33" s="168">
        <f t="shared" si="6"/>
        <v>95678.651000000013</v>
      </c>
    </row>
    <row r="34" spans="1:14" ht="12.75" thickBot="1" x14ac:dyDescent="0.25">
      <c r="A34" s="58" t="s">
        <v>3</v>
      </c>
      <c r="B34" s="376">
        <f>+'[1]Podklady QZ'!B738</f>
        <v>403.90700000000004</v>
      </c>
      <c r="C34" s="369">
        <f>+'[1]Podklady QZ'!C738</f>
        <v>2.8969383937028264E-3</v>
      </c>
      <c r="D34" s="364">
        <f>+'[1]Podklady QZ'!D738</f>
        <v>947.06700000000001</v>
      </c>
      <c r="E34" s="369">
        <f>+'[1]Podklady QZ'!E738</f>
        <v>4.6535552123174867E-3</v>
      </c>
      <c r="F34" s="364">
        <f>+'[1]Podklady QZ'!F738</f>
        <v>1244.8529999999998</v>
      </c>
      <c r="G34" s="369">
        <f>+'[1]Podklady QZ'!G738</f>
        <v>4.365757907686816E-3</v>
      </c>
      <c r="H34" s="364">
        <f>+'[1]Podklady QZ'!H738</f>
        <v>2595.8270000000002</v>
      </c>
      <c r="I34" s="369">
        <f>+'[1]Podklady QZ'!I738</f>
        <v>4.1329535252554251E-3</v>
      </c>
      <c r="J34" s="176"/>
      <c r="K34" s="178" t="str">
        <f t="shared" si="7"/>
        <v>Ostatní</v>
      </c>
      <c r="L34" s="168">
        <f t="shared" si="4"/>
        <v>403.90700000000004</v>
      </c>
      <c r="M34" s="168">
        <f t="shared" si="5"/>
        <v>947.06700000000001</v>
      </c>
      <c r="N34" s="168">
        <f t="shared" si="6"/>
        <v>1244.8529999999998</v>
      </c>
    </row>
    <row r="35" spans="1:14" ht="18" customHeight="1" x14ac:dyDescent="0.2">
      <c r="A35" s="244" t="s">
        <v>257</v>
      </c>
      <c r="B35" s="244"/>
      <c r="C35" s="244"/>
      <c r="D35" s="14"/>
      <c r="F35" s="17"/>
      <c r="G35" s="178"/>
      <c r="H35" s="178"/>
      <c r="I35" s="4" t="s">
        <v>82</v>
      </c>
      <c r="J35" s="178"/>
    </row>
    <row r="36" spans="1:14" x14ac:dyDescent="0.2">
      <c r="A36" s="119"/>
      <c r="B36" s="119"/>
      <c r="C36" s="119"/>
    </row>
    <row r="37" spans="1:14" x14ac:dyDescent="0.2">
      <c r="B37" s="127"/>
      <c r="C37" s="127"/>
      <c r="D37" s="127"/>
    </row>
    <row r="38" spans="1:14" x14ac:dyDescent="0.2">
      <c r="B38" s="127"/>
      <c r="C38" s="127"/>
      <c r="D38" s="127"/>
    </row>
    <row r="39" spans="1:14" x14ac:dyDescent="0.2">
      <c r="B39" s="127"/>
      <c r="C39" s="127"/>
      <c r="D39" s="127"/>
      <c r="L39" s="184" t="s">
        <v>251</v>
      </c>
      <c r="M39" s="219">
        <f>+'[1]Podklady QZ'!L707</f>
        <v>3.4689952201163082E-2</v>
      </c>
    </row>
    <row r="40" spans="1:14" x14ac:dyDescent="0.2">
      <c r="B40" s="226"/>
      <c r="C40" s="226"/>
      <c r="D40" s="226"/>
      <c r="L40" s="184" t="s">
        <v>66</v>
      </c>
      <c r="M40" s="219">
        <f>+'[1]Podklady QZ'!L708</f>
        <v>4.5719970776759856E-2</v>
      </c>
    </row>
    <row r="41" spans="1:14" x14ac:dyDescent="0.2">
      <c r="B41" s="127"/>
      <c r="C41" s="127"/>
      <c r="D41" s="127"/>
      <c r="L41" s="184" t="s">
        <v>182</v>
      </c>
      <c r="M41" s="219">
        <f>+'[1]Podklady QZ'!L709</f>
        <v>4.3392688208731066E-2</v>
      </c>
    </row>
  </sheetData>
  <mergeCells count="4">
    <mergeCell ref="B5:C5"/>
    <mergeCell ref="D5:E5"/>
    <mergeCell ref="F5:G5"/>
    <mergeCell ref="H5:I5"/>
  </mergeCells>
  <conditionalFormatting sqref="C10:C25 C27:C34 E10:E25 E27:E34 G10:G25 G27:G34 I10:I25 I27:I34">
    <cfRule type="dataBar" priority="1">
      <dataBar>
        <cfvo type="num" val="0"/>
        <cfvo type="num" val="1"/>
        <color rgb="FF63C384"/>
      </dataBar>
      <extLst>
        <ext xmlns:x14="http://schemas.microsoft.com/office/spreadsheetml/2009/9/main" uri="{B025F937-C7B1-47D3-B67F-A62EFF666E3E}">
          <x14:id>{CF5DDEA4-8D78-4353-A510-24F164A261BE}</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extLst>
    <ext xmlns:x14="http://schemas.microsoft.com/office/spreadsheetml/2009/9/main" uri="{78C0D931-6437-407d-A8EE-F0AAD7539E65}">
      <x14:conditionalFormattings>
        <x14:conditionalFormatting xmlns:xm="http://schemas.microsoft.com/office/excel/2006/main">
          <x14:cfRule type="dataBar" id="{CF5DDEA4-8D78-4353-A510-24F164A261BE}">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Normal="100" workbookViewId="0">
      <selection activeCell="P35" sqref="P35"/>
    </sheetView>
  </sheetViews>
  <sheetFormatPr defaultRowHeight="12" x14ac:dyDescent="0.2"/>
  <cols>
    <col min="1" max="1" width="30.85546875" style="112" customWidth="1"/>
    <col min="2" max="3" width="8.28515625" style="112" customWidth="1"/>
    <col min="4" max="4" width="5.7109375" style="112" customWidth="1"/>
    <col min="5" max="6" width="8.28515625" style="112" customWidth="1"/>
    <col min="7" max="7" width="5.7109375" style="112" customWidth="1"/>
    <col min="8" max="9" width="8.28515625" style="112" customWidth="1"/>
    <col min="10" max="10" width="5.7109375" style="112" customWidth="1"/>
    <col min="11" max="12" width="8.28515625" style="112" customWidth="1"/>
    <col min="13" max="13" width="5.7109375" style="112" customWidth="1"/>
    <col min="14" max="16384" width="9.140625" style="112"/>
  </cols>
  <sheetData>
    <row r="1" spans="1:20" s="125" customFormat="1" ht="20.25" x14ac:dyDescent="0.35">
      <c r="A1" s="21" t="s">
        <v>252</v>
      </c>
      <c r="B1" s="121"/>
      <c r="C1" s="121"/>
      <c r="D1" s="121"/>
      <c r="E1" s="121"/>
      <c r="F1" s="121"/>
      <c r="G1" s="121"/>
      <c r="H1" s="121"/>
      <c r="I1" s="121"/>
      <c r="J1" s="111"/>
      <c r="M1" s="165" t="str">
        <f>Obsah!$A$1</f>
        <v>IV. čtvrtletí 2019</v>
      </c>
    </row>
    <row r="2" spans="1:20" ht="7.5" customHeight="1" x14ac:dyDescent="0.2">
      <c r="A2" s="13"/>
      <c r="B2" s="13"/>
      <c r="C2" s="13"/>
      <c r="D2" s="13"/>
      <c r="E2" s="13"/>
      <c r="F2" s="13"/>
      <c r="G2" s="13"/>
      <c r="H2" s="13"/>
      <c r="I2" s="13"/>
      <c r="J2" s="13"/>
    </row>
    <row r="3" spans="1:20" ht="12.75" customHeight="1" x14ac:dyDescent="0.2">
      <c r="A3" s="467"/>
      <c r="B3" s="478" t="str">
        <f>+'[1]Podklady QZ'!$B$742:$D$742</f>
        <v>Říjen</v>
      </c>
      <c r="C3" s="468"/>
      <c r="D3" s="480"/>
      <c r="E3" s="478" t="str">
        <f>+'[1]Podklady QZ'!$E$742:$G$742</f>
        <v>Listopad</v>
      </c>
      <c r="F3" s="468"/>
      <c r="G3" s="480"/>
      <c r="H3" s="478" t="str">
        <f>+'[1]Podklady QZ'!$H$742:$J$742</f>
        <v>Prosinec</v>
      </c>
      <c r="I3" s="468"/>
      <c r="J3" s="480"/>
      <c r="K3" s="478" t="str">
        <f>+'[1]Podklady QZ'!$K$742:$M$742</f>
        <v xml:space="preserve">IV. čtvrtletí </v>
      </c>
      <c r="L3" s="468"/>
      <c r="M3" s="468"/>
      <c r="N3" s="274"/>
      <c r="O3" s="509" t="str">
        <f>+B3</f>
        <v>Říjen</v>
      </c>
      <c r="P3" s="509"/>
      <c r="Q3" s="509" t="str">
        <f>+E3</f>
        <v>Listopad</v>
      </c>
      <c r="R3" s="509"/>
      <c r="S3" s="509" t="str">
        <f>+H3</f>
        <v>Prosinec</v>
      </c>
      <c r="T3" s="509"/>
    </row>
    <row r="4" spans="1:20" ht="25.5" customHeight="1" x14ac:dyDescent="0.2">
      <c r="A4" s="468"/>
      <c r="B4" s="188" t="s">
        <v>249</v>
      </c>
      <c r="C4" s="188" t="s">
        <v>253</v>
      </c>
      <c r="D4" s="276" t="s">
        <v>258</v>
      </c>
      <c r="E4" s="188" t="s">
        <v>249</v>
      </c>
      <c r="F4" s="188" t="s">
        <v>253</v>
      </c>
      <c r="G4" s="276" t="s">
        <v>258</v>
      </c>
      <c r="H4" s="188" t="s">
        <v>249</v>
      </c>
      <c r="I4" s="188" t="s">
        <v>253</v>
      </c>
      <c r="J4" s="276" t="s">
        <v>258</v>
      </c>
      <c r="K4" s="188" t="s">
        <v>249</v>
      </c>
      <c r="L4" s="188" t="s">
        <v>253</v>
      </c>
      <c r="M4" s="277" t="s">
        <v>258</v>
      </c>
      <c r="N4" s="274"/>
      <c r="O4" s="189" t="str">
        <f>+B4</f>
        <v>Qnetto</v>
      </c>
      <c r="P4" s="189" t="str">
        <f>+C4</f>
        <v>QKVET</v>
      </c>
      <c r="Q4" s="189" t="str">
        <f>+E4</f>
        <v>Qnetto</v>
      </c>
      <c r="R4" s="189" t="str">
        <f>+F4</f>
        <v>QKVET</v>
      </c>
      <c r="S4" s="189" t="str">
        <f>+H4</f>
        <v>Qnetto</v>
      </c>
      <c r="T4" s="189" t="str">
        <f>+I4</f>
        <v>QKVET</v>
      </c>
    </row>
    <row r="5" spans="1:20" x14ac:dyDescent="0.2">
      <c r="A5" s="267" t="s">
        <v>7</v>
      </c>
      <c r="B5" s="268">
        <f>+'[1]Podklady QZ'!B744</f>
        <v>12385.956085600003</v>
      </c>
      <c r="C5" s="268">
        <f>+'[1]Podklady QZ'!C744</f>
        <v>8318.9023680000009</v>
      </c>
      <c r="D5" s="269">
        <f>+'[1]Podklady QZ'!D744</f>
        <v>0.67163990494618453</v>
      </c>
      <c r="E5" s="270">
        <f>+'[1]Podklady QZ'!E744</f>
        <v>15224.321735000001</v>
      </c>
      <c r="F5" s="268">
        <f>+'[1]Podklady QZ'!F744</f>
        <v>10380.372109000002</v>
      </c>
      <c r="G5" s="269">
        <f>+'[1]Podklady QZ'!G744</f>
        <v>0.68182821472670363</v>
      </c>
      <c r="H5" s="270">
        <f>+'[1]Podklady QZ'!H744</f>
        <v>17949.862781</v>
      </c>
      <c r="I5" s="268">
        <f>+'[1]Podklady QZ'!I744</f>
        <v>12164.016322000001</v>
      </c>
      <c r="J5" s="269">
        <f>+'[1]Podklady QZ'!J744</f>
        <v>0.67766625686273552</v>
      </c>
      <c r="K5" s="271">
        <f>+'[1]Podklady QZ'!K744</f>
        <v>45560.140601600004</v>
      </c>
      <c r="L5" s="272">
        <f>+'[1]Podklady QZ'!L744</f>
        <v>30863.290799000002</v>
      </c>
      <c r="M5" s="273">
        <f>+'[1]Podklady QZ'!M744</f>
        <v>0.6774186908000045</v>
      </c>
      <c r="N5" s="274"/>
    </row>
    <row r="6" spans="1:20" x14ac:dyDescent="0.2">
      <c r="A6" s="36" t="s">
        <v>44</v>
      </c>
      <c r="B6" s="264">
        <f>+'[1]Podklady QZ'!B745</f>
        <v>1533.835382</v>
      </c>
      <c r="C6" s="265">
        <f>+'[1]Podklady QZ'!C745</f>
        <v>1104.0702319999998</v>
      </c>
      <c r="D6" s="266">
        <f>+'[1]Podklady QZ'!D745</f>
        <v>0.71981012105769759</v>
      </c>
      <c r="E6" s="264">
        <f>+'[1]Podklady QZ'!E745</f>
        <v>1820.3697530000002</v>
      </c>
      <c r="F6" s="265">
        <f>+'[1]Podklady QZ'!F745</f>
        <v>1303.2412260000001</v>
      </c>
      <c r="G6" s="266">
        <f>+'[1]Podklady QZ'!G745</f>
        <v>0.7159211604412985</v>
      </c>
      <c r="H6" s="264">
        <f>+'[1]Podklady QZ'!H745</f>
        <v>2074.5905459999999</v>
      </c>
      <c r="I6" s="265">
        <f>+'[1]Podklady QZ'!I745</f>
        <v>1428.0235630000002</v>
      </c>
      <c r="J6" s="256">
        <f>+'[1]Podklady QZ'!J745</f>
        <v>0.68833995496285283</v>
      </c>
      <c r="K6" s="261">
        <f>+'[1]Podklady QZ'!K745</f>
        <v>5428.7956809999996</v>
      </c>
      <c r="L6" s="261">
        <f>+'[1]Podklady QZ'!L745</f>
        <v>3835.3350210000003</v>
      </c>
      <c r="M6" s="262">
        <f>+'[1]Podklady QZ'!M745</f>
        <v>0.70647989837287828</v>
      </c>
      <c r="N6" s="274"/>
      <c r="O6" s="227"/>
      <c r="P6" s="438">
        <f>+L6/$L$5</f>
        <v>0.12426850545452102</v>
      </c>
    </row>
    <row r="7" spans="1:20" x14ac:dyDescent="0.2">
      <c r="A7" s="47" t="s">
        <v>43</v>
      </c>
      <c r="B7" s="251">
        <f>+'[1]Podklady QZ'!B746</f>
        <v>183.77860999999999</v>
      </c>
      <c r="C7" s="260">
        <f>+'[1]Podklady QZ'!C746</f>
        <v>177.24882300000002</v>
      </c>
      <c r="D7" s="256">
        <f>+'[1]Podklady QZ'!D746</f>
        <v>0.96446927637552615</v>
      </c>
      <c r="E7" s="251">
        <f>+'[1]Podklady QZ'!E746</f>
        <v>197.61240700000005</v>
      </c>
      <c r="F7" s="252">
        <f>+'[1]Podklady QZ'!F746</f>
        <v>189.79974000000001</v>
      </c>
      <c r="G7" s="256">
        <f>+'[1]Podklady QZ'!G746</f>
        <v>0.96046469389950784</v>
      </c>
      <c r="H7" s="251">
        <f>+'[1]Podklady QZ'!H746</f>
        <v>215.96428399999988</v>
      </c>
      <c r="I7" s="260">
        <f>+'[1]Podklady QZ'!I746</f>
        <v>208.70369900000003</v>
      </c>
      <c r="J7" s="256">
        <f>+'[1]Podklady QZ'!J746</f>
        <v>0.96638062152906801</v>
      </c>
      <c r="K7" s="250">
        <f>+'[1]Podklady QZ'!K746</f>
        <v>597.35530099999994</v>
      </c>
      <c r="L7" s="275">
        <f>+'[1]Podklady QZ'!L746</f>
        <v>575.75226200000009</v>
      </c>
      <c r="M7" s="258">
        <f>+'[1]Podklady QZ'!M746</f>
        <v>0.96383552809553141</v>
      </c>
      <c r="N7" s="274"/>
      <c r="O7" s="227"/>
      <c r="P7" s="438">
        <f t="shared" ref="P7:P21" si="0">+L7/$L$5</f>
        <v>1.8654921335175798E-2</v>
      </c>
    </row>
    <row r="8" spans="1:20" x14ac:dyDescent="0.2">
      <c r="A8" s="47" t="s">
        <v>42</v>
      </c>
      <c r="B8" s="251">
        <f>+'[1]Podklady QZ'!B747</f>
        <v>1060.378148</v>
      </c>
      <c r="C8" s="260">
        <f>+'[1]Podklady QZ'!C747</f>
        <v>913.49849900000004</v>
      </c>
      <c r="D8" s="256">
        <f>+'[1]Podklady QZ'!D747</f>
        <v>0.86148370816860709</v>
      </c>
      <c r="E8" s="251">
        <f>+'[1]Podklady QZ'!E747</f>
        <v>1356.1885600000001</v>
      </c>
      <c r="F8" s="252">
        <f>+'[1]Podklady QZ'!F747</f>
        <v>1198.109054</v>
      </c>
      <c r="G8" s="256">
        <f>+'[1]Podklady QZ'!G747</f>
        <v>0.88343840181043853</v>
      </c>
      <c r="H8" s="251">
        <f>+'[1]Podklady QZ'!H747</f>
        <v>1815.1514040000002</v>
      </c>
      <c r="I8" s="260">
        <f>+'[1]Podklady QZ'!I747</f>
        <v>1581.24584</v>
      </c>
      <c r="J8" s="256">
        <f>+'[1]Podklady QZ'!J747</f>
        <v>0.87113716052305679</v>
      </c>
      <c r="K8" s="250">
        <f>+'[1]Podklady QZ'!K747</f>
        <v>4231.7181120000005</v>
      </c>
      <c r="L8" s="275">
        <f>+'[1]Podklady QZ'!L747</f>
        <v>3692.8533929999999</v>
      </c>
      <c r="M8" s="258">
        <f>+'[1]Podklady QZ'!M747</f>
        <v>0.87266053533388077</v>
      </c>
      <c r="N8" s="274"/>
      <c r="O8" s="227"/>
      <c r="P8" s="438">
        <f t="shared" si="0"/>
        <v>0.11965196508207905</v>
      </c>
    </row>
    <row r="9" spans="1:20" x14ac:dyDescent="0.2">
      <c r="A9" s="36" t="s">
        <v>67</v>
      </c>
      <c r="B9" s="251">
        <f>+'[1]Podklady QZ'!B748</f>
        <v>1.9613669999999999</v>
      </c>
      <c r="C9" s="260">
        <f>+'[1]Podklady QZ'!C748</f>
        <v>0</v>
      </c>
      <c r="D9" s="256">
        <f>+'[1]Podklady QZ'!D748</f>
        <v>0</v>
      </c>
      <c r="E9" s="251">
        <f>+'[1]Podklady QZ'!E748</f>
        <v>1.5733840000000001</v>
      </c>
      <c r="F9" s="252">
        <f>+'[1]Podklady QZ'!F748</f>
        <v>0</v>
      </c>
      <c r="G9" s="256">
        <f>+'[1]Podklady QZ'!G748</f>
        <v>0</v>
      </c>
      <c r="H9" s="251">
        <f>+'[1]Podklady QZ'!H748</f>
        <v>1.2126780000000001</v>
      </c>
      <c r="I9" s="260">
        <f>+'[1]Podklady QZ'!I748</f>
        <v>0</v>
      </c>
      <c r="J9" s="256">
        <f>+'[1]Podklady QZ'!J748</f>
        <v>0</v>
      </c>
      <c r="K9" s="250">
        <f>+'[1]Podklady QZ'!K748</f>
        <v>4.7474290000000003</v>
      </c>
      <c r="L9" s="275">
        <f>+'[1]Podklady QZ'!L748</f>
        <v>0</v>
      </c>
      <c r="M9" s="258">
        <f>+'[1]Podklady QZ'!M748</f>
        <v>0</v>
      </c>
      <c r="N9" s="274"/>
      <c r="O9" s="227"/>
      <c r="P9" s="438">
        <f t="shared" si="0"/>
        <v>0</v>
      </c>
    </row>
    <row r="10" spans="1:20" x14ac:dyDescent="0.2">
      <c r="A10" s="47" t="s">
        <v>68</v>
      </c>
      <c r="B10" s="251">
        <f>+'[1]Podklady QZ'!B749</f>
        <v>1.53366</v>
      </c>
      <c r="C10" s="260">
        <f>+'[1]Podklady QZ'!C749</f>
        <v>0</v>
      </c>
      <c r="D10" s="256">
        <f>+'[1]Podklady QZ'!D749</f>
        <v>0</v>
      </c>
      <c r="E10" s="251">
        <f>+'[1]Podklady QZ'!E749</f>
        <v>1.1663400000000002</v>
      </c>
      <c r="F10" s="252">
        <f>+'[1]Podklady QZ'!F749</f>
        <v>0</v>
      </c>
      <c r="G10" s="256">
        <f>+'[1]Podklady QZ'!G749</f>
        <v>0</v>
      </c>
      <c r="H10" s="251">
        <f>+'[1]Podklady QZ'!H749</f>
        <v>0.89976999999999996</v>
      </c>
      <c r="I10" s="260">
        <f>+'[1]Podklady QZ'!I749</f>
        <v>0</v>
      </c>
      <c r="J10" s="256">
        <f>+'[1]Podklady QZ'!J749</f>
        <v>0</v>
      </c>
      <c r="K10" s="250">
        <f>+'[1]Podklady QZ'!K749</f>
        <v>3.5997700000000004</v>
      </c>
      <c r="L10" s="275">
        <f>+'[1]Podklady QZ'!L749</f>
        <v>0</v>
      </c>
      <c r="M10" s="258">
        <f>+'[1]Podklady QZ'!M749</f>
        <v>0</v>
      </c>
      <c r="N10" s="274"/>
      <c r="O10" s="227"/>
      <c r="P10" s="438">
        <f t="shared" si="0"/>
        <v>0</v>
      </c>
    </row>
    <row r="11" spans="1:20" x14ac:dyDescent="0.2">
      <c r="A11" s="36" t="s">
        <v>69</v>
      </c>
      <c r="B11" s="251">
        <f>+'[1]Podklady QZ'!B750</f>
        <v>3.1350999999999997E-2</v>
      </c>
      <c r="C11" s="260">
        <f>+'[1]Podklady QZ'!C750</f>
        <v>0</v>
      </c>
      <c r="D11" s="256">
        <f>+'[1]Podklady QZ'!D750</f>
        <v>0</v>
      </c>
      <c r="E11" s="251">
        <f>+'[1]Podklady QZ'!E750</f>
        <v>9.0320000000000001E-3</v>
      </c>
      <c r="F11" s="252">
        <f>+'[1]Podklady QZ'!F750</f>
        <v>0</v>
      </c>
      <c r="G11" s="256">
        <f>+'[1]Podklady QZ'!G750</f>
        <v>0</v>
      </c>
      <c r="H11" s="251">
        <f>+'[1]Podklady QZ'!H750</f>
        <v>9.5950000000000011E-3</v>
      </c>
      <c r="I11" s="260">
        <f>+'[1]Podklady QZ'!I750</f>
        <v>0</v>
      </c>
      <c r="J11" s="256">
        <f>+'[1]Podklady QZ'!J750</f>
        <v>0</v>
      </c>
      <c r="K11" s="250">
        <f>+'[1]Podklady QZ'!K750</f>
        <v>4.9977999999999995E-2</v>
      </c>
      <c r="L11" s="275">
        <f>+'[1]Podklady QZ'!L750</f>
        <v>0</v>
      </c>
      <c r="M11" s="258">
        <f>+'[1]Podklady QZ'!M750</f>
        <v>0</v>
      </c>
      <c r="N11" s="274"/>
      <c r="O11" s="227"/>
      <c r="P11" s="438">
        <f t="shared" si="0"/>
        <v>0</v>
      </c>
    </row>
    <row r="12" spans="1:20" x14ac:dyDescent="0.2">
      <c r="A12" s="47" t="s">
        <v>41</v>
      </c>
      <c r="B12" s="251">
        <f>+'[1]Podklady QZ'!B751</f>
        <v>5369.1476120000016</v>
      </c>
      <c r="C12" s="260">
        <f>+'[1]Podklady QZ'!C751</f>
        <v>4394.3014440000006</v>
      </c>
      <c r="D12" s="256">
        <f>+'[1]Podklady QZ'!D751</f>
        <v>0.81843558075750655</v>
      </c>
      <c r="E12" s="251">
        <f>+'[1]Podklady QZ'!E751</f>
        <v>6722.6841469999999</v>
      </c>
      <c r="F12" s="252">
        <f>+'[1]Podklady QZ'!F751</f>
        <v>5635.1551209999998</v>
      </c>
      <c r="G12" s="256">
        <f>+'[1]Podklady QZ'!G751</f>
        <v>0.83822993878340835</v>
      </c>
      <c r="H12" s="251">
        <f>+'[1]Podklady QZ'!H751</f>
        <v>8009.2266790000003</v>
      </c>
      <c r="I12" s="260">
        <f>+'[1]Podklady QZ'!I751</f>
        <v>6716.1324169999998</v>
      </c>
      <c r="J12" s="256">
        <f>+'[1]Podklady QZ'!J751</f>
        <v>0.83854942383008557</v>
      </c>
      <c r="K12" s="250">
        <f>+'[1]Podklady QZ'!K751</f>
        <v>20101.058438</v>
      </c>
      <c r="L12" s="275">
        <f>+'[1]Podklady QZ'!L751</f>
        <v>16745.588982000001</v>
      </c>
      <c r="M12" s="258">
        <f>+'[1]Podklady QZ'!M751</f>
        <v>0.8330700113951881</v>
      </c>
      <c r="N12" s="274"/>
      <c r="O12" s="227"/>
      <c r="P12" s="438">
        <f t="shared" si="0"/>
        <v>0.54257302278804864</v>
      </c>
    </row>
    <row r="13" spans="1:20" x14ac:dyDescent="0.2">
      <c r="A13" s="47" t="s">
        <v>80</v>
      </c>
      <c r="B13" s="251">
        <f>+'[1]Podklady QZ'!B752</f>
        <v>67.564999999999998</v>
      </c>
      <c r="C13" s="260">
        <f>+'[1]Podklady QZ'!C752</f>
        <v>0</v>
      </c>
      <c r="D13" s="256">
        <f>+'[1]Podklady QZ'!D752</f>
        <v>0</v>
      </c>
      <c r="E13" s="251">
        <f>+'[1]Podklady QZ'!E752</f>
        <v>92.427999999999997</v>
      </c>
      <c r="F13" s="252">
        <f>+'[1]Podklady QZ'!F752</f>
        <v>0</v>
      </c>
      <c r="G13" s="256">
        <f>+'[1]Podklady QZ'!G752</f>
        <v>0</v>
      </c>
      <c r="H13" s="251">
        <f>+'[1]Podklady QZ'!H752</f>
        <v>101.846</v>
      </c>
      <c r="I13" s="260">
        <f>+'[1]Podklady QZ'!I752</f>
        <v>0</v>
      </c>
      <c r="J13" s="256">
        <f>+'[1]Podklady QZ'!J752</f>
        <v>0</v>
      </c>
      <c r="K13" s="250">
        <f>+'[1]Podklady QZ'!K752</f>
        <v>261.839</v>
      </c>
      <c r="L13" s="275">
        <f>+'[1]Podklady QZ'!L752</f>
        <v>0</v>
      </c>
      <c r="M13" s="258">
        <f>+'[1]Podklady QZ'!M752</f>
        <v>0</v>
      </c>
      <c r="N13" s="274"/>
      <c r="O13" s="227"/>
      <c r="P13" s="438">
        <f t="shared" si="0"/>
        <v>0</v>
      </c>
    </row>
    <row r="14" spans="1:20" x14ac:dyDescent="0.2">
      <c r="A14" s="47" t="s">
        <v>40</v>
      </c>
      <c r="B14" s="251">
        <f>+'[1]Podklady QZ'!B753</f>
        <v>1.098E-2</v>
      </c>
      <c r="C14" s="260">
        <f>+'[1]Podklady QZ'!C753</f>
        <v>0</v>
      </c>
      <c r="D14" s="256">
        <f>+'[1]Podklady QZ'!D753</f>
        <v>0</v>
      </c>
      <c r="E14" s="251">
        <f>+'[1]Podklady QZ'!E753</f>
        <v>2.1989999999999999E-2</v>
      </c>
      <c r="F14" s="252">
        <f>+'[1]Podklady QZ'!F753</f>
        <v>0</v>
      </c>
      <c r="G14" s="256">
        <f>+'[1]Podklady QZ'!G753</f>
        <v>0</v>
      </c>
      <c r="H14" s="251">
        <f>+'[1]Podklady QZ'!H753</f>
        <v>2.8570000000000002E-2</v>
      </c>
      <c r="I14" s="260">
        <f>+'[1]Podklady QZ'!I753</f>
        <v>0</v>
      </c>
      <c r="J14" s="256">
        <f>+'[1]Podklady QZ'!J753</f>
        <v>0</v>
      </c>
      <c r="K14" s="250">
        <f>+'[1]Podklady QZ'!K753</f>
        <v>6.1539999999999997E-2</v>
      </c>
      <c r="L14" s="275">
        <f>+'[1]Podklady QZ'!L753</f>
        <v>0</v>
      </c>
      <c r="M14" s="258">
        <f>+'[1]Podklady QZ'!M753</f>
        <v>0</v>
      </c>
      <c r="N14" s="274"/>
      <c r="O14" s="227"/>
      <c r="P14" s="438">
        <f t="shared" si="0"/>
        <v>0</v>
      </c>
    </row>
    <row r="15" spans="1:20" x14ac:dyDescent="0.2">
      <c r="A15" s="47" t="s">
        <v>39</v>
      </c>
      <c r="B15" s="251">
        <f>+'[1]Podklady QZ'!B754</f>
        <v>540.58004099999994</v>
      </c>
      <c r="C15" s="260">
        <f>+'[1]Podklady QZ'!C754</f>
        <v>40.449417000000004</v>
      </c>
      <c r="D15" s="256">
        <f>+'[1]Podklady QZ'!D754</f>
        <v>7.4825953479847412E-2</v>
      </c>
      <c r="E15" s="251">
        <f>+'[1]Podklady QZ'!E754</f>
        <v>564.13330499999995</v>
      </c>
      <c r="F15" s="252">
        <f>+'[1]Podklady QZ'!F754</f>
        <v>74.901229999999998</v>
      </c>
      <c r="G15" s="256">
        <f>+'[1]Podklady QZ'!G754</f>
        <v>0.13277221772963752</v>
      </c>
      <c r="H15" s="251">
        <f>+'[1]Podklady QZ'!H754</f>
        <v>609.19736400000011</v>
      </c>
      <c r="I15" s="260">
        <f>+'[1]Podklady QZ'!I754</f>
        <v>58.508591000000003</v>
      </c>
      <c r="J15" s="256">
        <f>+'[1]Podklady QZ'!J754</f>
        <v>9.6042094824297361E-2</v>
      </c>
      <c r="K15" s="250">
        <f>+'[1]Podklady QZ'!K754</f>
        <v>1713.9107100000001</v>
      </c>
      <c r="L15" s="275">
        <f>+'[1]Podklady QZ'!L754</f>
        <v>173.859238</v>
      </c>
      <c r="M15" s="258">
        <f>+'[1]Podklady QZ'!M754</f>
        <v>0.10144007910423758</v>
      </c>
      <c r="N15" s="274"/>
      <c r="O15" s="227"/>
      <c r="P15" s="438">
        <f t="shared" si="0"/>
        <v>5.6332048041239074E-3</v>
      </c>
    </row>
    <row r="16" spans="1:20" x14ac:dyDescent="0.2">
      <c r="A16" s="47" t="s">
        <v>38</v>
      </c>
      <c r="B16" s="251">
        <f>+'[1]Podklady QZ'!B755</f>
        <v>37.576637999999996</v>
      </c>
      <c r="C16" s="260">
        <f>+'[1]Podklady QZ'!C755</f>
        <v>35.383081000000004</v>
      </c>
      <c r="D16" s="256">
        <f>+'[1]Podklady QZ'!D755</f>
        <v>0.94162444761556396</v>
      </c>
      <c r="E16" s="251">
        <f>+'[1]Podklady QZ'!E755</f>
        <v>58.600389999999997</v>
      </c>
      <c r="F16" s="252">
        <f>+'[1]Podklady QZ'!F755</f>
        <v>30.797000000000001</v>
      </c>
      <c r="G16" s="256">
        <f>+'[1]Podklady QZ'!G755</f>
        <v>0.52554257744701016</v>
      </c>
      <c r="H16" s="251">
        <f>+'[1]Podklady QZ'!H755</f>
        <v>60.172711</v>
      </c>
      <c r="I16" s="260">
        <f>+'[1]Podklady QZ'!I755</f>
        <v>32.740513</v>
      </c>
      <c r="J16" s="256">
        <f>+'[1]Podklady QZ'!J755</f>
        <v>0.54410898987084033</v>
      </c>
      <c r="K16" s="250">
        <f>+'[1]Podklady QZ'!K755</f>
        <v>156.349739</v>
      </c>
      <c r="L16" s="275">
        <f>+'[1]Podklady QZ'!L755</f>
        <v>98.920593999999994</v>
      </c>
      <c r="M16" s="258">
        <f>+'[1]Podklady QZ'!M755</f>
        <v>0.63268793816150848</v>
      </c>
      <c r="N16" s="274"/>
      <c r="O16" s="227"/>
      <c r="P16" s="438">
        <f t="shared" si="0"/>
        <v>3.2051214060169211E-3</v>
      </c>
    </row>
    <row r="17" spans="1:16" x14ac:dyDescent="0.2">
      <c r="A17" s="47" t="s">
        <v>37</v>
      </c>
      <c r="B17" s="251">
        <f>+'[1]Podklady QZ'!B756</f>
        <v>225.84531621164189</v>
      </c>
      <c r="C17" s="260">
        <f>+'[1]Podklady QZ'!C756</f>
        <v>158.04880700000001</v>
      </c>
      <c r="D17" s="256">
        <f>+'[1]Podklady QZ'!D756</f>
        <v>0.69980998344854273</v>
      </c>
      <c r="E17" s="251">
        <f>+'[1]Podklady QZ'!E756</f>
        <v>327.13915237781811</v>
      </c>
      <c r="F17" s="252">
        <f>+'[1]Podklady QZ'!F756</f>
        <v>185.56935700000002</v>
      </c>
      <c r="G17" s="256">
        <f>+'[1]Podklady QZ'!G756</f>
        <v>0.56724899985582611</v>
      </c>
      <c r="H17" s="251">
        <f>+'[1]Podklady QZ'!H756</f>
        <v>292.0146365782773</v>
      </c>
      <c r="I17" s="260">
        <f>+'[1]Podklady QZ'!I756</f>
        <v>218.06696400000001</v>
      </c>
      <c r="J17" s="256">
        <f>+'[1]Podklady QZ'!J756</f>
        <v>0.74676723932481748</v>
      </c>
      <c r="K17" s="250">
        <f>+'[1]Podklady QZ'!K756</f>
        <v>844.9991051677373</v>
      </c>
      <c r="L17" s="275">
        <f>+'[1]Podklady QZ'!L756</f>
        <v>561.68512800000008</v>
      </c>
      <c r="M17" s="258">
        <f>+'[1]Podklady QZ'!M756</f>
        <v>0.66471683172788953</v>
      </c>
      <c r="N17" s="274"/>
      <c r="O17" s="227"/>
      <c r="P17" s="438">
        <f t="shared" si="0"/>
        <v>1.8199132803369079E-2</v>
      </c>
    </row>
    <row r="18" spans="1:16" x14ac:dyDescent="0.2">
      <c r="A18" s="47" t="s">
        <v>36</v>
      </c>
      <c r="B18" s="251">
        <f>+'[1]Podklady QZ'!B757</f>
        <v>722.92329500000017</v>
      </c>
      <c r="C18" s="260">
        <f>+'[1]Podklady QZ'!C757</f>
        <v>342.50498899999997</v>
      </c>
      <c r="D18" s="256">
        <f>+'[1]Podklady QZ'!D757</f>
        <v>0.4737777733390095</v>
      </c>
      <c r="E18" s="251">
        <f>+'[1]Podklady QZ'!E757</f>
        <v>801.26993200000015</v>
      </c>
      <c r="F18" s="252">
        <f>+'[1]Podklady QZ'!F757</f>
        <v>379.59886399999999</v>
      </c>
      <c r="G18" s="256">
        <f>+'[1]Podklady QZ'!G757</f>
        <v>0.47374654762410318</v>
      </c>
      <c r="H18" s="251">
        <f>+'[1]Podklady QZ'!H757</f>
        <v>884.085375</v>
      </c>
      <c r="I18" s="260">
        <f>+'[1]Podklady QZ'!I757</f>
        <v>420.22974399999998</v>
      </c>
      <c r="J18" s="256">
        <f>+'[1]Podklady QZ'!J757</f>
        <v>0.47532710740747181</v>
      </c>
      <c r="K18" s="250">
        <f>+'[1]Podklady QZ'!K757</f>
        <v>2408.2786020000003</v>
      </c>
      <c r="L18" s="275">
        <f>+'[1]Podklady QZ'!L757</f>
        <v>1142.3335969999998</v>
      </c>
      <c r="M18" s="258">
        <f>+'[1]Podklady QZ'!M757</f>
        <v>0.47433614867122409</v>
      </c>
      <c r="N18" s="274"/>
      <c r="O18" s="227"/>
      <c r="P18" s="438">
        <f t="shared" si="0"/>
        <v>3.7012695905940543E-2</v>
      </c>
    </row>
    <row r="19" spans="1:16" x14ac:dyDescent="0.2">
      <c r="A19" s="47" t="s">
        <v>3</v>
      </c>
      <c r="B19" s="251">
        <f>+'[1]Podklady QZ'!B758</f>
        <v>0</v>
      </c>
      <c r="C19" s="260">
        <f>+'[1]Podklady QZ'!C758</f>
        <v>0</v>
      </c>
      <c r="D19" s="256">
        <f>+'[1]Podklady QZ'!D758</f>
        <v>0</v>
      </c>
      <c r="E19" s="251">
        <f>+'[1]Podklady QZ'!E758</f>
        <v>0</v>
      </c>
      <c r="F19" s="252">
        <f>+'[1]Podklady QZ'!F758</f>
        <v>0</v>
      </c>
      <c r="G19" s="256">
        <f>+'[1]Podklady QZ'!G758</f>
        <v>0</v>
      </c>
      <c r="H19" s="251">
        <f>+'[1]Podklady QZ'!H758</f>
        <v>0</v>
      </c>
      <c r="I19" s="260">
        <f>+'[1]Podklady QZ'!I758</f>
        <v>0</v>
      </c>
      <c r="J19" s="256">
        <f>+'[1]Podklady QZ'!J758</f>
        <v>0</v>
      </c>
      <c r="K19" s="250">
        <f>+'[1]Podklady QZ'!K758</f>
        <v>0</v>
      </c>
      <c r="L19" s="275">
        <f>+'[1]Podklady QZ'!L758</f>
        <v>0</v>
      </c>
      <c r="M19" s="258">
        <f>+'[1]Podklady QZ'!M758</f>
        <v>0</v>
      </c>
      <c r="N19" s="274"/>
      <c r="O19" s="227"/>
      <c r="P19" s="438">
        <f t="shared" si="0"/>
        <v>0</v>
      </c>
    </row>
    <row r="20" spans="1:16" x14ac:dyDescent="0.2">
      <c r="A20" s="47" t="s">
        <v>35</v>
      </c>
      <c r="B20" s="251">
        <f>+'[1]Podklady QZ'!B759</f>
        <v>9.3713909999999991</v>
      </c>
      <c r="C20" s="260">
        <f>+'[1]Podklady QZ'!C759</f>
        <v>0.69544099999999998</v>
      </c>
      <c r="D20" s="256">
        <f>+'[1]Podklady QZ'!D759</f>
        <v>7.4208940807186471E-2</v>
      </c>
      <c r="E20" s="251">
        <f>+'[1]Podklady QZ'!E759</f>
        <v>15.325548999999993</v>
      </c>
      <c r="F20" s="252">
        <f>+'[1]Podklady QZ'!F759</f>
        <v>1.543266</v>
      </c>
      <c r="G20" s="256">
        <f>+'[1]Podklady QZ'!G759</f>
        <v>0.1006989048157427</v>
      </c>
      <c r="H20" s="251">
        <f>+'[1]Podklady QZ'!H759</f>
        <v>6.1314129999999984</v>
      </c>
      <c r="I20" s="260">
        <f>+'[1]Podklady QZ'!I759</f>
        <v>0.84724299999999997</v>
      </c>
      <c r="J20" s="256">
        <f>+'[1]Podklady QZ'!J759</f>
        <v>0.1381807097319982</v>
      </c>
      <c r="K20" s="250">
        <f>+'[1]Podklady QZ'!K759</f>
        <v>30.828352999999989</v>
      </c>
      <c r="L20" s="275">
        <f>+'[1]Podklady QZ'!L759</f>
        <v>3.0859499999999995</v>
      </c>
      <c r="M20" s="258">
        <f>+'[1]Podklady QZ'!M759</f>
        <v>0.10010103361668399</v>
      </c>
      <c r="N20" s="274"/>
      <c r="O20" s="227"/>
      <c r="P20" s="438">
        <f t="shared" si="0"/>
        <v>9.9987717450401853E-5</v>
      </c>
    </row>
    <row r="21" spans="1:16" ht="12.75" thickBot="1" x14ac:dyDescent="0.25">
      <c r="A21" s="37" t="s">
        <v>34</v>
      </c>
      <c r="B21" s="253">
        <f>+'[1]Podklady QZ'!B760</f>
        <v>2631.4172943883582</v>
      </c>
      <c r="C21" s="263">
        <f>+'[1]Podklady QZ'!C760</f>
        <v>1152.7016349999999</v>
      </c>
      <c r="D21" s="257">
        <f>+'[1]Podklady QZ'!D760</f>
        <v>0.43805353011025633</v>
      </c>
      <c r="E21" s="253">
        <f>+'[1]Podklady QZ'!E760</f>
        <v>3265.7997936221859</v>
      </c>
      <c r="F21" s="254">
        <f>+'[1]Podklady QZ'!F760</f>
        <v>1381.6572509999999</v>
      </c>
      <c r="G21" s="257">
        <f>+'[1]Podklady QZ'!G760</f>
        <v>0.42306857073671589</v>
      </c>
      <c r="H21" s="253">
        <f>+'[1]Podklady QZ'!H760</f>
        <v>3879.3317554217238</v>
      </c>
      <c r="I21" s="263">
        <f>+'[1]Podklady QZ'!I760</f>
        <v>1499.517748</v>
      </c>
      <c r="J21" s="257">
        <f>+'[1]Podklady QZ'!J760</f>
        <v>0.38654021943451616</v>
      </c>
      <c r="K21" s="255">
        <f>+'[1]Podklady QZ'!K760</f>
        <v>9776.5488434322688</v>
      </c>
      <c r="L21" s="255">
        <f>+'[1]Podklady QZ'!L760</f>
        <v>4033.8766340000002</v>
      </c>
      <c r="M21" s="259">
        <f>+'[1]Podklady QZ'!M760</f>
        <v>0.41260742401035461</v>
      </c>
      <c r="N21" s="274"/>
      <c r="O21" s="227"/>
      <c r="P21" s="438">
        <f t="shared" si="0"/>
        <v>0.13070144270327458</v>
      </c>
    </row>
    <row r="22" spans="1:16" s="126" customFormat="1" ht="11.25" x14ac:dyDescent="0.2">
      <c r="A22" s="119"/>
      <c r="B22" s="5"/>
      <c r="C22" s="5"/>
      <c r="D22" s="5"/>
      <c r="E22" s="5"/>
      <c r="F22" s="5"/>
      <c r="G22" s="5"/>
      <c r="H22" s="5"/>
      <c r="I22" s="5"/>
      <c r="M22" s="4" t="s">
        <v>82</v>
      </c>
    </row>
    <row r="23" spans="1:16" x14ac:dyDescent="0.2">
      <c r="A23" s="225"/>
      <c r="B23" s="52"/>
      <c r="C23" s="13"/>
      <c r="D23" s="13"/>
      <c r="E23" s="13"/>
      <c r="F23" s="13"/>
      <c r="G23" s="13"/>
      <c r="H23" s="13"/>
      <c r="I23" s="13"/>
    </row>
    <row r="24" spans="1:16" x14ac:dyDescent="0.2">
      <c r="A24" s="225"/>
      <c r="B24" s="52"/>
    </row>
    <row r="25" spans="1:16" x14ac:dyDescent="0.2">
      <c r="A25" s="225"/>
      <c r="B25" s="52"/>
      <c r="C25" s="127"/>
      <c r="D25" s="127"/>
      <c r="E25" s="127"/>
      <c r="F25" s="127"/>
      <c r="G25" s="127"/>
      <c r="H25" s="127"/>
      <c r="I25" s="127"/>
      <c r="J25" s="127"/>
    </row>
    <row r="26" spans="1:16" x14ac:dyDescent="0.2">
      <c r="A26" s="225"/>
      <c r="B26" s="52"/>
      <c r="C26" s="127"/>
      <c r="D26" s="127"/>
      <c r="E26" s="127"/>
      <c r="F26" s="127"/>
      <c r="G26" s="127"/>
      <c r="H26" s="127"/>
      <c r="I26" s="127"/>
      <c r="J26" s="127"/>
    </row>
    <row r="27" spans="1:16" x14ac:dyDescent="0.2">
      <c r="A27" s="225"/>
      <c r="B27" s="52"/>
    </row>
    <row r="28" spans="1:16" x14ac:dyDescent="0.2">
      <c r="A28" s="225"/>
      <c r="B28" s="52"/>
    </row>
    <row r="29" spans="1:16" x14ac:dyDescent="0.2">
      <c r="A29" s="225"/>
      <c r="B29" s="52"/>
    </row>
    <row r="30" spans="1:16" x14ac:dyDescent="0.2">
      <c r="A30" s="225"/>
      <c r="B30" s="52"/>
    </row>
    <row r="31" spans="1:16" x14ac:dyDescent="0.2">
      <c r="A31" s="225"/>
      <c r="B31" s="52"/>
    </row>
    <row r="32" spans="1:16" x14ac:dyDescent="0.2">
      <c r="A32" s="225"/>
      <c r="B32" s="52"/>
    </row>
    <row r="33" spans="1:2" x14ac:dyDescent="0.2">
      <c r="A33" s="225"/>
      <c r="B33" s="52"/>
    </row>
    <row r="34" spans="1:2" x14ac:dyDescent="0.2">
      <c r="A34" s="225"/>
      <c r="B34" s="52"/>
    </row>
    <row r="35" spans="1:2" x14ac:dyDescent="0.2">
      <c r="A35" s="225"/>
      <c r="B35" s="52"/>
    </row>
    <row r="36" spans="1:2" x14ac:dyDescent="0.2">
      <c r="A36" s="225"/>
      <c r="B36" s="52"/>
    </row>
    <row r="37" spans="1:2" x14ac:dyDescent="0.2">
      <c r="A37" s="225"/>
      <c r="B37" s="52"/>
    </row>
    <row r="38" spans="1:2" x14ac:dyDescent="0.2">
      <c r="A38" s="225"/>
      <c r="B38" s="52"/>
    </row>
  </sheetData>
  <mergeCells count="8">
    <mergeCell ref="O3:P3"/>
    <mergeCell ref="Q3:R3"/>
    <mergeCell ref="S3:T3"/>
    <mergeCell ref="K3:M3"/>
    <mergeCell ref="A3:A4"/>
    <mergeCell ref="B3:D3"/>
    <mergeCell ref="E3:G3"/>
    <mergeCell ref="H3:J3"/>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85" zoomScaleNormal="85" workbookViewId="0">
      <selection activeCell="B17" sqref="B17"/>
    </sheetView>
  </sheetViews>
  <sheetFormatPr defaultRowHeight="12" x14ac:dyDescent="0.2"/>
  <cols>
    <col min="1" max="1" width="32.5703125" style="389" customWidth="1"/>
    <col min="2" max="13" width="9.28515625" style="389" customWidth="1"/>
    <col min="14" max="14" width="10.140625" style="393" customWidth="1"/>
    <col min="15" max="15" width="8.42578125" style="389" customWidth="1"/>
    <col min="16" max="16" width="11.42578125" style="389" bestFit="1" customWidth="1"/>
    <col min="17" max="17" width="9.5703125" style="389" bestFit="1" customWidth="1"/>
    <col min="18" max="16384" width="9.140625" style="389"/>
  </cols>
  <sheetData>
    <row r="1" spans="1:14" s="387" customFormat="1" ht="18.75" x14ac:dyDescent="0.3">
      <c r="A1" s="383" t="s">
        <v>286</v>
      </c>
      <c r="B1" s="384"/>
      <c r="C1" s="384"/>
      <c r="D1" s="384"/>
      <c r="E1" s="384"/>
      <c r="F1" s="384"/>
      <c r="G1" s="384"/>
      <c r="H1" s="384"/>
      <c r="I1" s="384"/>
      <c r="J1" s="384"/>
      <c r="K1" s="384"/>
      <c r="L1" s="384"/>
      <c r="M1" s="385" t="s">
        <v>295</v>
      </c>
      <c r="N1" s="386"/>
    </row>
    <row r="2" spans="1:14" ht="7.5" customHeight="1" x14ac:dyDescent="0.2">
      <c r="A2" s="388"/>
      <c r="B2" s="388"/>
      <c r="C2" s="388"/>
      <c r="D2" s="388"/>
      <c r="E2" s="388"/>
      <c r="F2" s="388"/>
      <c r="G2" s="388"/>
      <c r="H2" s="388"/>
      <c r="I2" s="388"/>
      <c r="J2" s="388"/>
      <c r="K2" s="388"/>
      <c r="L2" s="388"/>
      <c r="M2" s="388"/>
      <c r="N2" s="388"/>
    </row>
    <row r="3" spans="1:14" x14ac:dyDescent="0.2">
      <c r="A3" s="520"/>
      <c r="B3" s="522" t="s">
        <v>276</v>
      </c>
      <c r="C3" s="522"/>
      <c r="D3" s="522"/>
      <c r="E3" s="522" t="s">
        <v>281</v>
      </c>
      <c r="F3" s="522"/>
      <c r="G3" s="522"/>
      <c r="H3" s="522" t="s">
        <v>287</v>
      </c>
      <c r="I3" s="522"/>
      <c r="J3" s="522"/>
      <c r="K3" s="522" t="s">
        <v>260</v>
      </c>
      <c r="L3" s="522"/>
      <c r="M3" s="523"/>
      <c r="N3" s="390"/>
    </row>
    <row r="4" spans="1:14" x14ac:dyDescent="0.2">
      <c r="A4" s="521"/>
      <c r="B4" s="391" t="s">
        <v>8</v>
      </c>
      <c r="C4" s="391" t="s">
        <v>9</v>
      </c>
      <c r="D4" s="391" t="s">
        <v>10</v>
      </c>
      <c r="E4" s="391" t="s">
        <v>8</v>
      </c>
      <c r="F4" s="391" t="s">
        <v>9</v>
      </c>
      <c r="G4" s="391" t="s">
        <v>10</v>
      </c>
      <c r="H4" s="391" t="s">
        <v>8</v>
      </c>
      <c r="I4" s="391" t="s">
        <v>9</v>
      </c>
      <c r="J4" s="391" t="s">
        <v>10</v>
      </c>
      <c r="K4" s="391" t="s">
        <v>8</v>
      </c>
      <c r="L4" s="391" t="s">
        <v>9</v>
      </c>
      <c r="M4" s="392" t="s">
        <v>10</v>
      </c>
    </row>
    <row r="5" spans="1:14" s="395" customFormat="1" ht="12" customHeight="1" x14ac:dyDescent="0.2">
      <c r="A5" s="510" t="s">
        <v>282</v>
      </c>
      <c r="B5" s="512">
        <f>SUM(B6:D6)</f>
        <v>55505.993789473949</v>
      </c>
      <c r="C5" s="513"/>
      <c r="D5" s="514"/>
      <c r="E5" s="512">
        <f>+E6+F6+G6</f>
        <v>59627.700000000004</v>
      </c>
      <c r="F5" s="513"/>
      <c r="G5" s="514"/>
      <c r="H5" s="515">
        <f t="shared" ref="H5:J10" si="0">+B5-E5</f>
        <v>-4121.7062105260557</v>
      </c>
      <c r="I5" s="516"/>
      <c r="J5" s="517"/>
      <c r="K5" s="518">
        <f>+B5/E5-1</f>
        <v>-6.9124018040710222E-2</v>
      </c>
      <c r="L5" s="519"/>
      <c r="M5" s="519"/>
      <c r="N5" s="394"/>
    </row>
    <row r="6" spans="1:14" s="395" customFormat="1" ht="12" customHeight="1" x14ac:dyDescent="0.2">
      <c r="A6" s="511"/>
      <c r="B6" s="396">
        <f>+'[1]Podklady QZ'!$B$6</f>
        <v>21949.679419156106</v>
      </c>
      <c r="C6" s="397">
        <f>+'[1]Podklady QZ'!$C$6</f>
        <v>17509.18158335533</v>
      </c>
      <c r="D6" s="398">
        <f>+'[1]Podklady QZ'!$D$6</f>
        <v>16047.132786962515</v>
      </c>
      <c r="E6" s="397">
        <v>20172</v>
      </c>
      <c r="F6" s="397">
        <v>19846.8</v>
      </c>
      <c r="G6" s="397">
        <v>19608.900000000001</v>
      </c>
      <c r="H6" s="396">
        <f t="shared" si="0"/>
        <v>1777.6794191561057</v>
      </c>
      <c r="I6" s="397">
        <f t="shared" si="0"/>
        <v>-2337.6184166446692</v>
      </c>
      <c r="J6" s="398">
        <f t="shared" si="0"/>
        <v>-3561.7672130374867</v>
      </c>
      <c r="K6" s="399">
        <f>+B6/E6-1</f>
        <v>8.8126086612934085E-2</v>
      </c>
      <c r="L6" s="400">
        <f t="shared" ref="L6:M6" si="1">+C6/F6-1</f>
        <v>-0.11778313968219911</v>
      </c>
      <c r="M6" s="400">
        <f t="shared" si="1"/>
        <v>-0.18164033745072317</v>
      </c>
      <c r="N6" s="401"/>
    </row>
    <row r="7" spans="1:14" s="388" customFormat="1" ht="12" customHeight="1" x14ac:dyDescent="0.2">
      <c r="A7" s="524" t="s">
        <v>283</v>
      </c>
      <c r="B7" s="525">
        <f>SUM(B8:D8)</f>
        <v>34130.722068595802</v>
      </c>
      <c r="C7" s="526"/>
      <c r="D7" s="527"/>
      <c r="E7" s="526">
        <f>SUM(E8:G8)</f>
        <v>37940.800000000003</v>
      </c>
      <c r="F7" s="526"/>
      <c r="G7" s="526"/>
      <c r="H7" s="515">
        <f t="shared" si="0"/>
        <v>-3810.0779314042011</v>
      </c>
      <c r="I7" s="516"/>
      <c r="J7" s="517"/>
      <c r="K7" s="528">
        <f>+B7/E7-1</f>
        <v>-0.1004216550890914</v>
      </c>
      <c r="L7" s="529"/>
      <c r="M7" s="529"/>
      <c r="N7" s="402"/>
    </row>
    <row r="8" spans="1:14" s="403" customFormat="1" ht="12" customHeight="1" x14ac:dyDescent="0.2">
      <c r="A8" s="511"/>
      <c r="B8" s="396">
        <f>+'[1]Podklady QZ'!$B$14</f>
        <v>13951.59134553317</v>
      </c>
      <c r="C8" s="397">
        <f>+'[1]Podklady QZ'!$C$14</f>
        <v>10859.132982433035</v>
      </c>
      <c r="D8" s="398">
        <f>+'[1]Podklady QZ'!$D$14</f>
        <v>9319.9977406295966</v>
      </c>
      <c r="E8" s="397">
        <v>12367.6</v>
      </c>
      <c r="F8" s="397">
        <v>13045.5</v>
      </c>
      <c r="G8" s="397">
        <v>12527.7</v>
      </c>
      <c r="H8" s="396">
        <f t="shared" si="0"/>
        <v>1583.9913455331698</v>
      </c>
      <c r="I8" s="397">
        <f t="shared" si="0"/>
        <v>-2186.3670175669649</v>
      </c>
      <c r="J8" s="398">
        <f t="shared" si="0"/>
        <v>-3207.7022593704041</v>
      </c>
      <c r="K8" s="399">
        <f t="shared" ref="K8:M8" si="2">+B8/E8-1</f>
        <v>0.12807588744244391</v>
      </c>
      <c r="L8" s="400">
        <f t="shared" si="2"/>
        <v>-0.16759549404522367</v>
      </c>
      <c r="M8" s="400">
        <f t="shared" si="2"/>
        <v>-0.25604877666055248</v>
      </c>
    </row>
    <row r="9" spans="1:14" s="388" customFormat="1" ht="12" hidden="1" customHeight="1" x14ac:dyDescent="0.2">
      <c r="A9" s="524" t="s">
        <v>284</v>
      </c>
      <c r="B9" s="525">
        <v>-0.1</v>
      </c>
      <c r="C9" s="526"/>
      <c r="D9" s="527"/>
      <c r="E9" s="526">
        <v>0.6</v>
      </c>
      <c r="F9" s="526"/>
      <c r="G9" s="526"/>
      <c r="H9" s="515">
        <f t="shared" si="0"/>
        <v>-0.7</v>
      </c>
      <c r="I9" s="516"/>
      <c r="J9" s="517"/>
      <c r="K9" s="528"/>
      <c r="L9" s="529"/>
      <c r="M9" s="529"/>
      <c r="N9" s="402"/>
    </row>
    <row r="10" spans="1:14" s="403" customFormat="1" ht="12" hidden="1" customHeight="1" x14ac:dyDescent="0.2">
      <c r="A10" s="511"/>
      <c r="B10" s="396">
        <v>2</v>
      </c>
      <c r="C10" s="397">
        <v>-3.3</v>
      </c>
      <c r="D10" s="398">
        <v>1</v>
      </c>
      <c r="E10" s="397">
        <v>-5.6</v>
      </c>
      <c r="F10" s="397">
        <v>1.2</v>
      </c>
      <c r="G10" s="397">
        <v>6.1</v>
      </c>
      <c r="H10" s="396">
        <f t="shared" si="0"/>
        <v>7.6</v>
      </c>
      <c r="I10" s="397">
        <f t="shared" si="0"/>
        <v>-4.5</v>
      </c>
      <c r="J10" s="398">
        <f t="shared" si="0"/>
        <v>-5.0999999999999996</v>
      </c>
      <c r="K10" s="399"/>
      <c r="L10" s="400"/>
      <c r="M10" s="400"/>
    </row>
    <row r="11" spans="1:14" s="406" customFormat="1" ht="17.25" customHeight="1" x14ac:dyDescent="0.2">
      <c r="A11" s="404"/>
      <c r="B11" s="405"/>
      <c r="C11" s="405"/>
      <c r="D11" s="405"/>
      <c r="E11" s="405"/>
      <c r="F11" s="405"/>
      <c r="G11" s="405"/>
      <c r="K11" s="405"/>
      <c r="L11" s="405"/>
      <c r="M11" s="407"/>
      <c r="N11" s="408"/>
    </row>
    <row r="12" spans="1:14" x14ac:dyDescent="0.2">
      <c r="A12" s="520"/>
      <c r="B12" s="522" t="s">
        <v>294</v>
      </c>
      <c r="C12" s="522"/>
      <c r="D12" s="522"/>
      <c r="E12" s="522" t="s">
        <v>285</v>
      </c>
      <c r="F12" s="522"/>
      <c r="G12" s="522"/>
      <c r="H12" s="522" t="s">
        <v>287</v>
      </c>
      <c r="I12" s="522"/>
      <c r="J12" s="522"/>
      <c r="K12" s="522" t="s">
        <v>260</v>
      </c>
      <c r="L12" s="522"/>
      <c r="M12" s="523"/>
      <c r="N12" s="390"/>
    </row>
    <row r="13" spans="1:14" x14ac:dyDescent="0.2">
      <c r="A13" s="521"/>
      <c r="B13" s="391" t="s">
        <v>11</v>
      </c>
      <c r="C13" s="391" t="s">
        <v>12</v>
      </c>
      <c r="D13" s="391" t="s">
        <v>13</v>
      </c>
      <c r="E13" s="391" t="s">
        <v>11</v>
      </c>
      <c r="F13" s="391" t="s">
        <v>12</v>
      </c>
      <c r="G13" s="391" t="s">
        <v>13</v>
      </c>
      <c r="H13" s="391" t="s">
        <v>11</v>
      </c>
      <c r="I13" s="391" t="s">
        <v>12</v>
      </c>
      <c r="J13" s="391" t="s">
        <v>13</v>
      </c>
      <c r="K13" s="391" t="s">
        <v>11</v>
      </c>
      <c r="L13" s="391" t="s">
        <v>12</v>
      </c>
      <c r="M13" s="392" t="s">
        <v>13</v>
      </c>
    </row>
    <row r="14" spans="1:14" s="395" customFormat="1" ht="12" customHeight="1" x14ac:dyDescent="0.2">
      <c r="A14" s="510" t="s">
        <v>282</v>
      </c>
      <c r="B14" s="512">
        <f>SUM(B15:D15)</f>
        <v>32501.792473517988</v>
      </c>
      <c r="C14" s="513"/>
      <c r="D14" s="514"/>
      <c r="E14" s="512">
        <f>SUM(E15:G15)</f>
        <v>28568.275503999997</v>
      </c>
      <c r="F14" s="513"/>
      <c r="G14" s="514"/>
      <c r="H14" s="515">
        <f t="shared" ref="H14:J19" si="3">+B14-E14</f>
        <v>3933.5169695179902</v>
      </c>
      <c r="I14" s="516"/>
      <c r="J14" s="517"/>
      <c r="K14" s="518">
        <f>+B14/E14-1</f>
        <v>0.13768828884918993</v>
      </c>
      <c r="L14" s="519"/>
      <c r="M14" s="519"/>
      <c r="N14" s="394"/>
    </row>
    <row r="15" spans="1:14" s="395" customFormat="1" ht="12" customHeight="1" x14ac:dyDescent="0.2">
      <c r="A15" s="511"/>
      <c r="B15" s="396">
        <f>+'[1]Podklady QZ'!$E$6</f>
        <v>12607.44777091799</v>
      </c>
      <c r="C15" s="397">
        <f>+'[1]Podklady QZ'!$F$6</f>
        <v>11860.337437199998</v>
      </c>
      <c r="D15" s="398">
        <f>+'[1]Podklady QZ'!$G$6</f>
        <v>8034.0072653999996</v>
      </c>
      <c r="E15" s="397">
        <v>11111.928433999998</v>
      </c>
      <c r="F15" s="397">
        <v>9131.788365999997</v>
      </c>
      <c r="G15" s="397">
        <v>8324.5587040000009</v>
      </c>
      <c r="H15" s="396">
        <f t="shared" si="3"/>
        <v>1495.5193369179924</v>
      </c>
      <c r="I15" s="397">
        <f t="shared" si="3"/>
        <v>2728.549071200001</v>
      </c>
      <c r="J15" s="398">
        <f t="shared" si="3"/>
        <v>-290.55143860000135</v>
      </c>
      <c r="K15" s="399">
        <f>+B15/E15-1</f>
        <v>0.13458684024116274</v>
      </c>
      <c r="L15" s="400">
        <f t="shared" ref="L15:M15" si="4">+C15/F15-1</f>
        <v>0.2987967922426995</v>
      </c>
      <c r="M15" s="400">
        <f t="shared" si="4"/>
        <v>-3.4902923858340928E-2</v>
      </c>
      <c r="N15" s="401"/>
    </row>
    <row r="16" spans="1:14" s="388" customFormat="1" ht="12" customHeight="1" x14ac:dyDescent="0.2">
      <c r="A16" s="524" t="s">
        <v>283</v>
      </c>
      <c r="B16" s="525">
        <f>SUM(B17:D17)</f>
        <v>15588.709891275044</v>
      </c>
      <c r="C16" s="526"/>
      <c r="D16" s="527"/>
      <c r="E16" s="526">
        <f>SUM(E17:G17)</f>
        <v>12260.429237</v>
      </c>
      <c r="F16" s="526"/>
      <c r="G16" s="526"/>
      <c r="H16" s="515">
        <f t="shared" si="3"/>
        <v>3328.2806542750441</v>
      </c>
      <c r="I16" s="516"/>
      <c r="J16" s="517"/>
      <c r="K16" s="528">
        <f>+B16/E16-1</f>
        <v>0.27146526356767575</v>
      </c>
      <c r="L16" s="529"/>
      <c r="M16" s="529"/>
      <c r="N16" s="402"/>
    </row>
    <row r="17" spans="1:14" s="403" customFormat="1" ht="12" customHeight="1" x14ac:dyDescent="0.2">
      <c r="A17" s="511"/>
      <c r="B17" s="396">
        <f>+'[1]Podklady QZ'!$E$14</f>
        <v>6592.7769350827857</v>
      </c>
      <c r="C17" s="397">
        <f>+'[1]Podklady QZ'!$F$14</f>
        <v>5958.9783780946327</v>
      </c>
      <c r="D17" s="398">
        <f>+'[1]Podklady QZ'!$G$14</f>
        <v>3036.954578097625</v>
      </c>
      <c r="E17" s="397">
        <v>5430.340733</v>
      </c>
      <c r="F17" s="397">
        <v>3708.7197700000002</v>
      </c>
      <c r="G17" s="397">
        <v>3121.3687340000001</v>
      </c>
      <c r="H17" s="396">
        <f t="shared" si="3"/>
        <v>1162.4362020827857</v>
      </c>
      <c r="I17" s="397">
        <f t="shared" si="3"/>
        <v>2250.2586080946326</v>
      </c>
      <c r="J17" s="398">
        <f t="shared" si="3"/>
        <v>-84.414155902375114</v>
      </c>
      <c r="K17" s="399">
        <f t="shared" ref="K17:M17" si="5">+B17/E17-1</f>
        <v>0.21406321614750601</v>
      </c>
      <c r="L17" s="400">
        <f t="shared" si="5"/>
        <v>0.60674808226199106</v>
      </c>
      <c r="M17" s="400">
        <f t="shared" si="5"/>
        <v>-2.7043955103054795E-2</v>
      </c>
    </row>
    <row r="18" spans="1:14" s="406" customFormat="1" ht="17.25" hidden="1" customHeight="1" x14ac:dyDescent="0.2">
      <c r="A18" s="524" t="s">
        <v>284</v>
      </c>
      <c r="B18" s="525">
        <v>15.7</v>
      </c>
      <c r="C18" s="526"/>
      <c r="D18" s="527"/>
      <c r="E18" s="526">
        <v>13.2</v>
      </c>
      <c r="F18" s="526"/>
      <c r="G18" s="526"/>
      <c r="H18" s="515">
        <f t="shared" si="3"/>
        <v>2.5</v>
      </c>
      <c r="I18" s="516"/>
      <c r="J18" s="517"/>
      <c r="K18" s="528"/>
      <c r="L18" s="529"/>
      <c r="M18" s="529"/>
      <c r="N18" s="408"/>
    </row>
    <row r="19" spans="1:14" s="406" customFormat="1" ht="17.25" hidden="1" customHeight="1" x14ac:dyDescent="0.2">
      <c r="A19" s="511"/>
      <c r="B19" s="396">
        <v>13</v>
      </c>
      <c r="C19" s="397">
        <v>16.5</v>
      </c>
      <c r="D19" s="398">
        <v>17.7</v>
      </c>
      <c r="E19" s="397">
        <v>7.1</v>
      </c>
      <c r="F19" s="397">
        <v>14.1</v>
      </c>
      <c r="G19" s="397">
        <v>18.399999999999999</v>
      </c>
      <c r="H19" s="396">
        <f t="shared" si="3"/>
        <v>5.9</v>
      </c>
      <c r="I19" s="397">
        <f t="shared" si="3"/>
        <v>2.4000000000000004</v>
      </c>
      <c r="J19" s="398">
        <f t="shared" si="3"/>
        <v>-0.69999999999999929</v>
      </c>
      <c r="K19" s="399"/>
      <c r="L19" s="400"/>
      <c r="M19" s="400"/>
      <c r="N19" s="408"/>
    </row>
    <row r="20" spans="1:14" s="406" customFormat="1" ht="17.25" customHeight="1" x14ac:dyDescent="0.2">
      <c r="A20" s="404"/>
      <c r="B20" s="405"/>
      <c r="C20" s="405"/>
      <c r="D20" s="405"/>
      <c r="E20" s="405"/>
      <c r="F20" s="405"/>
      <c r="G20" s="405"/>
      <c r="I20" s="405"/>
      <c r="K20" s="405"/>
      <c r="L20" s="405"/>
      <c r="M20" s="407" t="s">
        <v>82</v>
      </c>
      <c r="N20" s="408"/>
    </row>
    <row r="21" spans="1:14" s="406" customFormat="1" ht="17.25" customHeight="1" x14ac:dyDescent="0.2">
      <c r="A21" s="404"/>
      <c r="B21" s="405"/>
      <c r="C21" s="405"/>
      <c r="D21" s="405"/>
      <c r="E21" s="405"/>
      <c r="F21" s="405"/>
      <c r="G21" s="405"/>
      <c r="I21" s="405"/>
      <c r="K21" s="405"/>
      <c r="L21" s="405"/>
      <c r="M21" s="407"/>
      <c r="N21" s="408"/>
    </row>
    <row r="22" spans="1:14" s="406" customFormat="1" ht="11.25" customHeight="1" x14ac:dyDescent="0.2">
      <c r="A22" s="404"/>
      <c r="B22" s="405"/>
      <c r="C22" s="405"/>
      <c r="D22" s="405"/>
      <c r="E22" s="405"/>
      <c r="F22" s="405"/>
      <c r="G22" s="405"/>
      <c r="I22" s="405"/>
      <c r="K22" s="405"/>
      <c r="L22" s="405"/>
      <c r="M22" s="407"/>
      <c r="N22" s="408"/>
    </row>
    <row r="23" spans="1:14" s="406" customFormat="1" ht="11.25" customHeight="1" x14ac:dyDescent="0.2">
      <c r="A23" s="404"/>
      <c r="B23" s="405"/>
      <c r="C23" s="405"/>
      <c r="D23" s="405"/>
      <c r="E23" s="405"/>
      <c r="F23" s="405"/>
      <c r="G23" s="405"/>
      <c r="I23" s="405"/>
      <c r="K23" s="405"/>
      <c r="L23" s="405"/>
      <c r="M23" s="407"/>
      <c r="N23" s="408"/>
    </row>
    <row r="24" spans="1:14" s="406" customFormat="1" ht="11.25" customHeight="1" x14ac:dyDescent="0.2">
      <c r="A24" s="404"/>
      <c r="B24" s="405"/>
      <c r="C24" s="405"/>
      <c r="D24" s="405"/>
      <c r="E24" s="405"/>
      <c r="F24" s="405"/>
      <c r="G24" s="405"/>
      <c r="I24" s="405"/>
      <c r="K24" s="405"/>
      <c r="L24" s="405"/>
      <c r="M24" s="407"/>
      <c r="N24" s="408"/>
    </row>
    <row r="25" spans="1:14" s="406" customFormat="1" ht="11.25" customHeight="1" x14ac:dyDescent="0.2">
      <c r="A25" s="404"/>
      <c r="B25" s="405"/>
      <c r="C25" s="405"/>
      <c r="D25" s="405"/>
      <c r="E25" s="405"/>
      <c r="F25" s="405"/>
      <c r="G25" s="405"/>
      <c r="I25" s="405"/>
      <c r="K25" s="405"/>
      <c r="L25" s="405"/>
      <c r="M25" s="407"/>
      <c r="N25" s="408"/>
    </row>
    <row r="26" spans="1:14" s="406" customFormat="1" ht="11.25" customHeight="1" x14ac:dyDescent="0.2">
      <c r="A26" s="404"/>
      <c r="B26" s="405"/>
      <c r="C26" s="405"/>
      <c r="D26" s="405"/>
      <c r="E26" s="405"/>
      <c r="F26" s="405"/>
      <c r="G26" s="405"/>
      <c r="I26" s="405"/>
      <c r="K26" s="405"/>
      <c r="L26" s="405"/>
      <c r="M26" s="407"/>
      <c r="N26" s="408"/>
    </row>
    <row r="27" spans="1:14" s="406" customFormat="1" ht="11.25" customHeight="1" x14ac:dyDescent="0.2">
      <c r="A27" s="404"/>
      <c r="B27" s="405"/>
      <c r="C27" s="405"/>
      <c r="D27" s="405"/>
      <c r="E27" s="405"/>
      <c r="F27" s="405"/>
      <c r="G27" s="405"/>
      <c r="I27" s="405"/>
      <c r="K27" s="405"/>
      <c r="L27" s="405"/>
      <c r="M27" s="407"/>
      <c r="N27" s="408"/>
    </row>
    <row r="28" spans="1:14" s="406" customFormat="1" ht="11.25" customHeight="1" x14ac:dyDescent="0.2">
      <c r="A28" s="404"/>
      <c r="B28" s="405"/>
      <c r="C28" s="405"/>
      <c r="D28" s="405"/>
      <c r="E28" s="405"/>
      <c r="F28" s="405"/>
      <c r="G28" s="405"/>
      <c r="I28" s="405"/>
      <c r="K28" s="405"/>
      <c r="L28" s="405"/>
      <c r="M28" s="407"/>
      <c r="N28" s="408"/>
    </row>
    <row r="29" spans="1:14" s="406" customFormat="1" ht="11.25" customHeight="1" x14ac:dyDescent="0.2">
      <c r="A29" s="404"/>
      <c r="B29" s="405"/>
      <c r="C29" s="405"/>
      <c r="D29" s="405"/>
      <c r="E29" s="405"/>
      <c r="F29" s="405"/>
      <c r="G29" s="405"/>
      <c r="I29" s="405"/>
      <c r="K29" s="405"/>
      <c r="L29" s="405"/>
      <c r="M29" s="407"/>
      <c r="N29" s="408"/>
    </row>
    <row r="30" spans="1:14" s="406" customFormat="1" ht="11.25" customHeight="1" x14ac:dyDescent="0.2">
      <c r="A30" s="404"/>
      <c r="B30" s="405"/>
      <c r="C30" s="405"/>
      <c r="D30" s="405"/>
      <c r="E30" s="405"/>
      <c r="F30" s="405"/>
      <c r="G30" s="405"/>
      <c r="I30" s="405"/>
      <c r="K30" s="405"/>
      <c r="L30" s="405"/>
      <c r="M30" s="407"/>
      <c r="N30" s="408"/>
    </row>
    <row r="31" spans="1:14" s="406" customFormat="1" ht="11.25" customHeight="1" x14ac:dyDescent="0.2">
      <c r="A31" s="404"/>
      <c r="B31" s="405"/>
      <c r="C31" s="405"/>
      <c r="D31" s="405"/>
      <c r="E31" s="405"/>
      <c r="F31" s="405"/>
      <c r="G31" s="405"/>
      <c r="I31" s="405"/>
      <c r="K31" s="405"/>
      <c r="L31" s="405"/>
      <c r="M31" s="407"/>
      <c r="N31" s="408"/>
    </row>
    <row r="32" spans="1:14" s="406" customFormat="1" ht="11.25" customHeight="1" x14ac:dyDescent="0.2">
      <c r="A32" s="404"/>
      <c r="B32" s="405"/>
      <c r="C32" s="405"/>
      <c r="D32" s="405"/>
      <c r="E32" s="405"/>
      <c r="F32" s="405"/>
      <c r="G32" s="405"/>
      <c r="I32" s="405"/>
      <c r="K32" s="405"/>
      <c r="L32" s="405"/>
      <c r="M32" s="407"/>
      <c r="N32" s="408"/>
    </row>
    <row r="33" spans="1:15" s="406" customFormat="1" ht="11.25" customHeight="1" x14ac:dyDescent="0.2">
      <c r="A33" s="404"/>
      <c r="B33" s="405"/>
      <c r="C33" s="405"/>
      <c r="D33" s="405"/>
      <c r="E33" s="405"/>
      <c r="F33" s="405"/>
      <c r="G33" s="405"/>
      <c r="I33" s="405"/>
      <c r="K33" s="405"/>
      <c r="L33" s="405"/>
      <c r="M33" s="407"/>
      <c r="N33" s="408"/>
    </row>
    <row r="34" spans="1:15" x14ac:dyDescent="0.2">
      <c r="A34" s="409"/>
      <c r="B34" s="410"/>
      <c r="C34" s="410"/>
      <c r="D34" s="410"/>
      <c r="E34" s="410"/>
      <c r="F34" s="410"/>
      <c r="G34" s="410"/>
      <c r="H34" s="410"/>
      <c r="I34" s="410"/>
      <c r="J34" s="410"/>
      <c r="K34" s="410"/>
      <c r="L34" s="410"/>
      <c r="M34" s="410"/>
      <c r="N34" s="411"/>
      <c r="O34" s="412"/>
    </row>
    <row r="35" spans="1:15" x14ac:dyDescent="0.2">
      <c r="A35" s="413"/>
      <c r="B35" s="414"/>
      <c r="C35" s="414"/>
      <c r="D35" s="414"/>
      <c r="E35" s="414"/>
      <c r="F35" s="414"/>
      <c r="G35" s="414"/>
      <c r="H35" s="414"/>
      <c r="I35" s="414"/>
      <c r="J35" s="414"/>
      <c r="K35" s="414"/>
      <c r="L35" s="414"/>
      <c r="M35" s="414"/>
      <c r="N35" s="411"/>
      <c r="O35" s="412"/>
    </row>
    <row r="36" spans="1:15" x14ac:dyDescent="0.2">
      <c r="A36" s="413"/>
      <c r="B36" s="410"/>
      <c r="C36" s="410"/>
      <c r="D36" s="410"/>
      <c r="E36" s="410"/>
      <c r="F36" s="410"/>
      <c r="G36" s="410"/>
      <c r="H36" s="410"/>
      <c r="I36" s="410"/>
      <c r="J36" s="410"/>
      <c r="K36" s="410"/>
      <c r="L36" s="410"/>
      <c r="M36" s="410"/>
      <c r="N36" s="414"/>
      <c r="O36" s="412"/>
    </row>
    <row r="37" spans="1:15" x14ac:dyDescent="0.2">
      <c r="A37" s="415"/>
      <c r="B37" s="416"/>
      <c r="C37" s="416"/>
      <c r="D37" s="416"/>
      <c r="E37" s="416"/>
      <c r="F37" s="416"/>
      <c r="G37" s="416"/>
      <c r="H37" s="416"/>
      <c r="I37" s="416"/>
      <c r="J37" s="416"/>
      <c r="K37" s="416"/>
      <c r="L37" s="416"/>
      <c r="M37" s="416"/>
      <c r="N37" s="414"/>
      <c r="O37" s="412"/>
    </row>
    <row r="38" spans="1:15" x14ac:dyDescent="0.2">
      <c r="A38" s="415"/>
      <c r="B38" s="416"/>
      <c r="C38" s="416"/>
      <c r="D38" s="416"/>
      <c r="E38" s="416"/>
      <c r="F38" s="416"/>
      <c r="G38" s="416"/>
      <c r="H38" s="416"/>
      <c r="I38" s="416"/>
      <c r="J38" s="416"/>
      <c r="K38" s="416"/>
      <c r="L38" s="416"/>
      <c r="M38" s="416"/>
      <c r="N38" s="411"/>
      <c r="O38" s="412"/>
    </row>
    <row r="39" spans="1:15" x14ac:dyDescent="0.2">
      <c r="A39" s="415"/>
      <c r="B39" s="416"/>
      <c r="C39" s="416"/>
      <c r="D39" s="416"/>
      <c r="E39" s="416"/>
      <c r="F39" s="416"/>
      <c r="G39" s="416"/>
      <c r="H39" s="416"/>
      <c r="I39" s="416"/>
      <c r="J39" s="416"/>
      <c r="K39" s="416"/>
      <c r="L39" s="416"/>
      <c r="M39" s="416"/>
      <c r="N39" s="411"/>
      <c r="O39" s="412"/>
    </row>
    <row r="40" spans="1:15" x14ac:dyDescent="0.2">
      <c r="A40" s="409"/>
      <c r="B40" s="409"/>
      <c r="C40" s="409"/>
      <c r="D40" s="409"/>
      <c r="E40" s="409"/>
      <c r="F40" s="409"/>
      <c r="G40" s="409"/>
      <c r="H40" s="409"/>
      <c r="I40" s="409"/>
      <c r="J40" s="409"/>
      <c r="K40" s="409"/>
      <c r="L40" s="409"/>
      <c r="M40" s="409"/>
      <c r="N40" s="411"/>
      <c r="O40" s="412"/>
    </row>
    <row r="41" spans="1:15" x14ac:dyDescent="0.2">
      <c r="A41" s="409"/>
      <c r="B41" s="409"/>
      <c r="C41" s="409"/>
      <c r="D41" s="409"/>
      <c r="E41" s="409"/>
      <c r="F41" s="409"/>
      <c r="G41" s="409"/>
      <c r="H41" s="409"/>
      <c r="I41" s="409"/>
      <c r="J41" s="409"/>
      <c r="K41" s="409"/>
      <c r="L41" s="409"/>
      <c r="M41" s="409"/>
      <c r="N41" s="411"/>
    </row>
    <row r="58" spans="1:4" x14ac:dyDescent="0.2">
      <c r="A58" s="417"/>
      <c r="B58" s="418"/>
      <c r="C58" s="419"/>
      <c r="D58" s="419"/>
    </row>
    <row r="59" spans="1:4" x14ac:dyDescent="0.2">
      <c r="B59" s="419"/>
      <c r="C59" s="419"/>
      <c r="D59" s="419"/>
    </row>
    <row r="60" spans="1:4" x14ac:dyDescent="0.2">
      <c r="B60" s="419"/>
      <c r="C60" s="419"/>
      <c r="D60" s="419"/>
    </row>
  </sheetData>
  <mergeCells count="40">
    <mergeCell ref="A18:A19"/>
    <mergeCell ref="B18:D18"/>
    <mergeCell ref="E18:G18"/>
    <mergeCell ref="H18:J18"/>
    <mergeCell ref="K18:M18"/>
    <mergeCell ref="A14:A15"/>
    <mergeCell ref="B14:D14"/>
    <mergeCell ref="E14:G14"/>
    <mergeCell ref="H14:J14"/>
    <mergeCell ref="K14:M14"/>
    <mergeCell ref="A16:A17"/>
    <mergeCell ref="B16:D16"/>
    <mergeCell ref="E16:G16"/>
    <mergeCell ref="H16:J16"/>
    <mergeCell ref="K16:M16"/>
    <mergeCell ref="A12:A13"/>
    <mergeCell ref="B12:D12"/>
    <mergeCell ref="E12:G12"/>
    <mergeCell ref="H12:J12"/>
    <mergeCell ref="K12:M12"/>
    <mergeCell ref="A7:A8"/>
    <mergeCell ref="B7:D7"/>
    <mergeCell ref="E7:G7"/>
    <mergeCell ref="H7:J7"/>
    <mergeCell ref="K7:M7"/>
    <mergeCell ref="A9:A10"/>
    <mergeCell ref="B9:D9"/>
    <mergeCell ref="E9:G9"/>
    <mergeCell ref="H9:J9"/>
    <mergeCell ref="K9:M9"/>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85" zoomScaleNormal="85" workbookViewId="0">
      <selection activeCell="Q52" sqref="Q52"/>
    </sheetView>
  </sheetViews>
  <sheetFormatPr defaultRowHeight="12" x14ac:dyDescent="0.2"/>
  <cols>
    <col min="1" max="1" width="32.5703125" style="389" customWidth="1"/>
    <col min="2" max="13" width="9.28515625" style="389" customWidth="1"/>
    <col min="14" max="14" width="10.140625" style="393" customWidth="1"/>
    <col min="15" max="15" width="8.42578125" style="389" customWidth="1"/>
    <col min="16" max="16" width="11.42578125" style="389" bestFit="1" customWidth="1"/>
    <col min="17" max="17" width="9.5703125" style="389" bestFit="1" customWidth="1"/>
    <col min="18" max="16384" width="9.140625" style="389"/>
  </cols>
  <sheetData>
    <row r="1" spans="1:14" s="387" customFormat="1" ht="18.75" x14ac:dyDescent="0.3">
      <c r="A1" s="383" t="s">
        <v>286</v>
      </c>
      <c r="B1" s="384"/>
      <c r="C1" s="384"/>
      <c r="D1" s="384"/>
      <c r="E1" s="384"/>
      <c r="F1" s="384"/>
      <c r="G1" s="384"/>
      <c r="H1" s="384"/>
      <c r="I1" s="384"/>
      <c r="J1" s="384"/>
      <c r="K1" s="384"/>
      <c r="L1" s="384"/>
      <c r="M1" s="385" t="s">
        <v>307</v>
      </c>
      <c r="N1" s="386"/>
    </row>
    <row r="2" spans="1:14" ht="7.5" customHeight="1" x14ac:dyDescent="0.2">
      <c r="A2" s="388"/>
      <c r="B2" s="388"/>
      <c r="C2" s="388"/>
      <c r="D2" s="388"/>
      <c r="E2" s="388"/>
      <c r="F2" s="388"/>
      <c r="G2" s="388"/>
      <c r="H2" s="388"/>
      <c r="I2" s="388"/>
      <c r="J2" s="388"/>
      <c r="K2" s="388"/>
      <c r="L2" s="388"/>
      <c r="M2" s="388"/>
      <c r="N2" s="388"/>
    </row>
    <row r="3" spans="1:14" x14ac:dyDescent="0.2">
      <c r="A3" s="520"/>
      <c r="B3" s="522" t="s">
        <v>298</v>
      </c>
      <c r="C3" s="522"/>
      <c r="D3" s="522"/>
      <c r="E3" s="522" t="s">
        <v>304</v>
      </c>
      <c r="F3" s="522"/>
      <c r="G3" s="522"/>
      <c r="H3" s="522" t="s">
        <v>287</v>
      </c>
      <c r="I3" s="522"/>
      <c r="J3" s="522"/>
      <c r="K3" s="522" t="s">
        <v>260</v>
      </c>
      <c r="L3" s="522"/>
      <c r="M3" s="523"/>
      <c r="N3" s="390"/>
    </row>
    <row r="4" spans="1:14" x14ac:dyDescent="0.2">
      <c r="A4" s="521"/>
      <c r="B4" s="391" t="s">
        <v>14</v>
      </c>
      <c r="C4" s="391" t="s">
        <v>15</v>
      </c>
      <c r="D4" s="391" t="s">
        <v>16</v>
      </c>
      <c r="E4" s="391" t="s">
        <v>14</v>
      </c>
      <c r="F4" s="391" t="s">
        <v>15</v>
      </c>
      <c r="G4" s="391" t="s">
        <v>16</v>
      </c>
      <c r="H4" s="391" t="s">
        <v>14</v>
      </c>
      <c r="I4" s="391" t="s">
        <v>15</v>
      </c>
      <c r="J4" s="391" t="s">
        <v>16</v>
      </c>
      <c r="K4" s="391" t="s">
        <v>14</v>
      </c>
      <c r="L4" s="391" t="s">
        <v>15</v>
      </c>
      <c r="M4" s="392" t="s">
        <v>16</v>
      </c>
    </row>
    <row r="5" spans="1:14" s="395" customFormat="1" ht="12" customHeight="1" x14ac:dyDescent="0.2">
      <c r="A5" s="510" t="s">
        <v>282</v>
      </c>
      <c r="B5" s="512">
        <f>SUM(B6:D6)</f>
        <v>24751.333799200002</v>
      </c>
      <c r="C5" s="513"/>
      <c r="D5" s="514"/>
      <c r="E5" s="512">
        <f>+E6+F6+G6</f>
        <v>24320.810035056857</v>
      </c>
      <c r="F5" s="513"/>
      <c r="G5" s="514"/>
      <c r="H5" s="515">
        <f t="shared" ref="H5:J10" si="0">+B5-E5</f>
        <v>430.52376414314494</v>
      </c>
      <c r="I5" s="516"/>
      <c r="J5" s="517"/>
      <c r="K5" s="518">
        <f>+B5/E5-1</f>
        <v>1.7701867804673199E-2</v>
      </c>
      <c r="L5" s="519"/>
      <c r="M5" s="519"/>
      <c r="N5" s="394"/>
    </row>
    <row r="6" spans="1:14" s="395" customFormat="1" ht="12" customHeight="1" x14ac:dyDescent="0.2">
      <c r="A6" s="511"/>
      <c r="B6" s="396">
        <f>+'[1]Podklady QZ'!$H$6</f>
        <v>7481.8339440000018</v>
      </c>
      <c r="C6" s="397">
        <f>+'[1]Podklady QZ'!$I$6</f>
        <v>7840.4696024000013</v>
      </c>
      <c r="D6" s="398">
        <f>+'[1]Podklady QZ'!$J$6</f>
        <v>9429.0302528000011</v>
      </c>
      <c r="E6" s="397">
        <v>7913.9083516828505</v>
      </c>
      <c r="F6" s="397">
        <v>7735.919451232855</v>
      </c>
      <c r="G6" s="397">
        <v>8670.9822321411521</v>
      </c>
      <c r="H6" s="396">
        <f t="shared" si="0"/>
        <v>-432.07440768284869</v>
      </c>
      <c r="I6" s="397">
        <f t="shared" si="0"/>
        <v>104.5501511671464</v>
      </c>
      <c r="J6" s="398">
        <f t="shared" si="0"/>
        <v>758.04802065884905</v>
      </c>
      <c r="K6" s="399">
        <f>+B6/E6-1</f>
        <v>-5.4596842480614582E-2</v>
      </c>
      <c r="L6" s="400">
        <f t="shared" ref="L6:M6" si="1">+C6/F6-1</f>
        <v>1.351489655835092E-2</v>
      </c>
      <c r="M6" s="400">
        <f t="shared" si="1"/>
        <v>8.7423546763705229E-2</v>
      </c>
      <c r="N6" s="401"/>
    </row>
    <row r="7" spans="1:14" s="388" customFormat="1" ht="12" customHeight="1" x14ac:dyDescent="0.2">
      <c r="A7" s="524" t="s">
        <v>283</v>
      </c>
      <c r="B7" s="525">
        <f>SUM(B8:D8)</f>
        <v>9852.7661750351162</v>
      </c>
      <c r="C7" s="526"/>
      <c r="D7" s="527"/>
      <c r="E7" s="526">
        <f>SUM(E8:G8)</f>
        <v>9580.4225099196246</v>
      </c>
      <c r="F7" s="526"/>
      <c r="G7" s="526"/>
      <c r="H7" s="515">
        <f t="shared" si="0"/>
        <v>272.3436651154916</v>
      </c>
      <c r="I7" s="516"/>
      <c r="J7" s="517"/>
      <c r="K7" s="528">
        <f>+B7/E7-1</f>
        <v>2.8427103797719289E-2</v>
      </c>
      <c r="L7" s="529"/>
      <c r="M7" s="529"/>
      <c r="N7" s="402"/>
    </row>
    <row r="8" spans="1:14" s="403" customFormat="1" ht="12" customHeight="1" x14ac:dyDescent="0.2">
      <c r="A8" s="511"/>
      <c r="B8" s="396">
        <f>+'[1]Podklady QZ'!$H$14</f>
        <v>2934.7981334559699</v>
      </c>
      <c r="C8" s="397">
        <f>+'[1]Podklady QZ'!$I$14</f>
        <v>2936.7660077274136</v>
      </c>
      <c r="D8" s="398">
        <f>+'[1]Podklady QZ'!$J$14</f>
        <v>3981.2020338517323</v>
      </c>
      <c r="E8" s="397">
        <v>2997.4683472031024</v>
      </c>
      <c r="F8" s="397">
        <v>2952.8642868816933</v>
      </c>
      <c r="G8" s="397">
        <v>3630.089875834828</v>
      </c>
      <c r="H8" s="396">
        <f t="shared" si="0"/>
        <v>-62.670213747132493</v>
      </c>
      <c r="I8" s="397">
        <f t="shared" si="0"/>
        <v>-16.09827915427968</v>
      </c>
      <c r="J8" s="398">
        <f t="shared" si="0"/>
        <v>351.11215801690423</v>
      </c>
      <c r="K8" s="399">
        <f t="shared" ref="K8:M8" si="2">+B8/E8-1</f>
        <v>-2.0907714940712974E-2</v>
      </c>
      <c r="L8" s="400">
        <f t="shared" si="2"/>
        <v>-5.451750432892366E-3</v>
      </c>
      <c r="M8" s="400">
        <f t="shared" si="2"/>
        <v>9.6722717625870702E-2</v>
      </c>
    </row>
    <row r="9" spans="1:14" s="388" customFormat="1" ht="12" hidden="1" customHeight="1" x14ac:dyDescent="0.2">
      <c r="A9" s="524" t="s">
        <v>284</v>
      </c>
      <c r="B9" s="525">
        <v>-0.1</v>
      </c>
      <c r="C9" s="526"/>
      <c r="D9" s="527"/>
      <c r="E9" s="526">
        <v>0.6</v>
      </c>
      <c r="F9" s="526"/>
      <c r="G9" s="526"/>
      <c r="H9" s="515">
        <f t="shared" si="0"/>
        <v>-0.7</v>
      </c>
      <c r="I9" s="516"/>
      <c r="J9" s="517"/>
      <c r="K9" s="528"/>
      <c r="L9" s="529"/>
      <c r="M9" s="529"/>
      <c r="N9" s="402"/>
    </row>
    <row r="10" spans="1:14" s="403" customFormat="1" ht="12" hidden="1" customHeight="1" x14ac:dyDescent="0.2">
      <c r="A10" s="511"/>
      <c r="B10" s="396">
        <v>2</v>
      </c>
      <c r="C10" s="397">
        <v>-3.3</v>
      </c>
      <c r="D10" s="398">
        <v>1</v>
      </c>
      <c r="E10" s="397">
        <v>-5.6</v>
      </c>
      <c r="F10" s="397">
        <v>1.2</v>
      </c>
      <c r="G10" s="397">
        <v>6.1</v>
      </c>
      <c r="H10" s="396">
        <f t="shared" si="0"/>
        <v>7.6</v>
      </c>
      <c r="I10" s="397">
        <f t="shared" si="0"/>
        <v>-4.5</v>
      </c>
      <c r="J10" s="398">
        <f t="shared" si="0"/>
        <v>-5.0999999999999996</v>
      </c>
      <c r="K10" s="399"/>
      <c r="L10" s="400"/>
      <c r="M10" s="400"/>
    </row>
    <row r="11" spans="1:14" s="406" customFormat="1" ht="17.25" customHeight="1" x14ac:dyDescent="0.2">
      <c r="A11" s="404"/>
      <c r="B11" s="405"/>
      <c r="C11" s="405"/>
      <c r="D11" s="405"/>
      <c r="E11" s="405"/>
      <c r="F11" s="405"/>
      <c r="G11" s="405"/>
      <c r="K11" s="405"/>
      <c r="L11" s="405"/>
      <c r="M11" s="407"/>
      <c r="N11" s="408"/>
    </row>
    <row r="12" spans="1:14" x14ac:dyDescent="0.2">
      <c r="A12" s="520"/>
      <c r="B12" s="522" t="s">
        <v>305</v>
      </c>
      <c r="C12" s="522"/>
      <c r="D12" s="522"/>
      <c r="E12" s="522" t="s">
        <v>306</v>
      </c>
      <c r="F12" s="522"/>
      <c r="G12" s="522"/>
      <c r="H12" s="522" t="s">
        <v>287</v>
      </c>
      <c r="I12" s="522"/>
      <c r="J12" s="522"/>
      <c r="K12" s="522" t="s">
        <v>260</v>
      </c>
      <c r="L12" s="522"/>
      <c r="M12" s="523"/>
      <c r="N12" s="390"/>
    </row>
    <row r="13" spans="1:14" x14ac:dyDescent="0.2">
      <c r="A13" s="521"/>
      <c r="B13" s="391" t="s">
        <v>17</v>
      </c>
      <c r="C13" s="391" t="s">
        <v>18</v>
      </c>
      <c r="D13" s="391" t="s">
        <v>19</v>
      </c>
      <c r="E13" s="391" t="s">
        <v>17</v>
      </c>
      <c r="F13" s="391" t="s">
        <v>18</v>
      </c>
      <c r="G13" s="391" t="s">
        <v>19</v>
      </c>
      <c r="H13" s="391" t="s">
        <v>17</v>
      </c>
      <c r="I13" s="391" t="s">
        <v>18</v>
      </c>
      <c r="J13" s="391" t="s">
        <v>19</v>
      </c>
      <c r="K13" s="391" t="s">
        <v>17</v>
      </c>
      <c r="L13" s="391" t="s">
        <v>18</v>
      </c>
      <c r="M13" s="392" t="s">
        <v>19</v>
      </c>
    </row>
    <row r="14" spans="1:14" s="395" customFormat="1" ht="12" customHeight="1" x14ac:dyDescent="0.2">
      <c r="A14" s="510" t="s">
        <v>282</v>
      </c>
      <c r="B14" s="512">
        <f>SUM(B15:D15)</f>
        <v>47949.285057600006</v>
      </c>
      <c r="C14" s="513"/>
      <c r="D14" s="514"/>
      <c r="E14" s="512">
        <f>SUM(E15:G15)</f>
        <v>49892.527971199997</v>
      </c>
      <c r="F14" s="513"/>
      <c r="G14" s="514"/>
      <c r="H14" s="515">
        <f t="shared" ref="H14:J19" si="3">+B14-E14</f>
        <v>-1943.2429135999919</v>
      </c>
      <c r="I14" s="516"/>
      <c r="J14" s="517"/>
      <c r="K14" s="518">
        <f>+B14/E14-1</f>
        <v>-3.8948575921462836E-2</v>
      </c>
      <c r="L14" s="519"/>
      <c r="M14" s="519"/>
      <c r="N14" s="394"/>
    </row>
    <row r="15" spans="1:14" s="395" customFormat="1" ht="12" customHeight="1" x14ac:dyDescent="0.2">
      <c r="A15" s="511"/>
      <c r="B15" s="396">
        <f>+'[1]Podklady QZ'!$K$6</f>
        <v>13137.7622646</v>
      </c>
      <c r="C15" s="397">
        <f>+'[1]Podklady QZ'!$L$6</f>
        <v>16010.596284000005</v>
      </c>
      <c r="D15" s="398">
        <f>+'[1]Podklady QZ'!$M$6</f>
        <v>18800.926509000001</v>
      </c>
      <c r="E15" s="397">
        <v>13097.691998999995</v>
      </c>
      <c r="F15" s="397">
        <v>16712.791888800006</v>
      </c>
      <c r="G15" s="397">
        <v>20082.044083399996</v>
      </c>
      <c r="H15" s="396">
        <f t="shared" si="3"/>
        <v>40.070265600004859</v>
      </c>
      <c r="I15" s="397">
        <f t="shared" si="3"/>
        <v>-702.19560480000109</v>
      </c>
      <c r="J15" s="398">
        <f t="shared" si="3"/>
        <v>-1281.1175743999956</v>
      </c>
      <c r="K15" s="399">
        <f>+B15/E15-1</f>
        <v>3.0593379049579372E-3</v>
      </c>
      <c r="L15" s="400">
        <f t="shared" ref="L15:M15" si="4">+C15/F15-1</f>
        <v>-4.201545794814654E-2</v>
      </c>
      <c r="M15" s="400">
        <f t="shared" si="4"/>
        <v>-6.3794181960738716E-2</v>
      </c>
      <c r="N15" s="401"/>
    </row>
    <row r="16" spans="1:14" s="388" customFormat="1" ht="12" customHeight="1" x14ac:dyDescent="0.2">
      <c r="A16" s="524" t="s">
        <v>283</v>
      </c>
      <c r="B16" s="525">
        <f>SUM(B17:D17)</f>
        <v>27164.02403720748</v>
      </c>
      <c r="C16" s="526"/>
      <c r="D16" s="527"/>
      <c r="E16" s="526">
        <f>SUM(E17:G17)</f>
        <v>28768.971974721138</v>
      </c>
      <c r="F16" s="526"/>
      <c r="G16" s="526"/>
      <c r="H16" s="515">
        <f t="shared" si="3"/>
        <v>-1604.947937513658</v>
      </c>
      <c r="I16" s="516"/>
      <c r="J16" s="517"/>
      <c r="K16" s="528">
        <f>+B16/E16-1</f>
        <v>-5.5787462232710361E-2</v>
      </c>
      <c r="L16" s="529"/>
      <c r="M16" s="529"/>
      <c r="N16" s="402"/>
    </row>
    <row r="17" spans="1:14" s="403" customFormat="1" ht="12" customHeight="1" x14ac:dyDescent="0.2">
      <c r="A17" s="511"/>
      <c r="B17" s="396">
        <f>+'[1]Podklady QZ'!$K$14</f>
        <v>6779.1629928110024</v>
      </c>
      <c r="C17" s="397">
        <f>+'[1]Podklady QZ'!$L$14</f>
        <v>9075.2899374189783</v>
      </c>
      <c r="D17" s="398">
        <f>+'[1]Podklady QZ'!$M$14</f>
        <v>11309.571106977499</v>
      </c>
      <c r="E17" s="397">
        <v>6762.2869795803781</v>
      </c>
      <c r="F17" s="397">
        <v>9790.7197040698302</v>
      </c>
      <c r="G17" s="397">
        <v>12215.96529107093</v>
      </c>
      <c r="H17" s="396">
        <f t="shared" si="3"/>
        <v>16.876013230624267</v>
      </c>
      <c r="I17" s="397">
        <f t="shared" si="3"/>
        <v>-715.42976665085189</v>
      </c>
      <c r="J17" s="398">
        <f t="shared" si="3"/>
        <v>-906.39418409343125</v>
      </c>
      <c r="K17" s="399">
        <f t="shared" ref="K17:M17" si="5">+B17/E17-1</f>
        <v>2.4956073709359039E-3</v>
      </c>
      <c r="L17" s="400">
        <f t="shared" si="5"/>
        <v>-7.3072234552222004E-2</v>
      </c>
      <c r="M17" s="400">
        <f t="shared" si="5"/>
        <v>-7.4197508137645585E-2</v>
      </c>
    </row>
    <row r="18" spans="1:14" s="406" customFormat="1" ht="17.25" hidden="1" customHeight="1" x14ac:dyDescent="0.2">
      <c r="A18" s="524" t="s">
        <v>284</v>
      </c>
      <c r="B18" s="525">
        <v>15.7</v>
      </c>
      <c r="C18" s="526"/>
      <c r="D18" s="527"/>
      <c r="E18" s="526">
        <v>13.2</v>
      </c>
      <c r="F18" s="526"/>
      <c r="G18" s="526"/>
      <c r="H18" s="515">
        <f t="shared" si="3"/>
        <v>2.5</v>
      </c>
      <c r="I18" s="516"/>
      <c r="J18" s="517"/>
      <c r="K18" s="528"/>
      <c r="L18" s="529"/>
      <c r="M18" s="529"/>
      <c r="N18" s="408"/>
    </row>
    <row r="19" spans="1:14" s="406" customFormat="1" ht="17.25" hidden="1" customHeight="1" x14ac:dyDescent="0.2">
      <c r="A19" s="511"/>
      <c r="B19" s="396">
        <v>13</v>
      </c>
      <c r="C19" s="397">
        <v>16.5</v>
      </c>
      <c r="D19" s="398">
        <v>17.7</v>
      </c>
      <c r="E19" s="397">
        <v>7.1</v>
      </c>
      <c r="F19" s="397">
        <v>14.1</v>
      </c>
      <c r="G19" s="397">
        <v>18.399999999999999</v>
      </c>
      <c r="H19" s="396">
        <f t="shared" si="3"/>
        <v>5.9</v>
      </c>
      <c r="I19" s="397">
        <f t="shared" si="3"/>
        <v>2.4000000000000004</v>
      </c>
      <c r="J19" s="398">
        <f t="shared" si="3"/>
        <v>-0.69999999999999929</v>
      </c>
      <c r="K19" s="399"/>
      <c r="L19" s="400"/>
      <c r="M19" s="400"/>
      <c r="N19" s="408"/>
    </row>
    <row r="20" spans="1:14" s="406" customFormat="1" ht="17.25" customHeight="1" x14ac:dyDescent="0.2">
      <c r="A20" s="404"/>
      <c r="B20" s="405"/>
      <c r="C20" s="405"/>
      <c r="D20" s="405"/>
      <c r="E20" s="405"/>
      <c r="F20" s="405"/>
      <c r="G20" s="405"/>
      <c r="I20" s="405"/>
      <c r="K20" s="405"/>
      <c r="L20" s="405"/>
      <c r="M20" s="407" t="s">
        <v>82</v>
      </c>
      <c r="N20" s="408"/>
    </row>
    <row r="21" spans="1:14" s="406" customFormat="1" ht="17.25" customHeight="1" x14ac:dyDescent="0.2">
      <c r="A21" s="404"/>
      <c r="B21" s="405"/>
      <c r="C21" s="405"/>
      <c r="D21" s="405"/>
      <c r="E21" s="405"/>
      <c r="F21" s="405"/>
      <c r="G21" s="405"/>
      <c r="I21" s="405"/>
      <c r="K21" s="405"/>
      <c r="L21" s="405"/>
      <c r="M21" s="407"/>
      <c r="N21" s="408"/>
    </row>
    <row r="22" spans="1:14" s="406" customFormat="1" ht="11.25" customHeight="1" x14ac:dyDescent="0.2">
      <c r="A22" s="404"/>
      <c r="B22" s="405"/>
      <c r="C22" s="405"/>
      <c r="D22" s="405"/>
      <c r="E22" s="405"/>
      <c r="F22" s="405"/>
      <c r="G22" s="405"/>
      <c r="I22" s="405"/>
      <c r="K22" s="405"/>
      <c r="L22" s="405"/>
      <c r="M22" s="407"/>
      <c r="N22" s="408"/>
    </row>
    <row r="23" spans="1:14" s="406" customFormat="1" ht="11.25" customHeight="1" x14ac:dyDescent="0.2">
      <c r="A23" s="404"/>
      <c r="B23" s="405"/>
      <c r="C23" s="405"/>
      <c r="D23" s="405"/>
      <c r="E23" s="405"/>
      <c r="F23" s="405"/>
      <c r="G23" s="405"/>
      <c r="I23" s="405"/>
      <c r="K23" s="405"/>
      <c r="L23" s="405"/>
      <c r="M23" s="407"/>
      <c r="N23" s="408"/>
    </row>
    <row r="24" spans="1:14" s="406" customFormat="1" ht="11.25" customHeight="1" x14ac:dyDescent="0.2">
      <c r="A24" s="404"/>
      <c r="B24" s="405"/>
      <c r="C24" s="405"/>
      <c r="D24" s="405"/>
      <c r="E24" s="405"/>
      <c r="F24" s="405"/>
      <c r="G24" s="405"/>
      <c r="I24" s="405"/>
      <c r="K24" s="405"/>
      <c r="L24" s="405"/>
      <c r="M24" s="407"/>
      <c r="N24" s="408"/>
    </row>
    <row r="25" spans="1:14" s="406" customFormat="1" ht="11.25" customHeight="1" x14ac:dyDescent="0.2">
      <c r="A25" s="404"/>
      <c r="B25" s="405"/>
      <c r="C25" s="405"/>
      <c r="D25" s="405"/>
      <c r="E25" s="405"/>
      <c r="F25" s="405"/>
      <c r="G25" s="405"/>
      <c r="I25" s="405"/>
      <c r="K25" s="405"/>
      <c r="L25" s="405"/>
      <c r="M25" s="407"/>
      <c r="N25" s="408"/>
    </row>
    <row r="26" spans="1:14" s="406" customFormat="1" ht="11.25" customHeight="1" x14ac:dyDescent="0.2">
      <c r="A26" s="404"/>
      <c r="B26" s="405"/>
      <c r="C26" s="405"/>
      <c r="D26" s="405"/>
      <c r="E26" s="405"/>
      <c r="F26" s="405"/>
      <c r="G26" s="405"/>
      <c r="I26" s="405"/>
      <c r="K26" s="405"/>
      <c r="L26" s="405"/>
      <c r="M26" s="407"/>
      <c r="N26" s="408"/>
    </row>
    <row r="27" spans="1:14" s="406" customFormat="1" ht="11.25" customHeight="1" x14ac:dyDescent="0.2">
      <c r="A27" s="404"/>
      <c r="B27" s="405"/>
      <c r="C27" s="405"/>
      <c r="D27" s="405"/>
      <c r="E27" s="405"/>
      <c r="F27" s="405"/>
      <c r="G27" s="405"/>
      <c r="I27" s="405"/>
      <c r="K27" s="405"/>
      <c r="L27" s="405"/>
      <c r="M27" s="407"/>
      <c r="N27" s="408"/>
    </row>
    <row r="28" spans="1:14" s="406" customFormat="1" ht="11.25" customHeight="1" x14ac:dyDescent="0.2">
      <c r="A28" s="404"/>
      <c r="B28" s="405"/>
      <c r="C28" s="405"/>
      <c r="D28" s="405"/>
      <c r="E28" s="405"/>
      <c r="F28" s="405"/>
      <c r="G28" s="405"/>
      <c r="I28" s="405"/>
      <c r="K28" s="405"/>
      <c r="L28" s="405"/>
      <c r="M28" s="407"/>
      <c r="N28" s="408"/>
    </row>
    <row r="29" spans="1:14" s="406" customFormat="1" ht="11.25" customHeight="1" x14ac:dyDescent="0.2">
      <c r="A29" s="404"/>
      <c r="B29" s="405"/>
      <c r="C29" s="405"/>
      <c r="D29" s="405"/>
      <c r="E29" s="405"/>
      <c r="F29" s="405"/>
      <c r="G29" s="405"/>
      <c r="I29" s="405"/>
      <c r="K29" s="405"/>
      <c r="L29" s="405"/>
      <c r="M29" s="407"/>
      <c r="N29" s="408"/>
    </row>
    <row r="30" spans="1:14" s="406" customFormat="1" ht="11.25" customHeight="1" x14ac:dyDescent="0.2">
      <c r="A30" s="404"/>
      <c r="B30" s="405"/>
      <c r="C30" s="405"/>
      <c r="D30" s="405"/>
      <c r="E30" s="405"/>
      <c r="F30" s="405"/>
      <c r="G30" s="405"/>
      <c r="I30" s="405"/>
      <c r="K30" s="405"/>
      <c r="L30" s="405"/>
      <c r="M30" s="407"/>
      <c r="N30" s="408"/>
    </row>
    <row r="31" spans="1:14" s="406" customFormat="1" ht="11.25" customHeight="1" x14ac:dyDescent="0.2">
      <c r="A31" s="404"/>
      <c r="B31" s="405"/>
      <c r="C31" s="405"/>
      <c r="D31" s="405"/>
      <c r="E31" s="405"/>
      <c r="F31" s="405"/>
      <c r="G31" s="405"/>
      <c r="I31" s="405"/>
      <c r="K31" s="405"/>
      <c r="L31" s="405"/>
      <c r="M31" s="407"/>
      <c r="N31" s="408"/>
    </row>
    <row r="32" spans="1:14" s="406" customFormat="1" ht="11.25" customHeight="1" x14ac:dyDescent="0.2">
      <c r="A32" s="404"/>
      <c r="B32" s="405"/>
      <c r="C32" s="405"/>
      <c r="D32" s="405"/>
      <c r="E32" s="405"/>
      <c r="F32" s="405"/>
      <c r="G32" s="405"/>
      <c r="I32" s="405"/>
      <c r="K32" s="405"/>
      <c r="L32" s="405"/>
      <c r="M32" s="407"/>
      <c r="N32" s="408"/>
    </row>
    <row r="33" spans="1:15" s="406" customFormat="1" ht="11.25" customHeight="1" x14ac:dyDescent="0.2">
      <c r="A33" s="404"/>
      <c r="B33" s="405"/>
      <c r="C33" s="405"/>
      <c r="D33" s="405"/>
      <c r="E33" s="405"/>
      <c r="F33" s="405"/>
      <c r="G33" s="405"/>
      <c r="I33" s="405"/>
      <c r="K33" s="405"/>
      <c r="L33" s="405"/>
      <c r="M33" s="407"/>
      <c r="N33" s="408"/>
    </row>
    <row r="34" spans="1:15" x14ac:dyDescent="0.2">
      <c r="A34" s="409"/>
      <c r="B34" s="410"/>
      <c r="C34" s="410"/>
      <c r="D34" s="410"/>
      <c r="E34" s="410"/>
      <c r="F34" s="410"/>
      <c r="G34" s="410"/>
      <c r="H34" s="410"/>
      <c r="I34" s="410"/>
      <c r="J34" s="410"/>
      <c r="K34" s="410"/>
      <c r="L34" s="410"/>
      <c r="M34" s="410"/>
      <c r="N34" s="411"/>
      <c r="O34" s="412"/>
    </row>
    <row r="35" spans="1:15" x14ac:dyDescent="0.2">
      <c r="A35" s="413"/>
      <c r="B35" s="414"/>
      <c r="C35" s="414"/>
      <c r="D35" s="414"/>
      <c r="E35" s="414"/>
      <c r="F35" s="414"/>
      <c r="G35" s="414"/>
      <c r="H35" s="414"/>
      <c r="I35" s="414"/>
      <c r="J35" s="414"/>
      <c r="K35" s="414"/>
      <c r="L35" s="414"/>
      <c r="M35" s="414"/>
      <c r="N35" s="411"/>
      <c r="O35" s="412"/>
    </row>
    <row r="36" spans="1:15" x14ac:dyDescent="0.2">
      <c r="A36" s="413"/>
      <c r="B36" s="410"/>
      <c r="C36" s="410"/>
      <c r="D36" s="410"/>
      <c r="E36" s="410"/>
      <c r="F36" s="410"/>
      <c r="G36" s="410"/>
      <c r="H36" s="410"/>
      <c r="I36" s="410"/>
      <c r="J36" s="410"/>
      <c r="K36" s="410"/>
      <c r="L36" s="410"/>
      <c r="M36" s="410"/>
      <c r="N36" s="414"/>
      <c r="O36" s="412"/>
    </row>
    <row r="37" spans="1:15" x14ac:dyDescent="0.2">
      <c r="A37" s="415"/>
      <c r="B37" s="416"/>
      <c r="C37" s="416"/>
      <c r="D37" s="416"/>
      <c r="E37" s="416"/>
      <c r="F37" s="416"/>
      <c r="G37" s="416"/>
      <c r="H37" s="416"/>
      <c r="I37" s="416"/>
      <c r="J37" s="416"/>
      <c r="K37" s="416"/>
      <c r="L37" s="416"/>
      <c r="M37" s="416"/>
      <c r="N37" s="414"/>
      <c r="O37" s="412"/>
    </row>
    <row r="38" spans="1:15" x14ac:dyDescent="0.2">
      <c r="A38" s="415"/>
      <c r="B38" s="416"/>
      <c r="C38" s="416"/>
      <c r="D38" s="416"/>
      <c r="E38" s="416"/>
      <c r="F38" s="416"/>
      <c r="G38" s="416"/>
      <c r="H38" s="416"/>
      <c r="I38" s="416"/>
      <c r="J38" s="416"/>
      <c r="K38" s="416"/>
      <c r="L38" s="416"/>
      <c r="M38" s="416"/>
      <c r="N38" s="411"/>
      <c r="O38" s="412"/>
    </row>
    <row r="39" spans="1:15" x14ac:dyDescent="0.2">
      <c r="A39" s="415"/>
      <c r="B39" s="416"/>
      <c r="C39" s="416"/>
      <c r="D39" s="416"/>
      <c r="E39" s="416"/>
      <c r="F39" s="416"/>
      <c r="G39" s="416"/>
      <c r="H39" s="416"/>
      <c r="I39" s="416"/>
      <c r="J39" s="416"/>
      <c r="K39" s="416"/>
      <c r="L39" s="416"/>
      <c r="M39" s="416"/>
      <c r="N39" s="411"/>
      <c r="O39" s="412"/>
    </row>
    <row r="40" spans="1:15" x14ac:dyDescent="0.2">
      <c r="A40" s="409"/>
      <c r="B40" s="409"/>
      <c r="C40" s="409"/>
      <c r="D40" s="409"/>
      <c r="E40" s="409"/>
      <c r="F40" s="409"/>
      <c r="G40" s="409"/>
      <c r="H40" s="409"/>
      <c r="I40" s="409"/>
      <c r="J40" s="409"/>
      <c r="K40" s="409"/>
      <c r="L40" s="409"/>
      <c r="M40" s="409"/>
      <c r="N40" s="411"/>
      <c r="O40" s="412"/>
    </row>
    <row r="41" spans="1:15" x14ac:dyDescent="0.2">
      <c r="A41" s="409"/>
      <c r="B41" s="409"/>
      <c r="C41" s="409"/>
      <c r="D41" s="409"/>
      <c r="E41" s="409"/>
      <c r="F41" s="409"/>
      <c r="G41" s="409"/>
      <c r="H41" s="409"/>
      <c r="I41" s="409"/>
      <c r="J41" s="409"/>
      <c r="K41" s="409"/>
      <c r="L41" s="409"/>
      <c r="M41" s="409"/>
      <c r="N41" s="411"/>
    </row>
    <row r="58" spans="1:4" x14ac:dyDescent="0.2">
      <c r="A58" s="417"/>
      <c r="B58" s="418"/>
      <c r="C58" s="419"/>
      <c r="D58" s="419"/>
    </row>
    <row r="59" spans="1:4" x14ac:dyDescent="0.2">
      <c r="B59" s="419"/>
      <c r="C59" s="419"/>
      <c r="D59" s="419"/>
    </row>
    <row r="60" spans="1:4" x14ac:dyDescent="0.2">
      <c r="B60" s="419"/>
      <c r="C60" s="419"/>
      <c r="D60" s="419"/>
    </row>
  </sheetData>
  <mergeCells count="40">
    <mergeCell ref="A16:A17"/>
    <mergeCell ref="B16:D16"/>
    <mergeCell ref="E16:G16"/>
    <mergeCell ref="H16:J16"/>
    <mergeCell ref="K16:M16"/>
    <mergeCell ref="A18:A19"/>
    <mergeCell ref="B18:D18"/>
    <mergeCell ref="E18:G18"/>
    <mergeCell ref="H18:J18"/>
    <mergeCell ref="K18:M18"/>
    <mergeCell ref="A12:A13"/>
    <mergeCell ref="B12:D12"/>
    <mergeCell ref="E12:G12"/>
    <mergeCell ref="H12:J12"/>
    <mergeCell ref="K12:M12"/>
    <mergeCell ref="A14:A15"/>
    <mergeCell ref="B14:D14"/>
    <mergeCell ref="E14:G14"/>
    <mergeCell ref="H14:J14"/>
    <mergeCell ref="K14:M14"/>
    <mergeCell ref="A7:A8"/>
    <mergeCell ref="B7:D7"/>
    <mergeCell ref="E7:G7"/>
    <mergeCell ref="H7:J7"/>
    <mergeCell ref="K7:M7"/>
    <mergeCell ref="A9:A10"/>
    <mergeCell ref="B9:D9"/>
    <mergeCell ref="E9:G9"/>
    <mergeCell ref="H9:J9"/>
    <mergeCell ref="K9:M9"/>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showGridLines="0" zoomScaleNormal="100" workbookViewId="0">
      <selection activeCell="N19" sqref="N19"/>
    </sheetView>
  </sheetViews>
  <sheetFormatPr defaultRowHeight="12" x14ac:dyDescent="0.2"/>
  <cols>
    <col min="1" max="1" width="30.85546875" style="112" customWidth="1"/>
    <col min="2" max="3" width="8.5703125" style="112" customWidth="1"/>
    <col min="4" max="4" width="9.28515625" style="112" customWidth="1"/>
    <col min="5" max="5" width="8.5703125" style="112" customWidth="1"/>
    <col min="6" max="6" width="8.5703125" style="281" customWidth="1"/>
    <col min="7" max="7" width="30.85546875" style="112" customWidth="1"/>
    <col min="8" max="9" width="8.5703125" style="112" customWidth="1"/>
    <col min="10" max="10" width="9.28515625" style="112" customWidth="1"/>
    <col min="11" max="14" width="8.5703125" style="112" customWidth="1"/>
    <col min="15" max="15" width="10.42578125" style="112" customWidth="1"/>
    <col min="16" max="16" width="8.42578125" style="112" customWidth="1"/>
    <col min="17" max="17" width="11.42578125" style="112" bestFit="1" customWidth="1"/>
    <col min="18" max="16384" width="9.140625" style="112"/>
  </cols>
  <sheetData>
    <row r="1" spans="1:18" s="125" customFormat="1" ht="18.75" x14ac:dyDescent="0.3">
      <c r="A1" s="21" t="s">
        <v>261</v>
      </c>
      <c r="B1" s="121"/>
      <c r="C1" s="121"/>
      <c r="D1" s="121"/>
      <c r="E1" s="121"/>
      <c r="F1" s="282"/>
      <c r="G1" s="21"/>
      <c r="H1" s="121"/>
      <c r="J1" s="121"/>
      <c r="K1" s="165" t="str">
        <f>Obsah!$A$1</f>
        <v>IV. čtvrtletí 2019</v>
      </c>
      <c r="L1" s="121"/>
      <c r="M1" s="121"/>
    </row>
    <row r="2" spans="1:18" ht="7.5" customHeight="1" x14ac:dyDescent="0.2">
      <c r="A2" s="13"/>
      <c r="B2" s="13"/>
      <c r="C2" s="13"/>
      <c r="D2" s="13"/>
      <c r="E2" s="13"/>
      <c r="F2" s="279"/>
      <c r="G2" s="13"/>
      <c r="H2" s="13"/>
      <c r="I2" s="13"/>
      <c r="J2" s="13"/>
      <c r="K2" s="13"/>
      <c r="L2" s="13"/>
      <c r="M2" s="13"/>
      <c r="N2" s="13"/>
      <c r="O2" s="13"/>
    </row>
    <row r="3" spans="1:18" ht="36" x14ac:dyDescent="0.2">
      <c r="A3" s="286"/>
      <c r="B3" s="315" t="s">
        <v>309</v>
      </c>
      <c r="C3" s="315" t="s">
        <v>310</v>
      </c>
      <c r="D3" s="287" t="s">
        <v>288</v>
      </c>
      <c r="E3" s="287" t="s">
        <v>260</v>
      </c>
      <c r="F3" s="285"/>
      <c r="G3" s="286"/>
      <c r="H3" s="445" t="s">
        <v>309</v>
      </c>
      <c r="I3" s="445" t="s">
        <v>310</v>
      </c>
      <c r="J3" s="287" t="s">
        <v>288</v>
      </c>
      <c r="K3" s="287" t="s">
        <v>260</v>
      </c>
    </row>
    <row r="4" spans="1:18" s="128" customFormat="1" ht="12.75" thickBot="1" x14ac:dyDescent="0.25">
      <c r="A4" s="292" t="s">
        <v>66</v>
      </c>
      <c r="B4" s="293">
        <f>SUM(B5:B20)</f>
        <v>49892.53</v>
      </c>
      <c r="C4" s="293">
        <f>SUM(C5:C20)</f>
        <v>47949.285057600006</v>
      </c>
      <c r="D4" s="293">
        <f>+C4-B4</f>
        <v>-1943.2449423999933</v>
      </c>
      <c r="E4" s="294">
        <f>+C4/B4-1</f>
        <v>-3.8948615001083153E-2</v>
      </c>
      <c r="F4" s="283"/>
      <c r="G4" s="292" t="s">
        <v>182</v>
      </c>
      <c r="H4" s="293">
        <f>SUM(H5:H20)</f>
        <v>28768.975000000002</v>
      </c>
      <c r="I4" s="293">
        <f t="shared" ref="I4" si="0">SUM(I5:I20)</f>
        <v>27164.024037207477</v>
      </c>
      <c r="J4" s="293">
        <f>+I4-H4</f>
        <v>-1604.9509627925254</v>
      </c>
      <c r="K4" s="294">
        <f>+I4/H4-1</f>
        <v>-5.578756152391684E-2</v>
      </c>
    </row>
    <row r="5" spans="1:18" x14ac:dyDescent="0.2">
      <c r="A5" s="36" t="s">
        <v>44</v>
      </c>
      <c r="B5" s="120">
        <v>4640.6319999999996</v>
      </c>
      <c r="C5" s="120">
        <f>+'4.1'!K7+'4.1'!L7+'4.1'!M7</f>
        <v>5622.5479660000001</v>
      </c>
      <c r="D5" s="120">
        <f t="shared" ref="D5:D20" si="1">+C5-B5</f>
        <v>981.91596600000048</v>
      </c>
      <c r="E5" s="288">
        <f t="shared" ref="E5:E20" si="2">+C5/B5-1</f>
        <v>0.21159100010515819</v>
      </c>
      <c r="G5" s="36" t="s">
        <v>44</v>
      </c>
      <c r="H5" s="120">
        <v>1863.0519999999999</v>
      </c>
      <c r="I5" s="120">
        <f>+'5.1'!K7+'5.1'!L7+'5.1'!M7</f>
        <v>2137.475614</v>
      </c>
      <c r="J5" s="120">
        <f t="shared" ref="J5:J20" si="3">+I5-H5</f>
        <v>274.42361400000004</v>
      </c>
      <c r="K5" s="288">
        <f t="shared" ref="K5:K17" si="4">+I5/H5-1</f>
        <v>0.1472978821847164</v>
      </c>
      <c r="O5" s="446"/>
      <c r="P5" s="446"/>
      <c r="Q5" s="446"/>
      <c r="R5" s="446"/>
    </row>
    <row r="6" spans="1:18" x14ac:dyDescent="0.2">
      <c r="A6" s="29" t="s">
        <v>43</v>
      </c>
      <c r="B6" s="113">
        <v>1129.087</v>
      </c>
      <c r="C6" s="120">
        <f>+'4.1'!K8+'4.1'!L8+'4.1'!M8</f>
        <v>1135.1722589999999</v>
      </c>
      <c r="D6" s="113">
        <f t="shared" si="1"/>
        <v>6.0852589999999509</v>
      </c>
      <c r="E6" s="290">
        <f t="shared" si="2"/>
        <v>5.3895395128984447E-3</v>
      </c>
      <c r="G6" s="29" t="s">
        <v>43</v>
      </c>
      <c r="H6" s="113">
        <v>167.37800000000001</v>
      </c>
      <c r="I6" s="113">
        <f>+'5.1'!K8+'5.1'!L8+'5.1'!M8</f>
        <v>158.30716699999999</v>
      </c>
      <c r="J6" s="113">
        <f t="shared" si="3"/>
        <v>-9.0708330000000217</v>
      </c>
      <c r="K6" s="290">
        <f t="shared" si="4"/>
        <v>-5.4193699291424369E-2</v>
      </c>
      <c r="R6" s="446"/>
    </row>
    <row r="7" spans="1:18" x14ac:dyDescent="0.2">
      <c r="A7" s="29" t="s">
        <v>42</v>
      </c>
      <c r="B7" s="113">
        <v>5602.1390000000001</v>
      </c>
      <c r="C7" s="113">
        <f>+'4.1'!K9+'4.1'!L9+'4.1'!M9</f>
        <v>4515.247695</v>
      </c>
      <c r="D7" s="113">
        <f t="shared" si="1"/>
        <v>-1086.8913050000001</v>
      </c>
      <c r="E7" s="290">
        <f t="shared" si="2"/>
        <v>-0.1940136267593503</v>
      </c>
      <c r="G7" s="29" t="s">
        <v>42</v>
      </c>
      <c r="H7" s="113">
        <v>3818.5600000000004</v>
      </c>
      <c r="I7" s="113">
        <f>+'5.1'!K9+'5.1'!L9+'5.1'!M9</f>
        <v>3181.7942499999999</v>
      </c>
      <c r="J7" s="113">
        <f t="shared" si="3"/>
        <v>-636.76575000000048</v>
      </c>
      <c r="K7" s="290">
        <f t="shared" si="4"/>
        <v>-0.16675546541104513</v>
      </c>
      <c r="O7" s="446"/>
      <c r="P7" s="446"/>
      <c r="Q7" s="446"/>
      <c r="R7" s="446"/>
    </row>
    <row r="8" spans="1:18" x14ac:dyDescent="0.2">
      <c r="A8" s="291" t="s">
        <v>67</v>
      </c>
      <c r="B8" s="113">
        <v>4.3460000000000001</v>
      </c>
      <c r="C8" s="113">
        <f>+'4.1'!K10+'4.1'!L10+'4.1'!M10</f>
        <v>4.7474290000000003</v>
      </c>
      <c r="D8" s="113">
        <f t="shared" si="1"/>
        <v>0.40142900000000026</v>
      </c>
      <c r="E8" s="290">
        <f t="shared" si="2"/>
        <v>9.2367464335020744E-2</v>
      </c>
      <c r="G8" s="291" t="s">
        <v>67</v>
      </c>
      <c r="H8" s="113">
        <v>3.548</v>
      </c>
      <c r="I8" s="113">
        <f>+'5.1'!K10+'5.1'!L10+'5.1'!M10</f>
        <v>3.7907789999999997</v>
      </c>
      <c r="J8" s="113">
        <f t="shared" si="3"/>
        <v>0.24277899999999963</v>
      </c>
      <c r="K8" s="290">
        <f t="shared" si="4"/>
        <v>6.8427001127395526E-2</v>
      </c>
      <c r="R8" s="446"/>
    </row>
    <row r="9" spans="1:18" x14ac:dyDescent="0.2">
      <c r="A9" s="29" t="s">
        <v>68</v>
      </c>
      <c r="B9" s="113">
        <v>28.670999999999999</v>
      </c>
      <c r="C9" s="113">
        <f>+'4.1'!K11+'4.1'!L11+'4.1'!M11</f>
        <v>3.5997700000000004</v>
      </c>
      <c r="D9" s="113">
        <f t="shared" si="1"/>
        <v>-25.07123</v>
      </c>
      <c r="E9" s="290">
        <f t="shared" si="2"/>
        <v>-0.874445607059398</v>
      </c>
      <c r="G9" s="29" t="s">
        <v>68</v>
      </c>
      <c r="H9" s="113">
        <v>25.173000000000002</v>
      </c>
      <c r="I9" s="113">
        <f>+'5.1'!K11+'5.1'!L11+'5.1'!M11</f>
        <v>3.1707700000000001</v>
      </c>
      <c r="J9" s="113">
        <f t="shared" si="3"/>
        <v>-22.002230000000001</v>
      </c>
      <c r="K9" s="290">
        <f t="shared" si="4"/>
        <v>-0.87404083740515626</v>
      </c>
      <c r="R9" s="446"/>
    </row>
    <row r="10" spans="1:18" x14ac:dyDescent="0.2">
      <c r="A10" s="291" t="s">
        <v>69</v>
      </c>
      <c r="B10" s="113">
        <v>4.9999999999999996E-2</v>
      </c>
      <c r="C10" s="113">
        <f>+'4.1'!K12+'4.1'!L12+'4.1'!M12</f>
        <v>4.9977999999999995E-2</v>
      </c>
      <c r="D10" s="113">
        <f t="shared" si="1"/>
        <v>-2.2000000000001185E-5</v>
      </c>
      <c r="E10" s="290">
        <f t="shared" si="2"/>
        <v>-4.3999999999999595E-4</v>
      </c>
      <c r="G10" s="291" t="s">
        <v>69</v>
      </c>
      <c r="H10" s="113">
        <v>4.9999999999999996E-2</v>
      </c>
      <c r="I10" s="113">
        <f>+'5.1'!K12+'5.1'!L12+'5.1'!M12</f>
        <v>4.9977999999999995E-2</v>
      </c>
      <c r="J10" s="113">
        <f t="shared" si="3"/>
        <v>-2.2000000000001185E-5</v>
      </c>
      <c r="K10" s="290">
        <f t="shared" si="4"/>
        <v>-4.3999999999999595E-4</v>
      </c>
      <c r="R10" s="446"/>
    </row>
    <row r="11" spans="1:18" x14ac:dyDescent="0.2">
      <c r="A11" s="29" t="s">
        <v>41</v>
      </c>
      <c r="B11" s="113">
        <v>21927.866000000002</v>
      </c>
      <c r="C11" s="113">
        <f>+'4.1'!K13+'4.1'!L13+'4.1'!M13</f>
        <v>20669.270069000006</v>
      </c>
      <c r="D11" s="113">
        <f t="shared" si="1"/>
        <v>-1258.5959309999962</v>
      </c>
      <c r="E11" s="290">
        <f t="shared" si="2"/>
        <v>-5.7397100611614293E-2</v>
      </c>
      <c r="G11" s="29" t="s">
        <v>41</v>
      </c>
      <c r="H11" s="113">
        <v>13786.775000000001</v>
      </c>
      <c r="I11" s="113">
        <f>+'5.1'!K13+'5.1'!L13+'5.1'!M13</f>
        <v>12722.862852999999</v>
      </c>
      <c r="J11" s="113">
        <f t="shared" si="3"/>
        <v>-1063.9121470000027</v>
      </c>
      <c r="K11" s="290">
        <f t="shared" si="4"/>
        <v>-7.7169036776186029E-2</v>
      </c>
      <c r="O11" s="446"/>
      <c r="P11" s="446"/>
      <c r="Q11" s="446"/>
      <c r="R11" s="446"/>
    </row>
    <row r="12" spans="1:18" x14ac:dyDescent="0.2">
      <c r="A12" s="29" t="s">
        <v>80</v>
      </c>
      <c r="B12" s="113">
        <v>308.43</v>
      </c>
      <c r="C12" s="113">
        <f>+'4.1'!K14+'4.1'!L14+'4.1'!M14</f>
        <v>261.839</v>
      </c>
      <c r="D12" s="113">
        <f t="shared" si="1"/>
        <v>-46.591000000000008</v>
      </c>
      <c r="E12" s="290">
        <f t="shared" si="2"/>
        <v>-0.15105858703757746</v>
      </c>
      <c r="G12" s="29" t="s">
        <v>80</v>
      </c>
      <c r="H12" s="113">
        <v>80.057000000000002</v>
      </c>
      <c r="I12" s="113">
        <f>+'5.1'!K14+'5.1'!L14+'5.1'!M14</f>
        <v>76.801809999999989</v>
      </c>
      <c r="J12" s="113">
        <f t="shared" si="3"/>
        <v>-3.2551900000000131</v>
      </c>
      <c r="K12" s="290">
        <f t="shared" si="4"/>
        <v>-4.0660904105824791E-2</v>
      </c>
      <c r="R12" s="446"/>
    </row>
    <row r="13" spans="1:18" x14ac:dyDescent="0.2">
      <c r="A13" s="29" t="s">
        <v>40</v>
      </c>
      <c r="B13" s="113">
        <v>0.30500000000000005</v>
      </c>
      <c r="C13" s="113">
        <f>+'4.1'!K15+'4.1'!L15+'4.1'!M15</f>
        <v>6.1539999999999997E-2</v>
      </c>
      <c r="D13" s="113">
        <f t="shared" si="1"/>
        <v>-0.24346000000000007</v>
      </c>
      <c r="E13" s="290">
        <f t="shared" si="2"/>
        <v>-0.79822950819672134</v>
      </c>
      <c r="G13" s="29" t="s">
        <v>40</v>
      </c>
      <c r="H13" s="113">
        <v>0.30500000000000005</v>
      </c>
      <c r="I13" s="113">
        <f>+'5.1'!K15+'5.1'!L15+'5.1'!M15</f>
        <v>6.1539999999999997E-2</v>
      </c>
      <c r="J13" s="113">
        <f t="shared" si="3"/>
        <v>-0.24346000000000007</v>
      </c>
      <c r="K13" s="290">
        <f t="shared" si="4"/>
        <v>-0.79822950819672134</v>
      </c>
      <c r="R13" s="446"/>
    </row>
    <row r="14" spans="1:18" x14ac:dyDescent="0.2">
      <c r="A14" s="29" t="s">
        <v>39</v>
      </c>
      <c r="B14" s="113">
        <v>1949.048</v>
      </c>
      <c r="C14" s="113">
        <f>+'4.1'!K16+'4.1'!L16+'4.1'!M16</f>
        <v>1828.7107600000002</v>
      </c>
      <c r="D14" s="113">
        <f t="shared" si="1"/>
        <v>-120.33723999999984</v>
      </c>
      <c r="E14" s="290">
        <f t="shared" si="2"/>
        <v>-6.1741547668400121E-2</v>
      </c>
      <c r="G14" s="29" t="s">
        <v>39</v>
      </c>
      <c r="H14" s="113">
        <v>140.80199999999999</v>
      </c>
      <c r="I14" s="113">
        <f>+'5.1'!K16+'5.1'!L16+'5.1'!M16</f>
        <v>102.390298</v>
      </c>
      <c r="J14" s="113">
        <f t="shared" si="3"/>
        <v>-38.411701999999991</v>
      </c>
      <c r="K14" s="290">
        <f t="shared" si="4"/>
        <v>-0.27280650843027798</v>
      </c>
      <c r="R14" s="446"/>
    </row>
    <row r="15" spans="1:18" x14ac:dyDescent="0.2">
      <c r="A15" s="29" t="s">
        <v>38</v>
      </c>
      <c r="B15" s="113">
        <v>162.447</v>
      </c>
      <c r="C15" s="113">
        <f>+'4.1'!K17+'4.1'!L17+'4.1'!M17</f>
        <v>193.29273899999998</v>
      </c>
      <c r="D15" s="113">
        <f t="shared" si="1"/>
        <v>30.84573899999998</v>
      </c>
      <c r="E15" s="290">
        <f t="shared" si="2"/>
        <v>0.18988186300762688</v>
      </c>
      <c r="G15" s="29" t="s">
        <v>38</v>
      </c>
      <c r="H15" s="113">
        <v>32.683</v>
      </c>
      <c r="I15" s="113">
        <f>+'5.1'!K17+'5.1'!L17+'5.1'!M17</f>
        <v>25.495047</v>
      </c>
      <c r="J15" s="113">
        <f t="shared" si="3"/>
        <v>-7.1879530000000003</v>
      </c>
      <c r="K15" s="290">
        <f t="shared" si="4"/>
        <v>-0.2199294128445981</v>
      </c>
      <c r="R15" s="446"/>
    </row>
    <row r="16" spans="1:18" x14ac:dyDescent="0.2">
      <c r="A16" s="29" t="s">
        <v>37</v>
      </c>
      <c r="B16" s="113">
        <v>1208.7950000000001</v>
      </c>
      <c r="C16" s="113">
        <f>+'4.1'!K18+'4.1'!L18+'4.1'!M18</f>
        <v>1143.7131251677372</v>
      </c>
      <c r="D16" s="113">
        <f t="shared" si="1"/>
        <v>-65.081874832262884</v>
      </c>
      <c r="E16" s="290">
        <f t="shared" si="2"/>
        <v>-5.3840291225776826E-2</v>
      </c>
      <c r="G16" s="29" t="s">
        <v>37</v>
      </c>
      <c r="H16" s="113">
        <v>752.96400000000006</v>
      </c>
      <c r="I16" s="113">
        <f>+'5.1'!K18+'5.1'!L18+'5.1'!M18</f>
        <v>742.37904042008688</v>
      </c>
      <c r="J16" s="113">
        <f t="shared" si="3"/>
        <v>-10.584959579913175</v>
      </c>
      <c r="K16" s="290">
        <f t="shared" si="4"/>
        <v>-1.4057723317334125E-2</v>
      </c>
      <c r="R16" s="446"/>
    </row>
    <row r="17" spans="1:20" x14ac:dyDescent="0.2">
      <c r="A17" s="29" t="s">
        <v>36</v>
      </c>
      <c r="B17" s="113">
        <v>2799.2380000000003</v>
      </c>
      <c r="C17" s="113">
        <f>+'4.1'!K19+'4.1'!L19+'4.1'!M19</f>
        <v>2562.9498140000001</v>
      </c>
      <c r="D17" s="113">
        <f t="shared" si="1"/>
        <v>-236.28818600000022</v>
      </c>
      <c r="E17" s="290">
        <f t="shared" si="2"/>
        <v>-8.4411609873830007E-2</v>
      </c>
      <c r="G17" s="29" t="s">
        <v>36</v>
      </c>
      <c r="H17" s="113">
        <v>1152.299</v>
      </c>
      <c r="I17" s="113">
        <f>+'5.1'!K19+'5.1'!L19+'5.1'!M19</f>
        <v>1046.0982450000001</v>
      </c>
      <c r="J17" s="113">
        <f t="shared" si="3"/>
        <v>-106.20075499999984</v>
      </c>
      <c r="K17" s="290">
        <f t="shared" si="4"/>
        <v>-9.216423428294207E-2</v>
      </c>
      <c r="Q17" s="446"/>
      <c r="R17" s="446"/>
    </row>
    <row r="18" spans="1:20" x14ac:dyDescent="0.2">
      <c r="A18" s="29" t="s">
        <v>3</v>
      </c>
      <c r="B18" s="113">
        <v>0</v>
      </c>
      <c r="C18" s="113">
        <f>+'4.1'!K20+'4.1'!L20+'4.1'!M20</f>
        <v>0</v>
      </c>
      <c r="D18" s="113">
        <f t="shared" si="1"/>
        <v>0</v>
      </c>
      <c r="E18" s="290">
        <v>0</v>
      </c>
      <c r="G18" s="29" t="s">
        <v>3</v>
      </c>
      <c r="H18" s="113">
        <v>0</v>
      </c>
      <c r="I18" s="113">
        <f>+'5.1'!K20+'5.1'!L20+'5.1'!M20</f>
        <v>0</v>
      </c>
      <c r="J18" s="113">
        <f t="shared" si="3"/>
        <v>0</v>
      </c>
      <c r="K18" s="290">
        <v>0</v>
      </c>
      <c r="R18" s="446"/>
    </row>
    <row r="19" spans="1:20" x14ac:dyDescent="0.2">
      <c r="A19" s="29" t="s">
        <v>35</v>
      </c>
      <c r="B19" s="113">
        <v>56.522999999999996</v>
      </c>
      <c r="C19" s="113">
        <f>+'4.1'!K21+'4.1'!L21+'4.1'!M21</f>
        <v>33.243441999999988</v>
      </c>
      <c r="D19" s="113">
        <f t="shared" si="1"/>
        <v>-23.279558000000009</v>
      </c>
      <c r="E19" s="290">
        <f t="shared" si="2"/>
        <v>-0.41185991543265588</v>
      </c>
      <c r="G19" s="29" t="s">
        <v>35</v>
      </c>
      <c r="H19" s="113">
        <v>20.986000000000001</v>
      </c>
      <c r="I19" s="113">
        <f>+'5.1'!K21+'5.1'!L21+'5.1'!M21</f>
        <v>22.87088</v>
      </c>
      <c r="J19" s="113">
        <f t="shared" si="3"/>
        <v>1.884879999999999</v>
      </c>
      <c r="K19" s="290">
        <f t="shared" ref="K19:K20" si="5">+I19/H19-1</f>
        <v>8.9816067854760373E-2</v>
      </c>
      <c r="R19" s="446"/>
    </row>
    <row r="20" spans="1:20" ht="12.75" thickBot="1" x14ac:dyDescent="0.25">
      <c r="A20" s="37" t="s">
        <v>34</v>
      </c>
      <c r="B20" s="114">
        <v>10074.953</v>
      </c>
      <c r="C20" s="114">
        <f>+'4.1'!K22+'4.1'!L22+'4.1'!M22</f>
        <v>9974.8394714322676</v>
      </c>
      <c r="D20" s="114">
        <f t="shared" si="1"/>
        <v>-100.11352856773192</v>
      </c>
      <c r="E20" s="289">
        <f t="shared" si="2"/>
        <v>-9.9368730124826943E-3</v>
      </c>
      <c r="G20" s="37" t="s">
        <v>34</v>
      </c>
      <c r="H20" s="114">
        <v>6924.3430000000008</v>
      </c>
      <c r="I20" s="114">
        <f>+'5.1'!K22+'5.1'!L22+'5.1'!M22</f>
        <v>6940.4757657873943</v>
      </c>
      <c r="J20" s="114">
        <f t="shared" si="3"/>
        <v>16.13276578739351</v>
      </c>
      <c r="K20" s="289">
        <f t="shared" si="5"/>
        <v>2.3298623114702544E-3</v>
      </c>
      <c r="O20" s="446"/>
      <c r="P20" s="446"/>
      <c r="Q20" s="446"/>
      <c r="R20" s="446"/>
    </row>
    <row r="21" spans="1:20" s="126" customFormat="1" x14ac:dyDescent="0.2">
      <c r="A21" s="119"/>
      <c r="B21" s="5"/>
      <c r="C21" s="5"/>
      <c r="D21" s="5"/>
      <c r="E21" s="5"/>
      <c r="F21" s="5"/>
      <c r="G21" s="119"/>
      <c r="H21" s="5"/>
      <c r="I21" s="5"/>
      <c r="J21" s="112"/>
      <c r="K21" s="112"/>
      <c r="L21" s="112"/>
      <c r="M21" s="112"/>
      <c r="N21" s="112"/>
      <c r="O21" s="112"/>
      <c r="P21" s="112"/>
      <c r="Q21" s="112"/>
      <c r="R21" s="112"/>
      <c r="S21" s="112"/>
      <c r="T21" s="112"/>
    </row>
    <row r="22" spans="1:20" ht="36" x14ac:dyDescent="0.2">
      <c r="A22" s="286"/>
      <c r="B22" s="445" t="s">
        <v>309</v>
      </c>
      <c r="C22" s="445" t="s">
        <v>310</v>
      </c>
      <c r="D22" s="287" t="s">
        <v>288</v>
      </c>
      <c r="E22" s="287" t="s">
        <v>260</v>
      </c>
      <c r="G22" s="286"/>
      <c r="H22" s="445" t="s">
        <v>309</v>
      </c>
      <c r="I22" s="445" t="s">
        <v>310</v>
      </c>
      <c r="J22" s="287" t="s">
        <v>288</v>
      </c>
      <c r="K22" s="287" t="s">
        <v>260</v>
      </c>
      <c r="L22" s="127"/>
      <c r="M22" s="127"/>
      <c r="N22" s="127"/>
      <c r="O22" s="127"/>
    </row>
    <row r="23" spans="1:20" ht="12.75" thickBot="1" x14ac:dyDescent="0.25">
      <c r="A23" s="292" t="s">
        <v>66</v>
      </c>
      <c r="B23" s="293">
        <f>SUM(B24:B37)</f>
        <v>49892.530000000006</v>
      </c>
      <c r="C23" s="293">
        <f>SUM(C24:C37)</f>
        <v>47949.285057600006</v>
      </c>
      <c r="D23" s="293">
        <f t="shared" ref="D23:D37" si="6">+C23-B23</f>
        <v>-1943.2449424000006</v>
      </c>
      <c r="E23" s="294">
        <f t="shared" ref="E23:E37" si="7">+C23/B23-1</f>
        <v>-3.8948615001083375E-2</v>
      </c>
      <c r="F23" s="283"/>
      <c r="G23" s="292" t="s">
        <v>182</v>
      </c>
      <c r="H23" s="293">
        <f>SUM(H24:H37)</f>
        <v>28768.973999999998</v>
      </c>
      <c r="I23" s="293">
        <f>SUM(I24:I37)</f>
        <v>27164.024037207484</v>
      </c>
      <c r="J23" s="293">
        <f t="shared" ref="J23:J37" si="8">+I23-H23</f>
        <v>-1604.9499627925143</v>
      </c>
      <c r="K23" s="294">
        <f t="shared" ref="K23:K37" si="9">+I23/H23-1</f>
        <v>-5.5787528703405087E-2</v>
      </c>
      <c r="L23" s="127"/>
      <c r="M23" s="127"/>
      <c r="N23" s="127"/>
      <c r="O23" s="127"/>
    </row>
    <row r="24" spans="1:20" x14ac:dyDescent="0.2">
      <c r="A24" s="36" t="s">
        <v>198</v>
      </c>
      <c r="B24" s="120">
        <v>1799.7109999999998</v>
      </c>
      <c r="C24" s="120">
        <f>+'4.2'!K7+'4.2'!L7+'4.2'!M7</f>
        <v>1744.7410200000004</v>
      </c>
      <c r="D24" s="120">
        <f t="shared" si="6"/>
        <v>-54.969979999999396</v>
      </c>
      <c r="E24" s="288">
        <f t="shared" si="7"/>
        <v>-3.054378175162531E-2</v>
      </c>
      <c r="G24" s="36" t="s">
        <v>198</v>
      </c>
      <c r="H24" s="120">
        <v>1357.8620000000001</v>
      </c>
      <c r="I24" s="120">
        <f>+'5.2'!K7+'5.2'!L7+'5.2'!M7</f>
        <v>1308.3605219999999</v>
      </c>
      <c r="J24" s="120">
        <f t="shared" si="8"/>
        <v>-49.501478000000134</v>
      </c>
      <c r="K24" s="288">
        <f t="shared" si="9"/>
        <v>-3.6455455709048623E-2</v>
      </c>
      <c r="R24" s="446"/>
    </row>
    <row r="25" spans="1:20" x14ac:dyDescent="0.2">
      <c r="A25" s="29" t="s">
        <v>110</v>
      </c>
      <c r="B25" s="113">
        <v>2372.759</v>
      </c>
      <c r="C25" s="120">
        <f>+'4.2'!K8+'4.2'!L8+'4.2'!M8</f>
        <v>2277.1261289999998</v>
      </c>
      <c r="D25" s="113">
        <f t="shared" si="6"/>
        <v>-95.63287100000025</v>
      </c>
      <c r="E25" s="290">
        <f t="shared" si="7"/>
        <v>-4.0304502480024373E-2</v>
      </c>
      <c r="G25" s="29" t="s">
        <v>110</v>
      </c>
      <c r="H25" s="113">
        <v>1660.271</v>
      </c>
      <c r="I25" s="113">
        <f>+'5.2'!K8+'5.2'!L8+'5.2'!M8</f>
        <v>1586.7860050000002</v>
      </c>
      <c r="J25" s="113">
        <f t="shared" si="8"/>
        <v>-73.484994999999799</v>
      </c>
      <c r="K25" s="290">
        <f t="shared" si="9"/>
        <v>-4.4260843561081176E-2</v>
      </c>
      <c r="R25" s="446"/>
    </row>
    <row r="26" spans="1:20" x14ac:dyDescent="0.2">
      <c r="A26" s="29" t="s">
        <v>111</v>
      </c>
      <c r="B26" s="113">
        <v>2717.7489999999998</v>
      </c>
      <c r="C26" s="120">
        <f>+'4.2'!K9+'4.2'!L9+'4.2'!M9</f>
        <v>2541.8209269999998</v>
      </c>
      <c r="D26" s="113">
        <f t="shared" si="6"/>
        <v>-175.92807300000004</v>
      </c>
      <c r="E26" s="290">
        <f t="shared" si="7"/>
        <v>-6.4733009928437113E-2</v>
      </c>
      <c r="G26" s="29" t="s">
        <v>111</v>
      </c>
      <c r="H26" s="113">
        <v>1806.19</v>
      </c>
      <c r="I26" s="113">
        <f>+'5.2'!K9+'5.2'!L9+'5.2'!M9</f>
        <v>1706.6960399999998</v>
      </c>
      <c r="J26" s="113">
        <f t="shared" si="8"/>
        <v>-99.493960000000243</v>
      </c>
      <c r="K26" s="290">
        <f t="shared" si="9"/>
        <v>-5.50849910585266E-2</v>
      </c>
      <c r="Q26" s="446"/>
      <c r="R26" s="446"/>
    </row>
    <row r="27" spans="1:20" x14ac:dyDescent="0.2">
      <c r="A27" s="291" t="s">
        <v>112</v>
      </c>
      <c r="B27" s="113">
        <v>4509.6970000000001</v>
      </c>
      <c r="C27" s="120">
        <f>+'4.2'!K10+'4.2'!L10+'4.2'!M10</f>
        <v>4400.6728949999997</v>
      </c>
      <c r="D27" s="113">
        <f t="shared" si="6"/>
        <v>-109.02410500000042</v>
      </c>
      <c r="E27" s="290">
        <f t="shared" si="7"/>
        <v>-2.4175483408308884E-2</v>
      </c>
      <c r="G27" s="291" t="s">
        <v>112</v>
      </c>
      <c r="H27" s="113">
        <v>1209.624</v>
      </c>
      <c r="I27" s="113">
        <f>+'5.2'!K10+'5.2'!L10+'5.2'!M10</f>
        <v>1070.1502599999999</v>
      </c>
      <c r="J27" s="113">
        <f t="shared" si="8"/>
        <v>-139.47374000000013</v>
      </c>
      <c r="K27" s="290">
        <f t="shared" si="9"/>
        <v>-0.1153033835307502</v>
      </c>
      <c r="O27" s="446"/>
      <c r="P27" s="446"/>
      <c r="Q27" s="446"/>
      <c r="R27" s="446"/>
    </row>
    <row r="28" spans="1:20" x14ac:dyDescent="0.2">
      <c r="A28" s="29" t="s">
        <v>197</v>
      </c>
      <c r="B28" s="113">
        <v>1118.8129999999999</v>
      </c>
      <c r="C28" s="120">
        <f>+'4.2'!K11+'4.2'!L11+'4.2'!M11</f>
        <v>1008.4604590000004</v>
      </c>
      <c r="D28" s="113">
        <f t="shared" si="6"/>
        <v>-110.35254099999952</v>
      </c>
      <c r="E28" s="290">
        <f t="shared" si="7"/>
        <v>-9.8633588454906662E-2</v>
      </c>
      <c r="G28" s="29" t="s">
        <v>197</v>
      </c>
      <c r="H28" s="113">
        <v>497.29300000000001</v>
      </c>
      <c r="I28" s="113">
        <f>+'5.2'!K11+'5.2'!L11+'5.2'!M11</f>
        <v>468.76254800000004</v>
      </c>
      <c r="J28" s="113">
        <f t="shared" si="8"/>
        <v>-28.530451999999968</v>
      </c>
      <c r="K28" s="290">
        <f t="shared" si="9"/>
        <v>-5.7371513373403515E-2</v>
      </c>
      <c r="R28" s="446"/>
    </row>
    <row r="29" spans="1:20" x14ac:dyDescent="0.2">
      <c r="A29" s="291" t="s">
        <v>113</v>
      </c>
      <c r="B29" s="113">
        <v>1649.7130000000002</v>
      </c>
      <c r="C29" s="120">
        <f>+'4.2'!K12+'4.2'!L12+'4.2'!M12</f>
        <v>1582.2976279999998</v>
      </c>
      <c r="D29" s="113">
        <f t="shared" si="6"/>
        <v>-67.415372000000389</v>
      </c>
      <c r="E29" s="290">
        <f t="shared" si="7"/>
        <v>-4.0864909229666235E-2</v>
      </c>
      <c r="G29" s="291" t="s">
        <v>113</v>
      </c>
      <c r="H29" s="113">
        <v>960.41100000000006</v>
      </c>
      <c r="I29" s="113">
        <f>+'5.2'!K12+'5.2'!L12+'5.2'!M12</f>
        <v>907.4294339999999</v>
      </c>
      <c r="J29" s="113">
        <f t="shared" si="8"/>
        <v>-52.981566000000157</v>
      </c>
      <c r="K29" s="290">
        <f t="shared" si="9"/>
        <v>-5.5165513514526698E-2</v>
      </c>
      <c r="R29" s="446"/>
    </row>
    <row r="30" spans="1:20" x14ac:dyDescent="0.2">
      <c r="A30" s="29" t="s">
        <v>114</v>
      </c>
      <c r="B30" s="113">
        <v>821.62800000000004</v>
      </c>
      <c r="C30" s="120">
        <f>+'4.2'!K13+'4.2'!L13+'4.2'!M13</f>
        <v>751.02788700000019</v>
      </c>
      <c r="D30" s="113">
        <f t="shared" si="6"/>
        <v>-70.600112999999851</v>
      </c>
      <c r="E30" s="290">
        <f t="shared" si="7"/>
        <v>-8.5927102046181258E-2</v>
      </c>
      <c r="G30" s="29" t="s">
        <v>114</v>
      </c>
      <c r="H30" s="113">
        <v>714.88400000000001</v>
      </c>
      <c r="I30" s="113">
        <f>+'5.2'!K13+'5.2'!L13+'5.2'!M13</f>
        <v>662.25728466646547</v>
      </c>
      <c r="J30" s="113">
        <f t="shared" si="8"/>
        <v>-52.626715333534548</v>
      </c>
      <c r="K30" s="290">
        <f t="shared" si="9"/>
        <v>-7.3615740922351791E-2</v>
      </c>
      <c r="R30" s="446"/>
    </row>
    <row r="31" spans="1:20" x14ac:dyDescent="0.2">
      <c r="A31" s="29" t="s">
        <v>115</v>
      </c>
      <c r="B31" s="113">
        <v>9458.5509999999995</v>
      </c>
      <c r="C31" s="120">
        <f>+'4.2'!K14+'4.2'!L14+'4.2'!M14</f>
        <v>8650.4044259999973</v>
      </c>
      <c r="D31" s="113">
        <f t="shared" si="6"/>
        <v>-808.14657400000215</v>
      </c>
      <c r="E31" s="290">
        <f t="shared" si="7"/>
        <v>-8.5440843317332926E-2</v>
      </c>
      <c r="G31" s="29" t="s">
        <v>115</v>
      </c>
      <c r="H31" s="113">
        <v>5010.1460000000006</v>
      </c>
      <c r="I31" s="113">
        <f>+'5.2'!K14+'5.2'!L14+'5.2'!M14</f>
        <v>4531.7451980000005</v>
      </c>
      <c r="J31" s="113">
        <f t="shared" si="8"/>
        <v>-478.40080200000011</v>
      </c>
      <c r="K31" s="290">
        <f t="shared" si="9"/>
        <v>-9.5486399398340915E-2</v>
      </c>
      <c r="O31" s="446"/>
      <c r="P31" s="446"/>
      <c r="Q31" s="446"/>
      <c r="R31" s="446"/>
    </row>
    <row r="32" spans="1:20" x14ac:dyDescent="0.2">
      <c r="A32" s="29" t="s">
        <v>116</v>
      </c>
      <c r="B32" s="113">
        <v>2218.2999999999997</v>
      </c>
      <c r="C32" s="120">
        <f>+'4.2'!K15+'4.2'!L15+'4.2'!M15</f>
        <v>2085.7607850000004</v>
      </c>
      <c r="D32" s="113">
        <f t="shared" si="6"/>
        <v>-132.53921499999933</v>
      </c>
      <c r="E32" s="290">
        <f t="shared" si="7"/>
        <v>-5.9748102150295024E-2</v>
      </c>
      <c r="G32" s="29" t="s">
        <v>116</v>
      </c>
      <c r="H32" s="113">
        <v>1096.588</v>
      </c>
      <c r="I32" s="113">
        <f>+'5.2'!K15+'5.2'!L15+'5.2'!M15</f>
        <v>1038.2707560000001</v>
      </c>
      <c r="J32" s="113">
        <f t="shared" si="8"/>
        <v>-58.317243999999846</v>
      </c>
      <c r="K32" s="290">
        <f t="shared" si="9"/>
        <v>-5.3180633018052204E-2</v>
      </c>
      <c r="R32" s="446"/>
    </row>
    <row r="33" spans="1:18" x14ac:dyDescent="0.2">
      <c r="A33" s="29" t="s">
        <v>117</v>
      </c>
      <c r="B33" s="113">
        <v>2149.4609999999998</v>
      </c>
      <c r="C33" s="120">
        <f>+'4.2'!K16+'4.2'!L16+'4.2'!M16</f>
        <v>2059.3957690000007</v>
      </c>
      <c r="D33" s="113">
        <f t="shared" si="6"/>
        <v>-90.06523099999913</v>
      </c>
      <c r="E33" s="290">
        <f t="shared" si="7"/>
        <v>-4.1901309677169873E-2</v>
      </c>
      <c r="G33" s="29" t="s">
        <v>117</v>
      </c>
      <c r="H33" s="113">
        <v>1441.549</v>
      </c>
      <c r="I33" s="113">
        <f>+'5.2'!K16+'5.2'!L16+'5.2'!M16</f>
        <v>1332.680863</v>
      </c>
      <c r="J33" s="113">
        <f t="shared" si="8"/>
        <v>-108.86813699999993</v>
      </c>
      <c r="K33" s="290">
        <f t="shared" si="9"/>
        <v>-7.5521634713769603E-2</v>
      </c>
      <c r="R33" s="446"/>
    </row>
    <row r="34" spans="1:18" x14ac:dyDescent="0.2">
      <c r="A34" s="29" t="s">
        <v>118</v>
      </c>
      <c r="B34" s="113">
        <v>1827.201</v>
      </c>
      <c r="C34" s="120">
        <f>+'4.2'!K17+'4.2'!L17+'4.2'!M17</f>
        <v>1746.7712889999998</v>
      </c>
      <c r="D34" s="113">
        <f t="shared" si="6"/>
        <v>-80.429711000000225</v>
      </c>
      <c r="E34" s="290">
        <f t="shared" si="7"/>
        <v>-4.4017987621504218E-2</v>
      </c>
      <c r="G34" s="29" t="s">
        <v>118</v>
      </c>
      <c r="H34" s="113">
        <v>1361.1849999999999</v>
      </c>
      <c r="I34" s="113">
        <f>+'5.2'!K17+'5.2'!L17+'5.2'!M17</f>
        <v>1279.9105570000002</v>
      </c>
      <c r="J34" s="113">
        <f t="shared" si="8"/>
        <v>-81.274442999999792</v>
      </c>
      <c r="K34" s="290">
        <f t="shared" si="9"/>
        <v>-5.9708594349775934E-2</v>
      </c>
      <c r="R34" s="446"/>
    </row>
    <row r="35" spans="1:18" x14ac:dyDescent="0.2">
      <c r="A35" s="29" t="s">
        <v>119</v>
      </c>
      <c r="B35" s="113">
        <v>9191.8809999999994</v>
      </c>
      <c r="C35" s="120">
        <f>+'4.2'!K18+'4.2'!L18+'4.2'!M18</f>
        <v>8574.2720630000022</v>
      </c>
      <c r="D35" s="113">
        <f t="shared" si="6"/>
        <v>-617.60893699999724</v>
      </c>
      <c r="E35" s="290">
        <f t="shared" si="7"/>
        <v>-6.7190701990158197E-2</v>
      </c>
      <c r="G35" s="29" t="s">
        <v>119</v>
      </c>
      <c r="H35" s="113">
        <v>6587.5480000000007</v>
      </c>
      <c r="I35" s="113">
        <f>+'5.2'!K18+'5.2'!L18+'5.2'!M18</f>
        <v>6423.8639759999996</v>
      </c>
      <c r="J35" s="113">
        <f t="shared" si="8"/>
        <v>-163.68402400000105</v>
      </c>
      <c r="K35" s="290">
        <f t="shared" si="9"/>
        <v>-2.4847488625510006E-2</v>
      </c>
      <c r="O35" s="446"/>
      <c r="P35" s="446"/>
      <c r="Q35" s="446"/>
      <c r="R35" s="446"/>
    </row>
    <row r="36" spans="1:18" x14ac:dyDescent="0.2">
      <c r="A36" s="29" t="s">
        <v>120</v>
      </c>
      <c r="B36" s="113">
        <v>7784.3590000000004</v>
      </c>
      <c r="C36" s="120">
        <f>+'4.2'!K19+'4.2'!L19+'4.2'!M19</f>
        <v>8334.293869000001</v>
      </c>
      <c r="D36" s="113">
        <f t="shared" si="6"/>
        <v>549.93486900000062</v>
      </c>
      <c r="E36" s="290">
        <f t="shared" si="7"/>
        <v>7.0646133997674054E-2</v>
      </c>
      <c r="G36" s="29" t="s">
        <v>120</v>
      </c>
      <c r="H36" s="113">
        <v>3813.1940000000004</v>
      </c>
      <c r="I36" s="113">
        <f>+'5.2'!K19+'5.2'!L19+'5.2'!M19</f>
        <v>3668.3905679999998</v>
      </c>
      <c r="J36" s="113">
        <f t="shared" si="8"/>
        <v>-144.80343200000061</v>
      </c>
      <c r="K36" s="290">
        <f t="shared" si="9"/>
        <v>-3.7974315495094335E-2</v>
      </c>
      <c r="O36" s="446"/>
      <c r="P36" s="446"/>
      <c r="Q36" s="446"/>
      <c r="R36" s="446"/>
    </row>
    <row r="37" spans="1:18" ht="12.75" thickBot="1" x14ac:dyDescent="0.25">
      <c r="A37" s="37" t="s">
        <v>121</v>
      </c>
      <c r="B37" s="114">
        <v>2272.7069999999999</v>
      </c>
      <c r="C37" s="114">
        <f>+'4.2'!K20+'4.2'!L20+'4.2'!M20</f>
        <v>2192.2399116000001</v>
      </c>
      <c r="D37" s="114">
        <f t="shared" si="6"/>
        <v>-80.467088399999739</v>
      </c>
      <c r="E37" s="289">
        <f t="shared" si="7"/>
        <v>-3.5405834716045526E-2</v>
      </c>
      <c r="G37" s="37" t="s">
        <v>121</v>
      </c>
      <c r="H37" s="114">
        <v>1252.2289999999998</v>
      </c>
      <c r="I37" s="114">
        <f>+'5.2'!K20+'5.2'!L20+'5.2'!M20</f>
        <v>1178.7200255410203</v>
      </c>
      <c r="J37" s="114">
        <f t="shared" si="8"/>
        <v>-73.508974458979537</v>
      </c>
      <c r="K37" s="289">
        <f t="shared" si="9"/>
        <v>-5.8702501266924445E-2</v>
      </c>
      <c r="R37" s="446"/>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zoomScaleNormal="100" workbookViewId="0">
      <selection activeCell="E26" sqref="E26"/>
    </sheetView>
  </sheetViews>
  <sheetFormatPr defaultRowHeight="12.75" x14ac:dyDescent="0.2"/>
  <cols>
    <col min="1" max="1" width="31.28515625" customWidth="1"/>
    <col min="2" max="2" width="12.140625" bestFit="1" customWidth="1"/>
    <col min="4" max="4" width="8.42578125" customWidth="1"/>
  </cols>
  <sheetData>
    <row r="1" spans="1:5" ht="20.25" x14ac:dyDescent="0.35">
      <c r="A1" s="280" t="s">
        <v>269</v>
      </c>
      <c r="E1" s="165" t="str">
        <f>Obsah!$A$1</f>
        <v>IV. čtvrtletí 2019</v>
      </c>
    </row>
    <row r="3" spans="1:5" ht="36" x14ac:dyDescent="0.2">
      <c r="A3" s="284"/>
      <c r="B3" s="315" t="s">
        <v>309</v>
      </c>
      <c r="C3" s="315" t="s">
        <v>310</v>
      </c>
      <c r="D3" s="287" t="s">
        <v>288</v>
      </c>
      <c r="E3" s="287" t="s">
        <v>260</v>
      </c>
    </row>
    <row r="4" spans="1:5" ht="14.25" thickBot="1" x14ac:dyDescent="0.25">
      <c r="A4" s="292" t="s">
        <v>253</v>
      </c>
      <c r="B4" s="293">
        <f>SUM(B5:B20)</f>
        <v>32027.599999999999</v>
      </c>
      <c r="C4" s="293">
        <f>SUM(C5:C20)</f>
        <v>30863.290799000002</v>
      </c>
      <c r="D4" s="293">
        <f>+C4-B4</f>
        <v>-1164.3092009999964</v>
      </c>
      <c r="E4" s="294">
        <f>+C4/B4-1</f>
        <v>-3.6353307803269619E-2</v>
      </c>
    </row>
    <row r="5" spans="1:5" x14ac:dyDescent="0.2">
      <c r="A5" s="36" t="s">
        <v>44</v>
      </c>
      <c r="B5" s="120">
        <v>3248.4</v>
      </c>
      <c r="C5" s="120">
        <f>+'9'!L6</f>
        <v>3835.3350210000003</v>
      </c>
      <c r="D5" s="120">
        <f t="shared" ref="D5:D20" si="0">+C5-B5</f>
        <v>586.93502100000023</v>
      </c>
      <c r="E5" s="288">
        <f t="shared" ref="E5:E20" si="1">+C5/B5-1</f>
        <v>0.18068434336904327</v>
      </c>
    </row>
    <row r="6" spans="1:5" x14ac:dyDescent="0.2">
      <c r="A6" s="29" t="s">
        <v>43</v>
      </c>
      <c r="B6" s="113">
        <v>582.4</v>
      </c>
      <c r="C6" s="120">
        <f>+'9'!L7</f>
        <v>575.75226200000009</v>
      </c>
      <c r="D6" s="113">
        <f t="shared" si="0"/>
        <v>-6.6477379999998902</v>
      </c>
      <c r="E6" s="290">
        <f t="shared" si="1"/>
        <v>-1.1414385302197627E-2</v>
      </c>
    </row>
    <row r="7" spans="1:5" x14ac:dyDescent="0.2">
      <c r="A7" s="29" t="s">
        <v>42</v>
      </c>
      <c r="B7" s="113">
        <v>4297.5</v>
      </c>
      <c r="C7" s="120">
        <f>+'9'!L8</f>
        <v>3692.8533929999999</v>
      </c>
      <c r="D7" s="113">
        <f t="shared" si="0"/>
        <v>-604.64660700000013</v>
      </c>
      <c r="E7" s="290">
        <f t="shared" si="1"/>
        <v>-0.14069729075043635</v>
      </c>
    </row>
    <row r="8" spans="1:5" x14ac:dyDescent="0.2">
      <c r="A8" s="291" t="s">
        <v>67</v>
      </c>
      <c r="B8" s="113">
        <v>0</v>
      </c>
      <c r="C8" s="120">
        <f>+'9'!L9</f>
        <v>0</v>
      </c>
      <c r="D8" s="113">
        <f t="shared" si="0"/>
        <v>0</v>
      </c>
      <c r="E8" s="290">
        <v>0</v>
      </c>
    </row>
    <row r="9" spans="1:5" x14ac:dyDescent="0.2">
      <c r="A9" s="29" t="s">
        <v>68</v>
      </c>
      <c r="B9" s="113">
        <v>0</v>
      </c>
      <c r="C9" s="120">
        <f>+'9'!L10</f>
        <v>0</v>
      </c>
      <c r="D9" s="113">
        <f t="shared" si="0"/>
        <v>0</v>
      </c>
      <c r="E9" s="290">
        <v>0</v>
      </c>
    </row>
    <row r="10" spans="1:5" x14ac:dyDescent="0.2">
      <c r="A10" s="291" t="s">
        <v>69</v>
      </c>
      <c r="B10" s="113">
        <v>0</v>
      </c>
      <c r="C10" s="120">
        <f>+'9'!L11</f>
        <v>0</v>
      </c>
      <c r="D10" s="113">
        <f t="shared" si="0"/>
        <v>0</v>
      </c>
      <c r="E10" s="290">
        <v>0</v>
      </c>
    </row>
    <row r="11" spans="1:5" x14ac:dyDescent="0.2">
      <c r="A11" s="29" t="s">
        <v>41</v>
      </c>
      <c r="B11" s="113">
        <v>17837.7</v>
      </c>
      <c r="C11" s="120">
        <f>+'9'!L12</f>
        <v>16745.588982000001</v>
      </c>
      <c r="D11" s="113">
        <f t="shared" si="0"/>
        <v>-1092.1110179999996</v>
      </c>
      <c r="E11" s="290">
        <f t="shared" si="1"/>
        <v>-6.1224878655880444E-2</v>
      </c>
    </row>
    <row r="12" spans="1:5" x14ac:dyDescent="0.2">
      <c r="A12" s="29" t="s">
        <v>80</v>
      </c>
      <c r="B12" s="113">
        <v>0</v>
      </c>
      <c r="C12" s="120">
        <f>+'9'!L13</f>
        <v>0</v>
      </c>
      <c r="D12" s="113">
        <f t="shared" si="0"/>
        <v>0</v>
      </c>
      <c r="E12" s="290">
        <v>0</v>
      </c>
    </row>
    <row r="13" spans="1:5" x14ac:dyDescent="0.2">
      <c r="A13" s="29" t="s">
        <v>40</v>
      </c>
      <c r="B13" s="113">
        <v>0</v>
      </c>
      <c r="C13" s="120">
        <f>+'9'!L14</f>
        <v>0</v>
      </c>
      <c r="D13" s="113">
        <f t="shared" si="0"/>
        <v>0</v>
      </c>
      <c r="E13" s="290">
        <v>0</v>
      </c>
    </row>
    <row r="14" spans="1:5" x14ac:dyDescent="0.2">
      <c r="A14" s="29" t="s">
        <v>39</v>
      </c>
      <c r="B14" s="113">
        <v>166.3</v>
      </c>
      <c r="C14" s="120">
        <f>+'9'!L15</f>
        <v>173.859238</v>
      </c>
      <c r="D14" s="113">
        <f t="shared" si="0"/>
        <v>7.5592379999999935</v>
      </c>
      <c r="E14" s="290">
        <f t="shared" si="1"/>
        <v>4.5455429945880921E-2</v>
      </c>
    </row>
    <row r="15" spans="1:5" x14ac:dyDescent="0.2">
      <c r="A15" s="29" t="s">
        <v>38</v>
      </c>
      <c r="B15" s="113">
        <v>83.7</v>
      </c>
      <c r="C15" s="120">
        <f>+'9'!L16</f>
        <v>98.920593999999994</v>
      </c>
      <c r="D15" s="113">
        <f t="shared" si="0"/>
        <v>15.220593999999991</v>
      </c>
      <c r="E15" s="290">
        <f t="shared" si="1"/>
        <v>0.18184700119474306</v>
      </c>
    </row>
    <row r="16" spans="1:5" x14ac:dyDescent="0.2">
      <c r="A16" s="29" t="s">
        <v>37</v>
      </c>
      <c r="B16" s="113">
        <v>524.6</v>
      </c>
      <c r="C16" s="120">
        <f>+'9'!L17</f>
        <v>561.68512800000008</v>
      </c>
      <c r="D16" s="113">
        <f t="shared" si="0"/>
        <v>37.085128000000054</v>
      </c>
      <c r="E16" s="290">
        <f t="shared" si="1"/>
        <v>7.0692199771254405E-2</v>
      </c>
    </row>
    <row r="17" spans="1:5" x14ac:dyDescent="0.2">
      <c r="A17" s="29" t="s">
        <v>36</v>
      </c>
      <c r="B17" s="113">
        <v>1302.4000000000001</v>
      </c>
      <c r="C17" s="120">
        <f>+'9'!L18</f>
        <v>1142.3335969999998</v>
      </c>
      <c r="D17" s="113">
        <f t="shared" si="0"/>
        <v>-160.06640300000026</v>
      </c>
      <c r="E17" s="290">
        <f t="shared" si="1"/>
        <v>-0.12290110795454567</v>
      </c>
    </row>
    <row r="18" spans="1:5" x14ac:dyDescent="0.2">
      <c r="A18" s="29" t="s">
        <v>3</v>
      </c>
      <c r="B18" s="113">
        <v>0</v>
      </c>
      <c r="C18" s="120">
        <f>+'9'!L19</f>
        <v>0</v>
      </c>
      <c r="D18" s="113">
        <f t="shared" si="0"/>
        <v>0</v>
      </c>
      <c r="E18" s="290">
        <v>0</v>
      </c>
    </row>
    <row r="19" spans="1:5" x14ac:dyDescent="0.2">
      <c r="A19" s="29" t="s">
        <v>35</v>
      </c>
      <c r="B19" s="113">
        <v>26.1</v>
      </c>
      <c r="C19" s="120">
        <f>+'9'!L20</f>
        <v>3.0859499999999995</v>
      </c>
      <c r="D19" s="113">
        <f t="shared" si="0"/>
        <v>-23.014050000000001</v>
      </c>
      <c r="E19" s="290">
        <f t="shared" si="1"/>
        <v>-0.88176436781609202</v>
      </c>
    </row>
    <row r="20" spans="1:5" ht="13.5" thickBot="1" x14ac:dyDescent="0.25">
      <c r="A20" s="37" t="s">
        <v>34</v>
      </c>
      <c r="B20" s="114">
        <v>3958.5</v>
      </c>
      <c r="C20" s="114">
        <f>+'9'!L21</f>
        <v>4033.8766340000002</v>
      </c>
      <c r="D20" s="114">
        <f t="shared" si="0"/>
        <v>75.376634000000195</v>
      </c>
      <c r="E20" s="289">
        <f t="shared" si="1"/>
        <v>1.9041716306681833E-2</v>
      </c>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R44"/>
  <sheetViews>
    <sheetView showGridLines="0" zoomScaleNormal="100" workbookViewId="0">
      <selection activeCell="K6" sqref="K6"/>
    </sheetView>
  </sheetViews>
  <sheetFormatPr defaultRowHeight="12" x14ac:dyDescent="0.2"/>
  <cols>
    <col min="1" max="1" width="31.140625" style="112" customWidth="1"/>
    <col min="2" max="13" width="8.5703125" style="112" customWidth="1"/>
    <col min="14" max="14" width="10.140625" style="112" customWidth="1"/>
    <col min="15" max="15" width="8.42578125" style="112" customWidth="1"/>
    <col min="16" max="16" width="11.42578125" style="112" bestFit="1" customWidth="1"/>
    <col min="17" max="17" width="9.5703125" style="112" bestFit="1" customWidth="1"/>
    <col min="18" max="16384" width="9.140625" style="112"/>
  </cols>
  <sheetData>
    <row r="1" spans="1:18" s="125" customFormat="1" ht="18.75" x14ac:dyDescent="0.3">
      <c r="A1" s="21" t="s">
        <v>81</v>
      </c>
      <c r="B1" s="121"/>
      <c r="C1" s="121"/>
      <c r="D1" s="121"/>
      <c r="E1" s="121"/>
      <c r="F1" s="121"/>
      <c r="G1" s="121"/>
      <c r="H1" s="121"/>
      <c r="I1" s="121"/>
      <c r="J1" s="121"/>
      <c r="K1" s="121"/>
      <c r="L1" s="121"/>
      <c r="M1" s="121"/>
      <c r="N1" s="111" t="str">
        <f>Obsah!$A$1</f>
        <v>IV. čtvrtletí 2019</v>
      </c>
    </row>
    <row r="2" spans="1:18" ht="7.5" customHeight="1" x14ac:dyDescent="0.2">
      <c r="A2" s="13"/>
      <c r="B2" s="13"/>
      <c r="C2" s="13"/>
      <c r="D2" s="13"/>
      <c r="E2" s="13"/>
      <c r="F2" s="13"/>
      <c r="G2" s="13"/>
      <c r="H2" s="13"/>
      <c r="I2" s="13"/>
      <c r="J2" s="13"/>
      <c r="K2" s="13"/>
      <c r="L2" s="13"/>
      <c r="M2" s="13"/>
      <c r="N2" s="13"/>
    </row>
    <row r="3" spans="1:18" x14ac:dyDescent="0.2">
      <c r="A3" s="467"/>
      <c r="B3" s="469" t="s">
        <v>48</v>
      </c>
      <c r="C3" s="469"/>
      <c r="D3" s="469"/>
      <c r="E3" s="469" t="s">
        <v>49</v>
      </c>
      <c r="F3" s="469"/>
      <c r="G3" s="469"/>
      <c r="H3" s="469" t="s">
        <v>50</v>
      </c>
      <c r="I3" s="469"/>
      <c r="J3" s="469"/>
      <c r="K3" s="469" t="s">
        <v>51</v>
      </c>
      <c r="L3" s="469"/>
      <c r="M3" s="469"/>
      <c r="N3" s="467" t="s">
        <v>7</v>
      </c>
      <c r="Q3" s="237"/>
      <c r="R3" s="237"/>
    </row>
    <row r="4" spans="1:18" x14ac:dyDescent="0.2">
      <c r="A4" s="468"/>
      <c r="B4" s="42" t="s">
        <v>8</v>
      </c>
      <c r="C4" s="42" t="s">
        <v>9</v>
      </c>
      <c r="D4" s="42" t="s">
        <v>10</v>
      </c>
      <c r="E4" s="42" t="s">
        <v>11</v>
      </c>
      <c r="F4" s="42" t="s">
        <v>12</v>
      </c>
      <c r="G4" s="42" t="s">
        <v>13</v>
      </c>
      <c r="H4" s="42" t="s">
        <v>14</v>
      </c>
      <c r="I4" s="42" t="s">
        <v>15</v>
      </c>
      <c r="J4" s="42" t="s">
        <v>16</v>
      </c>
      <c r="K4" s="42" t="s">
        <v>17</v>
      </c>
      <c r="L4" s="42" t="s">
        <v>18</v>
      </c>
      <c r="M4" s="42" t="s">
        <v>19</v>
      </c>
      <c r="N4" s="468"/>
    </row>
    <row r="5" spans="1:18" s="128" customFormat="1" x14ac:dyDescent="0.2">
      <c r="A5" s="463" t="s">
        <v>66</v>
      </c>
      <c r="B5" s="464">
        <f>SUM(B6:D6)</f>
        <v>55505.993789473949</v>
      </c>
      <c r="C5" s="465"/>
      <c r="D5" s="466"/>
      <c r="E5" s="465">
        <f>SUM(E6:G6)</f>
        <v>32501.792473517988</v>
      </c>
      <c r="F5" s="465"/>
      <c r="G5" s="465"/>
      <c r="H5" s="464">
        <f>SUM(H6:J6)</f>
        <v>24751.333799200002</v>
      </c>
      <c r="I5" s="465"/>
      <c r="J5" s="466"/>
      <c r="K5" s="464">
        <f>SUM(K6:M6)</f>
        <v>47949.285057600006</v>
      </c>
      <c r="L5" s="465"/>
      <c r="M5" s="466"/>
      <c r="N5" s="470">
        <f>SUM(B6:M6)</f>
        <v>160708.40511979195</v>
      </c>
      <c r="Q5" s="235"/>
      <c r="R5" s="235"/>
    </row>
    <row r="6" spans="1:18" s="128" customFormat="1" x14ac:dyDescent="0.2">
      <c r="A6" s="462"/>
      <c r="B6" s="214">
        <f>'[1]Podklady QZ'!B6</f>
        <v>21949.679419156106</v>
      </c>
      <c r="C6" s="196">
        <f>'[1]Podklady QZ'!C6</f>
        <v>17509.18158335533</v>
      </c>
      <c r="D6" s="215">
        <f>'[1]Podklady QZ'!D6</f>
        <v>16047.132786962515</v>
      </c>
      <c r="E6" s="196">
        <f>'[1]Podklady QZ'!E6</f>
        <v>12607.44777091799</v>
      </c>
      <c r="F6" s="196">
        <f>'[1]Podklady QZ'!F6</f>
        <v>11860.337437199998</v>
      </c>
      <c r="G6" s="196">
        <f>'[1]Podklady QZ'!G6</f>
        <v>8034.0072653999996</v>
      </c>
      <c r="H6" s="214">
        <f>'[1]Podklady QZ'!H6</f>
        <v>7481.8339440000018</v>
      </c>
      <c r="I6" s="196">
        <f>'[1]Podklady QZ'!I6</f>
        <v>7840.4696024000013</v>
      </c>
      <c r="J6" s="215">
        <f>'[1]Podklady QZ'!J6</f>
        <v>9429.0302528000011</v>
      </c>
      <c r="K6" s="214">
        <f>'[1]Podklady QZ'!K6</f>
        <v>13137.7622646</v>
      </c>
      <c r="L6" s="196">
        <f>'[1]Podklady QZ'!L6</f>
        <v>16010.596284000005</v>
      </c>
      <c r="M6" s="215">
        <f>'[1]Podklady QZ'!M6</f>
        <v>18800.926509000001</v>
      </c>
      <c r="N6" s="460"/>
    </row>
    <row r="7" spans="1:18" ht="12.75" customHeight="1" x14ac:dyDescent="0.2">
      <c r="A7" s="461" t="s">
        <v>79</v>
      </c>
      <c r="B7" s="456">
        <f>SUM(B8:D8)</f>
        <v>2866.4501259999988</v>
      </c>
      <c r="C7" s="457"/>
      <c r="D7" s="458"/>
      <c r="E7" s="457">
        <f>SUM(E8:G8)</f>
        <v>2180.2506769999995</v>
      </c>
      <c r="F7" s="457"/>
      <c r="G7" s="457"/>
      <c r="H7" s="456">
        <f>SUM(H8:J8)</f>
        <v>1958.1426610000008</v>
      </c>
      <c r="I7" s="457"/>
      <c r="J7" s="458"/>
      <c r="K7" s="456">
        <f>SUM(K8:M8)</f>
        <v>2389.1444560000009</v>
      </c>
      <c r="L7" s="457"/>
      <c r="M7" s="458"/>
      <c r="N7" s="459">
        <f>SUM(B8:M8)</f>
        <v>9393.9879199999978</v>
      </c>
      <c r="P7" s="295"/>
    </row>
    <row r="8" spans="1:18" s="128" customFormat="1" ht="12.75" customHeight="1" x14ac:dyDescent="0.2">
      <c r="A8" s="462"/>
      <c r="B8" s="214">
        <f>'[1]Podklady QZ'!B8</f>
        <v>1016.3757479999997</v>
      </c>
      <c r="C8" s="196">
        <f>'[1]Podklady QZ'!C8</f>
        <v>920.56446200000005</v>
      </c>
      <c r="D8" s="215">
        <f>'[1]Podklady QZ'!D8</f>
        <v>929.50991599999884</v>
      </c>
      <c r="E8" s="196">
        <f>'[1]Podklady QZ'!E8</f>
        <v>764.96609299999943</v>
      </c>
      <c r="F8" s="196">
        <f>'[1]Podklady QZ'!F8</f>
        <v>760.65737899999999</v>
      </c>
      <c r="G8" s="196">
        <f>'[1]Podklady QZ'!G8</f>
        <v>654.62720500000023</v>
      </c>
      <c r="H8" s="214">
        <f>'[1]Podklady QZ'!H8</f>
        <v>672.41812500000049</v>
      </c>
      <c r="I8" s="196">
        <f>'[1]Podklady QZ'!I8</f>
        <v>628.03945399999986</v>
      </c>
      <c r="J8" s="215">
        <f>'[1]Podklady QZ'!J8</f>
        <v>657.68508200000031</v>
      </c>
      <c r="K8" s="214">
        <f>'[1]Podklady QZ'!K8</f>
        <v>751.80617899999936</v>
      </c>
      <c r="L8" s="196">
        <f>'[1]Podklady QZ'!L8</f>
        <v>786.27454900000009</v>
      </c>
      <c r="M8" s="215">
        <f>'[1]Podklady QZ'!M8</f>
        <v>851.06372800000167</v>
      </c>
      <c r="N8" s="460"/>
      <c r="P8" s="278"/>
    </row>
    <row r="9" spans="1:18" s="186" customFormat="1" ht="12" customHeight="1" x14ac:dyDescent="0.2">
      <c r="A9" s="461" t="s">
        <v>101</v>
      </c>
      <c r="B9" s="456">
        <f>SUM(B10:D10)</f>
        <v>3834.6017529508676</v>
      </c>
      <c r="C9" s="457"/>
      <c r="D9" s="458"/>
      <c r="E9" s="457">
        <f>SUM(E10:G10)</f>
        <v>2640.7048931603481</v>
      </c>
      <c r="F9" s="457"/>
      <c r="G9" s="457"/>
      <c r="H9" s="456">
        <f>SUM(H10:J10)</f>
        <v>2358.3753732127475</v>
      </c>
      <c r="I9" s="457"/>
      <c r="J9" s="458"/>
      <c r="K9" s="456">
        <f>SUM(K10:M10)</f>
        <v>3497.4862868388263</v>
      </c>
      <c r="L9" s="457"/>
      <c r="M9" s="458"/>
      <c r="N9" s="459">
        <f>SUM(B10:M10)</f>
        <v>12331.16830616279</v>
      </c>
    </row>
    <row r="10" spans="1:18" s="186" customFormat="1" ht="12" customHeight="1" x14ac:dyDescent="0.2">
      <c r="A10" s="462"/>
      <c r="B10" s="214">
        <f>'[1]Podklady QZ'!B10</f>
        <v>1458.5295880056497</v>
      </c>
      <c r="C10" s="196">
        <f>'[1]Podklady QZ'!C10</f>
        <v>1155.6033860062732</v>
      </c>
      <c r="D10" s="215">
        <f>'[1]Podklady QZ'!D10</f>
        <v>1220.468778938945</v>
      </c>
      <c r="E10" s="196">
        <f>'[1]Podklady QZ'!E10</f>
        <v>1014.1845284518594</v>
      </c>
      <c r="F10" s="196">
        <f>'[1]Podklady QZ'!F10</f>
        <v>913.69181080272494</v>
      </c>
      <c r="G10" s="196">
        <f>'[1]Podklady QZ'!G10</f>
        <v>712.8285539057639</v>
      </c>
      <c r="H10" s="214">
        <f>'[1]Podklady QZ'!H10</f>
        <v>768.06336828355165</v>
      </c>
      <c r="I10" s="196">
        <f>'[1]Podklady QZ'!I10</f>
        <v>754.77573413504774</v>
      </c>
      <c r="J10" s="215">
        <f>'[1]Podklady QZ'!J10</f>
        <v>835.53627079414821</v>
      </c>
      <c r="K10" s="214">
        <f>'[1]Podklady QZ'!K10</f>
        <v>1079.1673599517144</v>
      </c>
      <c r="L10" s="196">
        <f>'[1]Podklady QZ'!L10</f>
        <v>1122.6144112054494</v>
      </c>
      <c r="M10" s="215">
        <f>'[1]Podklady QZ'!M10</f>
        <v>1295.7045156816623</v>
      </c>
      <c r="N10" s="460"/>
      <c r="P10" s="278"/>
    </row>
    <row r="11" spans="1:18" s="13" customFormat="1" ht="12" customHeight="1" x14ac:dyDescent="0.2">
      <c r="A11" s="461" t="s">
        <v>274</v>
      </c>
      <c r="B11" s="456">
        <f>SUM(B12:D12)</f>
        <v>14610.410911927291</v>
      </c>
      <c r="C11" s="457"/>
      <c r="D11" s="458"/>
      <c r="E11" s="457">
        <f>SUM(E12:G12)</f>
        <v>12035.968044082605</v>
      </c>
      <c r="F11" s="457"/>
      <c r="G11" s="457"/>
      <c r="H11" s="456">
        <f>SUM(H12:J12)</f>
        <v>10532.790956952143</v>
      </c>
      <c r="I11" s="457"/>
      <c r="J11" s="458"/>
      <c r="K11" s="456">
        <f>SUM(K12:M12)</f>
        <v>14841.280130553683</v>
      </c>
      <c r="L11" s="457"/>
      <c r="M11" s="458"/>
      <c r="N11" s="459">
        <f>SUM(B12:M12)</f>
        <v>52020.450043515724</v>
      </c>
      <c r="P11" s="236"/>
      <c r="Q11" s="236"/>
      <c r="R11" s="236"/>
    </row>
    <row r="12" spans="1:18" s="186" customFormat="1" ht="12" customHeight="1" x14ac:dyDescent="0.2">
      <c r="A12" s="462"/>
      <c r="B12" s="214">
        <f>'[1]Podklady QZ'!B12</f>
        <v>5502.1065016172815</v>
      </c>
      <c r="C12" s="196">
        <f>'[1]Podklady QZ'!C12</f>
        <v>4553.9037779160244</v>
      </c>
      <c r="D12" s="215">
        <f>'[1]Podklady QZ'!D12</f>
        <v>4554.4006323939839</v>
      </c>
      <c r="E12" s="196">
        <f>'[1]Podklady QZ'!E12</f>
        <v>4218.0761313833473</v>
      </c>
      <c r="F12" s="196">
        <f>'[1]Podklady QZ'!F12</f>
        <v>4203.8477693026434</v>
      </c>
      <c r="G12" s="196">
        <f>'[1]Podklady QZ'!G12</f>
        <v>3614.0441433966157</v>
      </c>
      <c r="H12" s="214">
        <f>'[1]Podklady QZ'!H12</f>
        <v>3091.7233152604822</v>
      </c>
      <c r="I12" s="196">
        <f>'[1]Podklady QZ'!I12</f>
        <v>3504.4492335375389</v>
      </c>
      <c r="J12" s="215">
        <f>'[1]Podklady QZ'!J12</f>
        <v>3936.6184081541219</v>
      </c>
      <c r="K12" s="214">
        <f>'[1]Podklady QZ'!K12</f>
        <v>4515.5601398372792</v>
      </c>
      <c r="L12" s="196">
        <f>'[1]Podklady QZ'!L12</f>
        <v>5005.6219923755643</v>
      </c>
      <c r="M12" s="215">
        <f>'[1]Podklady QZ'!M12</f>
        <v>5320.0979983408397</v>
      </c>
      <c r="N12" s="460"/>
      <c r="P12" s="278"/>
    </row>
    <row r="13" spans="1:18" s="13" customFormat="1" ht="12" customHeight="1" x14ac:dyDescent="0.2">
      <c r="A13" s="461" t="s">
        <v>182</v>
      </c>
      <c r="B13" s="456">
        <f>SUM(B14:D14)</f>
        <v>34130.722068595802</v>
      </c>
      <c r="C13" s="457"/>
      <c r="D13" s="458"/>
      <c r="E13" s="457">
        <f>SUM(E14:G14)</f>
        <v>15588.709891275044</v>
      </c>
      <c r="F13" s="457"/>
      <c r="G13" s="457"/>
      <c r="H13" s="456">
        <f>SUM(H14:J14)</f>
        <v>9852.7661750351162</v>
      </c>
      <c r="I13" s="457"/>
      <c r="J13" s="458"/>
      <c r="K13" s="456">
        <f>SUM(K14:M14)</f>
        <v>27164.02403720748</v>
      </c>
      <c r="L13" s="457"/>
      <c r="M13" s="458"/>
      <c r="N13" s="459">
        <f>SUM(B14:M14)</f>
        <v>86736.222172113426</v>
      </c>
      <c r="Q13" s="236"/>
      <c r="R13" s="236"/>
    </row>
    <row r="14" spans="1:18" s="186" customFormat="1" ht="12" customHeight="1" x14ac:dyDescent="0.2">
      <c r="A14" s="462"/>
      <c r="B14" s="214">
        <f>'[1]Podklady QZ'!B14</f>
        <v>13951.59134553317</v>
      </c>
      <c r="C14" s="196">
        <f>'[1]Podklady QZ'!C14</f>
        <v>10859.132982433035</v>
      </c>
      <c r="D14" s="215">
        <f>'[1]Podklady QZ'!D14</f>
        <v>9319.9977406295966</v>
      </c>
      <c r="E14" s="196">
        <f>'[1]Podklady QZ'!E14</f>
        <v>6592.7769350827857</v>
      </c>
      <c r="F14" s="196">
        <f>'[1]Podklady QZ'!F14</f>
        <v>5958.9783780946327</v>
      </c>
      <c r="G14" s="196">
        <f>'[1]Podklady QZ'!G14</f>
        <v>3036.954578097625</v>
      </c>
      <c r="H14" s="214">
        <f>'[1]Podklady QZ'!H14</f>
        <v>2934.7981334559699</v>
      </c>
      <c r="I14" s="196">
        <f>'[1]Podklady QZ'!I14</f>
        <v>2936.7660077274136</v>
      </c>
      <c r="J14" s="215">
        <f>'[1]Podklady QZ'!J14</f>
        <v>3981.2020338517323</v>
      </c>
      <c r="K14" s="214">
        <f>'[1]Podklady QZ'!K14</f>
        <v>6779.1629928110024</v>
      </c>
      <c r="L14" s="196">
        <f>'[1]Podklady QZ'!L14</f>
        <v>9075.2899374189783</v>
      </c>
      <c r="M14" s="215">
        <f>'[1]Podklady QZ'!M14</f>
        <v>11309.571106977499</v>
      </c>
      <c r="N14" s="460"/>
      <c r="P14" s="278"/>
    </row>
    <row r="15" spans="1:18" s="186" customFormat="1" ht="12" customHeight="1" x14ac:dyDescent="0.2">
      <c r="A15" s="454" t="s">
        <v>100</v>
      </c>
      <c r="B15" s="456">
        <f>SUM(B16:D16)</f>
        <v>63.808929999995598</v>
      </c>
      <c r="C15" s="457"/>
      <c r="D15" s="458"/>
      <c r="E15" s="457">
        <f>SUM(E16:G16)</f>
        <v>56.158967999989272</v>
      </c>
      <c r="F15" s="457"/>
      <c r="G15" s="457"/>
      <c r="H15" s="456">
        <f>SUM(H16:J16)</f>
        <v>49.258632999997644</v>
      </c>
      <c r="I15" s="457"/>
      <c r="J15" s="458"/>
      <c r="K15" s="456">
        <f>SUM(K16:M16)</f>
        <v>57.350147000015568</v>
      </c>
      <c r="L15" s="457"/>
      <c r="M15" s="458"/>
      <c r="N15" s="452">
        <f>SUM(B16:M16)</f>
        <v>226.57667799999808</v>
      </c>
    </row>
    <row r="16" spans="1:18" s="186" customFormat="1" ht="12" customHeight="1" thickBot="1" x14ac:dyDescent="0.25">
      <c r="A16" s="455"/>
      <c r="B16" s="205">
        <f>'[1]Podklady QZ'!B16</f>
        <v>21.076236000004428</v>
      </c>
      <c r="C16" s="114">
        <f>'[1]Podklady QZ'!C16</f>
        <v>19.976974999999584</v>
      </c>
      <c r="D16" s="206">
        <f>'[1]Podklady QZ'!D16</f>
        <v>22.755718999991586</v>
      </c>
      <c r="E16" s="114">
        <f>'[1]Podklady QZ'!E16</f>
        <v>17.444082999999409</v>
      </c>
      <c r="F16" s="114">
        <f>'[1]Podklady QZ'!F16</f>
        <v>23.162099999995917</v>
      </c>
      <c r="G16" s="114">
        <f>'[1]Podklady QZ'!G16</f>
        <v>15.552784999993946</v>
      </c>
      <c r="H16" s="205">
        <f>'[1]Podklady QZ'!H16</f>
        <v>14.83100199999808</v>
      </c>
      <c r="I16" s="114">
        <f>'[1]Podklady QZ'!I16</f>
        <v>16.439173000001119</v>
      </c>
      <c r="J16" s="206">
        <f>'[1]Podklady QZ'!J16</f>
        <v>17.988457999998445</v>
      </c>
      <c r="K16" s="205">
        <f>'[1]Podklady QZ'!K16</f>
        <v>12.06559300000481</v>
      </c>
      <c r="L16" s="114">
        <f>'[1]Podklady QZ'!L16</f>
        <v>20.795394000013403</v>
      </c>
      <c r="M16" s="206">
        <f>'[1]Podklady QZ'!M16</f>
        <v>24.489159999997355</v>
      </c>
      <c r="N16" s="453"/>
      <c r="P16" s="278"/>
    </row>
    <row r="17" spans="1:14" s="126" customFormat="1" ht="11.25" x14ac:dyDescent="0.2">
      <c r="A17" s="119"/>
      <c r="B17" s="5"/>
      <c r="C17" s="5"/>
      <c r="D17" s="5"/>
      <c r="E17" s="5"/>
      <c r="F17" s="5"/>
      <c r="G17" s="5"/>
      <c r="H17" s="5"/>
      <c r="I17" s="5"/>
      <c r="J17" s="5"/>
      <c r="K17" s="5"/>
      <c r="L17" s="5"/>
      <c r="M17" s="5"/>
      <c r="N17" s="4" t="s">
        <v>82</v>
      </c>
    </row>
    <row r="18" spans="1:14" x14ac:dyDescent="0.2">
      <c r="A18" s="189" t="str">
        <f>A5</f>
        <v>Výroba tepla brutto</v>
      </c>
      <c r="B18" s="190">
        <f t="shared" ref="B18:M18" si="0">B6</f>
        <v>21949.679419156106</v>
      </c>
      <c r="C18" s="190">
        <f t="shared" si="0"/>
        <v>17509.18158335533</v>
      </c>
      <c r="D18" s="190">
        <f t="shared" si="0"/>
        <v>16047.132786962515</v>
      </c>
      <c r="E18" s="190">
        <f t="shared" si="0"/>
        <v>12607.44777091799</v>
      </c>
      <c r="F18" s="190">
        <f t="shared" si="0"/>
        <v>11860.337437199998</v>
      </c>
      <c r="G18" s="190">
        <f t="shared" si="0"/>
        <v>8034.0072653999996</v>
      </c>
      <c r="H18" s="190">
        <f t="shared" si="0"/>
        <v>7481.8339440000018</v>
      </c>
      <c r="I18" s="190">
        <f t="shared" si="0"/>
        <v>7840.4696024000013</v>
      </c>
      <c r="J18" s="190">
        <f t="shared" si="0"/>
        <v>9429.0302528000011</v>
      </c>
      <c r="K18" s="190">
        <f t="shared" si="0"/>
        <v>13137.7622646</v>
      </c>
      <c r="L18" s="190">
        <f t="shared" si="0"/>
        <v>16010.596284000005</v>
      </c>
      <c r="M18" s="190">
        <f t="shared" si="0"/>
        <v>18800.926509000001</v>
      </c>
    </row>
    <row r="19" spans="1:14" x14ac:dyDescent="0.2">
      <c r="A19" s="17" t="str">
        <f>A7</f>
        <v xml:space="preserve">Technologická vlastní spotřeba tepla </v>
      </c>
      <c r="B19" s="52">
        <f t="shared" ref="B19:M19" si="1">-B8</f>
        <v>-1016.3757479999997</v>
      </c>
      <c r="C19" s="52">
        <f t="shared" si="1"/>
        <v>-920.56446200000005</v>
      </c>
      <c r="D19" s="52">
        <f t="shared" si="1"/>
        <v>-929.50991599999884</v>
      </c>
      <c r="E19" s="52">
        <f t="shared" si="1"/>
        <v>-764.96609299999943</v>
      </c>
      <c r="F19" s="52">
        <f t="shared" si="1"/>
        <v>-760.65737899999999</v>
      </c>
      <c r="G19" s="52">
        <f t="shared" si="1"/>
        <v>-654.62720500000023</v>
      </c>
      <c r="H19" s="52">
        <f t="shared" si="1"/>
        <v>-672.41812500000049</v>
      </c>
      <c r="I19" s="52">
        <f t="shared" si="1"/>
        <v>-628.03945399999986</v>
      </c>
      <c r="J19" s="52">
        <f t="shared" si="1"/>
        <v>-657.68508200000031</v>
      </c>
      <c r="K19" s="52">
        <f t="shared" si="1"/>
        <v>-751.80617899999936</v>
      </c>
      <c r="L19" s="52">
        <f t="shared" si="1"/>
        <v>-786.27454900000009</v>
      </c>
      <c r="M19" s="52">
        <f t="shared" si="1"/>
        <v>-851.06372800000167</v>
      </c>
    </row>
    <row r="20" spans="1:14" x14ac:dyDescent="0.2">
      <c r="A20" s="17" t="str">
        <f>A9</f>
        <v>Ztráty</v>
      </c>
      <c r="B20" s="190">
        <f t="shared" ref="B20:M20" si="2">-B10</f>
        <v>-1458.5295880056497</v>
      </c>
      <c r="C20" s="190">
        <f t="shared" si="2"/>
        <v>-1155.6033860062732</v>
      </c>
      <c r="D20" s="190">
        <f t="shared" si="2"/>
        <v>-1220.468778938945</v>
      </c>
      <c r="E20" s="190">
        <f t="shared" si="2"/>
        <v>-1014.1845284518594</v>
      </c>
      <c r="F20" s="190">
        <f t="shared" si="2"/>
        <v>-913.69181080272494</v>
      </c>
      <c r="G20" s="190">
        <f t="shared" si="2"/>
        <v>-712.8285539057639</v>
      </c>
      <c r="H20" s="190">
        <f t="shared" si="2"/>
        <v>-768.06336828355165</v>
      </c>
      <c r="I20" s="190">
        <f t="shared" si="2"/>
        <v>-754.77573413504774</v>
      </c>
      <c r="J20" s="190">
        <f t="shared" si="2"/>
        <v>-835.53627079414821</v>
      </c>
      <c r="K20" s="190">
        <f t="shared" si="2"/>
        <v>-1079.1673599517144</v>
      </c>
      <c r="L20" s="190">
        <f t="shared" si="2"/>
        <v>-1122.6144112054494</v>
      </c>
      <c r="M20" s="190">
        <f t="shared" si="2"/>
        <v>-1295.7045156816623</v>
      </c>
      <c r="N20" s="127"/>
    </row>
    <row r="21" spans="1:14" x14ac:dyDescent="0.2">
      <c r="A21" s="178" t="str">
        <f>A11</f>
        <v>Vlastní spotřeba tepla</v>
      </c>
      <c r="B21" s="168">
        <f>-B12</f>
        <v>-5502.1065016172815</v>
      </c>
      <c r="C21" s="168">
        <f t="shared" ref="C21:M21" si="3">-C12</f>
        <v>-4553.9037779160244</v>
      </c>
      <c r="D21" s="168">
        <f t="shared" si="3"/>
        <v>-4554.4006323939839</v>
      </c>
      <c r="E21" s="168">
        <f t="shared" si="3"/>
        <v>-4218.0761313833473</v>
      </c>
      <c r="F21" s="168">
        <f t="shared" si="3"/>
        <v>-4203.8477693026434</v>
      </c>
      <c r="G21" s="168">
        <f t="shared" si="3"/>
        <v>-3614.0441433966157</v>
      </c>
      <c r="H21" s="168">
        <f t="shared" si="3"/>
        <v>-3091.7233152604822</v>
      </c>
      <c r="I21" s="168">
        <f t="shared" si="3"/>
        <v>-3504.4492335375389</v>
      </c>
      <c r="J21" s="168">
        <f t="shared" si="3"/>
        <v>-3936.6184081541219</v>
      </c>
      <c r="K21" s="168">
        <f t="shared" si="3"/>
        <v>-4515.5601398372792</v>
      </c>
      <c r="L21" s="168">
        <f t="shared" si="3"/>
        <v>-5005.6219923755643</v>
      </c>
      <c r="M21" s="168">
        <f t="shared" si="3"/>
        <v>-5320.0979983408397</v>
      </c>
      <c r="N21" s="127"/>
    </row>
    <row r="22" spans="1:14" x14ac:dyDescent="0.2">
      <c r="A22" s="178" t="str">
        <f>A13</f>
        <v>Dodávky tepla</v>
      </c>
      <c r="B22" s="168">
        <f t="shared" ref="B22:M22" si="4">-B14</f>
        <v>-13951.59134553317</v>
      </c>
      <c r="C22" s="168">
        <f t="shared" si="4"/>
        <v>-10859.132982433035</v>
      </c>
      <c r="D22" s="168">
        <f t="shared" si="4"/>
        <v>-9319.9977406295966</v>
      </c>
      <c r="E22" s="168">
        <f t="shared" si="4"/>
        <v>-6592.7769350827857</v>
      </c>
      <c r="F22" s="168">
        <f t="shared" si="4"/>
        <v>-5958.9783780946327</v>
      </c>
      <c r="G22" s="168">
        <f t="shared" si="4"/>
        <v>-3036.954578097625</v>
      </c>
      <c r="H22" s="168">
        <f t="shared" si="4"/>
        <v>-2934.7981334559699</v>
      </c>
      <c r="I22" s="168">
        <f t="shared" si="4"/>
        <v>-2936.7660077274136</v>
      </c>
      <c r="J22" s="168">
        <f t="shared" si="4"/>
        <v>-3981.2020338517323</v>
      </c>
      <c r="K22" s="168">
        <f t="shared" si="4"/>
        <v>-6779.1629928110024</v>
      </c>
      <c r="L22" s="168">
        <f t="shared" si="4"/>
        <v>-9075.2899374189783</v>
      </c>
      <c r="M22" s="168">
        <f t="shared" si="4"/>
        <v>-11309.571106977499</v>
      </c>
    </row>
    <row r="23" spans="1:14" x14ac:dyDescent="0.2">
      <c r="A23" s="178" t="str">
        <f>A15</f>
        <v>Bilanční rozdíl</v>
      </c>
      <c r="B23" s="168">
        <f t="shared" ref="B23:M23" si="5">-B16</f>
        <v>-21.076236000004428</v>
      </c>
      <c r="C23" s="168">
        <f t="shared" si="5"/>
        <v>-19.976974999999584</v>
      </c>
      <c r="D23" s="168">
        <f t="shared" si="5"/>
        <v>-22.755718999991586</v>
      </c>
      <c r="E23" s="168">
        <f t="shared" si="5"/>
        <v>-17.444082999999409</v>
      </c>
      <c r="F23" s="168">
        <f t="shared" si="5"/>
        <v>-23.162099999995917</v>
      </c>
      <c r="G23" s="168">
        <f t="shared" si="5"/>
        <v>-15.552784999993946</v>
      </c>
      <c r="H23" s="168">
        <f t="shared" si="5"/>
        <v>-14.83100199999808</v>
      </c>
      <c r="I23" s="168">
        <f t="shared" si="5"/>
        <v>-16.439173000001119</v>
      </c>
      <c r="J23" s="168">
        <f t="shared" si="5"/>
        <v>-17.988457999998445</v>
      </c>
      <c r="K23" s="168">
        <f t="shared" si="5"/>
        <v>-12.06559300000481</v>
      </c>
      <c r="L23" s="168">
        <f t="shared" si="5"/>
        <v>-20.795394000013403</v>
      </c>
      <c r="M23" s="168">
        <f t="shared" si="5"/>
        <v>-24.489159999997355</v>
      </c>
    </row>
    <row r="42" spans="1:4" x14ac:dyDescent="0.2">
      <c r="A42" s="221"/>
      <c r="B42" s="227"/>
      <c r="C42" s="222"/>
      <c r="D42" s="222"/>
    </row>
    <row r="43" spans="1:4" x14ac:dyDescent="0.2">
      <c r="B43" s="222"/>
      <c r="C43" s="222"/>
      <c r="D43" s="222"/>
    </row>
    <row r="44" spans="1:4" x14ac:dyDescent="0.2">
      <c r="B44" s="222"/>
      <c r="C44" s="222"/>
      <c r="D44" s="222"/>
    </row>
  </sheetData>
  <mergeCells count="42">
    <mergeCell ref="N7:N8"/>
    <mergeCell ref="A7:A8"/>
    <mergeCell ref="A5:A6"/>
    <mergeCell ref="B5:D5"/>
    <mergeCell ref="A3:A4"/>
    <mergeCell ref="B3:D3"/>
    <mergeCell ref="E3:G3"/>
    <mergeCell ref="K5:M5"/>
    <mergeCell ref="N3:N4"/>
    <mergeCell ref="E5:G5"/>
    <mergeCell ref="H5:J5"/>
    <mergeCell ref="N5:N6"/>
    <mergeCell ref="H3:J3"/>
    <mergeCell ref="K3:M3"/>
    <mergeCell ref="B7:D7"/>
    <mergeCell ref="E7:G7"/>
    <mergeCell ref="H7:J7"/>
    <mergeCell ref="K7:M7"/>
    <mergeCell ref="A13:A14"/>
    <mergeCell ref="B13:D13"/>
    <mergeCell ref="E13:G13"/>
    <mergeCell ref="E9:G9"/>
    <mergeCell ref="H9:J9"/>
    <mergeCell ref="K9:M9"/>
    <mergeCell ref="A9:A10"/>
    <mergeCell ref="B9:D9"/>
    <mergeCell ref="N9:N10"/>
    <mergeCell ref="N13:N14"/>
    <mergeCell ref="A11:A12"/>
    <mergeCell ref="B11:D11"/>
    <mergeCell ref="E11:G11"/>
    <mergeCell ref="H11:J11"/>
    <mergeCell ref="K11:M11"/>
    <mergeCell ref="H13:J13"/>
    <mergeCell ref="K13:M13"/>
    <mergeCell ref="N11:N12"/>
    <mergeCell ref="N15:N16"/>
    <mergeCell ref="A15:A16"/>
    <mergeCell ref="B15:D15"/>
    <mergeCell ref="E15:G15"/>
    <mergeCell ref="H15:J15"/>
    <mergeCell ref="K15:M15"/>
  </mergeCells>
  <phoneticPr fontId="3"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Q42"/>
  <sheetViews>
    <sheetView showGridLines="0" zoomScaleNormal="100" workbookViewId="0">
      <selection activeCell="K22" sqref="K22:M22"/>
    </sheetView>
  </sheetViews>
  <sheetFormatPr defaultRowHeight="12" x14ac:dyDescent="0.2"/>
  <cols>
    <col min="1" max="1" width="30.85546875" style="112" customWidth="1"/>
    <col min="2" max="13" width="8.5703125" style="112" customWidth="1"/>
    <col min="14" max="14" width="10.42578125" style="112" customWidth="1"/>
    <col min="15" max="15" width="8.42578125" style="112" customWidth="1"/>
    <col min="16" max="16" width="11.42578125" style="112" bestFit="1" customWidth="1"/>
    <col min="17" max="16384" width="9.140625" style="112"/>
  </cols>
  <sheetData>
    <row r="1" spans="1:17" s="125" customFormat="1" ht="18.75" x14ac:dyDescent="0.3">
      <c r="A1" s="21" t="s">
        <v>147</v>
      </c>
      <c r="B1" s="121"/>
      <c r="C1" s="121"/>
      <c r="D1" s="121"/>
      <c r="E1" s="121"/>
      <c r="F1" s="121"/>
      <c r="G1" s="121"/>
      <c r="H1" s="121"/>
      <c r="I1" s="121"/>
      <c r="J1" s="121"/>
      <c r="K1" s="121"/>
      <c r="L1" s="121"/>
      <c r="M1" s="121"/>
      <c r="N1" s="111" t="str">
        <f>Obsah!$A$1</f>
        <v>IV. čtvrtletí 2019</v>
      </c>
    </row>
    <row r="2" spans="1:17" ht="7.5" customHeight="1" x14ac:dyDescent="0.2">
      <c r="A2" s="13"/>
      <c r="B2" s="13"/>
      <c r="C2" s="13"/>
      <c r="D2" s="13"/>
      <c r="E2" s="13"/>
      <c r="F2" s="13"/>
      <c r="G2" s="13"/>
      <c r="H2" s="13"/>
      <c r="I2" s="13"/>
      <c r="J2" s="13"/>
      <c r="K2" s="13"/>
      <c r="L2" s="13"/>
      <c r="M2" s="13"/>
      <c r="N2" s="13"/>
    </row>
    <row r="3" spans="1:17" x14ac:dyDescent="0.2">
      <c r="A3" s="467"/>
      <c r="B3" s="469" t="s">
        <v>48</v>
      </c>
      <c r="C3" s="469"/>
      <c r="D3" s="469"/>
      <c r="E3" s="469" t="s">
        <v>49</v>
      </c>
      <c r="F3" s="469"/>
      <c r="G3" s="469"/>
      <c r="H3" s="469" t="s">
        <v>50</v>
      </c>
      <c r="I3" s="469"/>
      <c r="J3" s="469"/>
      <c r="K3" s="469" t="s">
        <v>51</v>
      </c>
      <c r="L3" s="469"/>
      <c r="M3" s="469"/>
      <c r="N3" s="467" t="s">
        <v>7</v>
      </c>
    </row>
    <row r="4" spans="1:17" x14ac:dyDescent="0.2">
      <c r="A4" s="468"/>
      <c r="B4" s="185" t="s">
        <v>8</v>
      </c>
      <c r="C4" s="185" t="s">
        <v>9</v>
      </c>
      <c r="D4" s="185" t="s">
        <v>10</v>
      </c>
      <c r="E4" s="185" t="s">
        <v>11</v>
      </c>
      <c r="F4" s="185" t="s">
        <v>12</v>
      </c>
      <c r="G4" s="185" t="s">
        <v>13</v>
      </c>
      <c r="H4" s="185" t="s">
        <v>14</v>
      </c>
      <c r="I4" s="185" t="s">
        <v>15</v>
      </c>
      <c r="J4" s="185" t="s">
        <v>16</v>
      </c>
      <c r="K4" s="185" t="s">
        <v>17</v>
      </c>
      <c r="L4" s="185" t="s">
        <v>18</v>
      </c>
      <c r="M4" s="185" t="s">
        <v>19</v>
      </c>
      <c r="N4" s="468"/>
    </row>
    <row r="5" spans="1:17" s="128" customFormat="1" x14ac:dyDescent="0.2">
      <c r="A5" s="472" t="s">
        <v>66</v>
      </c>
      <c r="B5" s="474">
        <f>SUM(B6:D6)</f>
        <v>55505.993789473949</v>
      </c>
      <c r="C5" s="475"/>
      <c r="D5" s="476"/>
      <c r="E5" s="475">
        <f>SUM(E6:G6)</f>
        <v>32501.792473517988</v>
      </c>
      <c r="F5" s="475"/>
      <c r="G5" s="475"/>
      <c r="H5" s="474">
        <f>SUM(H6:J6)</f>
        <v>24751.333799200002</v>
      </c>
      <c r="I5" s="475"/>
      <c r="J5" s="476"/>
      <c r="K5" s="474">
        <f>SUM(K6:M6)</f>
        <v>47949.285057600006</v>
      </c>
      <c r="L5" s="475"/>
      <c r="M5" s="476"/>
      <c r="N5" s="471">
        <f>SUM(N7:N22)</f>
        <v>160708.40511979192</v>
      </c>
    </row>
    <row r="6" spans="1:17" s="128" customFormat="1" x14ac:dyDescent="0.2">
      <c r="A6" s="473"/>
      <c r="B6" s="197">
        <f t="shared" ref="B6:M6" si="0">SUM(B7:B22)</f>
        <v>21949.679419156106</v>
      </c>
      <c r="C6" s="65">
        <f t="shared" si="0"/>
        <v>17509.18158335533</v>
      </c>
      <c r="D6" s="198">
        <f t="shared" si="0"/>
        <v>16047.132786962515</v>
      </c>
      <c r="E6" s="65">
        <f t="shared" si="0"/>
        <v>12607.44777091799</v>
      </c>
      <c r="F6" s="65">
        <f t="shared" si="0"/>
        <v>11860.337437199998</v>
      </c>
      <c r="G6" s="65">
        <f t="shared" si="0"/>
        <v>8034.0072653999996</v>
      </c>
      <c r="H6" s="197">
        <f t="shared" si="0"/>
        <v>7481.8339440000018</v>
      </c>
      <c r="I6" s="65">
        <f t="shared" si="0"/>
        <v>7840.4696024000013</v>
      </c>
      <c r="J6" s="198">
        <f t="shared" si="0"/>
        <v>9429.0302528000011</v>
      </c>
      <c r="K6" s="197">
        <f t="shared" si="0"/>
        <v>13137.7622646</v>
      </c>
      <c r="L6" s="65">
        <f t="shared" si="0"/>
        <v>16010.596284000005</v>
      </c>
      <c r="M6" s="198">
        <f t="shared" si="0"/>
        <v>18800.926509000001</v>
      </c>
      <c r="N6" s="459"/>
    </row>
    <row r="7" spans="1:17" x14ac:dyDescent="0.2">
      <c r="A7" s="36" t="s">
        <v>44</v>
      </c>
      <c r="B7" s="203">
        <f>'[1]Podklady QZ'!B24</f>
        <v>1966.8494919999996</v>
      </c>
      <c r="C7" s="120">
        <f>'[1]Podklady QZ'!C24</f>
        <v>1717.8814129999994</v>
      </c>
      <c r="D7" s="200">
        <f>'[1]Podklady QZ'!D24</f>
        <v>1849.4390129999999</v>
      </c>
      <c r="E7" s="120">
        <f>'[1]Podklady QZ'!E24</f>
        <v>1692.2648870000003</v>
      </c>
      <c r="F7" s="120">
        <f>'[1]Podklady QZ'!F24</f>
        <v>1717.5478489999996</v>
      </c>
      <c r="G7" s="120">
        <f>'[1]Podklady QZ'!G24</f>
        <v>1202.6538360000004</v>
      </c>
      <c r="H7" s="203">
        <f>'[1]Podklady QZ'!H24</f>
        <v>1276.4542750000003</v>
      </c>
      <c r="I7" s="120">
        <f>'[1]Podklady QZ'!I24</f>
        <v>1431.0683070000005</v>
      </c>
      <c r="J7" s="200">
        <f>'[1]Podklady QZ'!J24</f>
        <v>1505.9494380000003</v>
      </c>
      <c r="K7" s="203">
        <f>'[1]Podklady QZ'!K24</f>
        <v>1594.7441429999999</v>
      </c>
      <c r="L7" s="120">
        <f>'[1]Podklady QZ'!L24</f>
        <v>1888.763226</v>
      </c>
      <c r="M7" s="200">
        <f>'[1]Podklady QZ'!M24</f>
        <v>2139.0405970000006</v>
      </c>
      <c r="N7" s="39">
        <f t="shared" ref="N7:N22" si="1">SUM(B7:M7)</f>
        <v>19982.656476</v>
      </c>
      <c r="P7" s="227"/>
    </row>
    <row r="8" spans="1:17" x14ac:dyDescent="0.2">
      <c r="A8" s="47" t="s">
        <v>43</v>
      </c>
      <c r="B8" s="204">
        <f>'[1]Podklady QZ'!B25</f>
        <v>415.03425299999975</v>
      </c>
      <c r="C8" s="113">
        <f>'[1]Podklady QZ'!C25</f>
        <v>370.20426099999963</v>
      </c>
      <c r="D8" s="202">
        <f>'[1]Podklady QZ'!D25</f>
        <v>384.80534399999959</v>
      </c>
      <c r="E8" s="439">
        <f>'[1]Podklady QZ'!E25</f>
        <v>344.35270900000012</v>
      </c>
      <c r="F8" s="113">
        <f>'[1]Podklady QZ'!F25</f>
        <v>328.17013899999978</v>
      </c>
      <c r="G8" s="440">
        <f>'[1]Podklady QZ'!G25</f>
        <v>272.6876410000001</v>
      </c>
      <c r="H8" s="204">
        <f>'[1]Podklady QZ'!H25</f>
        <v>272.35697799999997</v>
      </c>
      <c r="I8" s="113">
        <f>'[1]Podklady QZ'!I25</f>
        <v>277.109848</v>
      </c>
      <c r="J8" s="202">
        <f>'[1]Podklady QZ'!J25</f>
        <v>296.84255099999984</v>
      </c>
      <c r="K8" s="204">
        <f>'[1]Podklady QZ'!K25</f>
        <v>357.60661200000027</v>
      </c>
      <c r="L8" s="113">
        <f>'[1]Podklady QZ'!L25</f>
        <v>373.30946199999966</v>
      </c>
      <c r="M8" s="202">
        <f>'[1]Podklady QZ'!M25</f>
        <v>404.25618500000002</v>
      </c>
      <c r="N8" s="40">
        <f t="shared" si="1"/>
        <v>4096.7359829999987</v>
      </c>
      <c r="P8" s="227"/>
    </row>
    <row r="9" spans="1:17" x14ac:dyDescent="0.2">
      <c r="A9" s="47" t="s">
        <v>42</v>
      </c>
      <c r="B9" s="204">
        <f>'[1]Podklady QZ'!B26</f>
        <v>2748.653237</v>
      </c>
      <c r="C9" s="113">
        <f>'[1]Podklady QZ'!C26</f>
        <v>1833.5434520000003</v>
      </c>
      <c r="D9" s="202">
        <f>'[1]Podklady QZ'!D26</f>
        <v>1581.2570430000001</v>
      </c>
      <c r="E9" s="439">
        <f>'[1]Podklady QZ'!E26</f>
        <v>1081.3241170000001</v>
      </c>
      <c r="F9" s="113">
        <f>'[1]Podklady QZ'!F26</f>
        <v>826.41729999999995</v>
      </c>
      <c r="G9" s="440">
        <f>'[1]Podklady QZ'!G26</f>
        <v>571.55021000000011</v>
      </c>
      <c r="H9" s="204">
        <f>'[1]Podklady QZ'!H26</f>
        <v>502.14980099999997</v>
      </c>
      <c r="I9" s="113">
        <f>'[1]Podklady QZ'!I26</f>
        <v>494.03737000000007</v>
      </c>
      <c r="J9" s="202">
        <f>'[1]Podklady QZ'!J26</f>
        <v>652.53717399999994</v>
      </c>
      <c r="K9" s="204">
        <f>'[1]Podklady QZ'!K26</f>
        <v>1146.8970399999998</v>
      </c>
      <c r="L9" s="113">
        <f>'[1]Podklady QZ'!L26</f>
        <v>1456.8899019999999</v>
      </c>
      <c r="M9" s="202">
        <f>'[1]Podklady QZ'!M26</f>
        <v>1911.4607530000003</v>
      </c>
      <c r="N9" s="40">
        <f t="shared" si="1"/>
        <v>14806.717398999997</v>
      </c>
      <c r="P9" s="227"/>
    </row>
    <row r="10" spans="1:17" x14ac:dyDescent="0.2">
      <c r="A10" s="36" t="s">
        <v>67</v>
      </c>
      <c r="B10" s="204">
        <f>'[1]Podklady QZ'!B27</f>
        <v>1.0918239999999999</v>
      </c>
      <c r="C10" s="113">
        <f>'[1]Podklady QZ'!C27</f>
        <v>1.0474460000000001</v>
      </c>
      <c r="D10" s="202">
        <f>'[1]Podklady QZ'!D27</f>
        <v>1.521258</v>
      </c>
      <c r="E10" s="439">
        <f>'[1]Podklady QZ'!E27</f>
        <v>1.4819800000000001</v>
      </c>
      <c r="F10" s="113">
        <f>'[1]Podklady QZ'!F27</f>
        <v>1.300989</v>
      </c>
      <c r="G10" s="440">
        <f>'[1]Podklady QZ'!G27</f>
        <v>1.5403549999999999</v>
      </c>
      <c r="H10" s="204">
        <f>'[1]Podklady QZ'!H27</f>
        <v>1.2330590000000001</v>
      </c>
      <c r="I10" s="113">
        <f>'[1]Podklady QZ'!I27</f>
        <v>2.2821720000000001</v>
      </c>
      <c r="J10" s="202">
        <f>'[1]Podklady QZ'!J27</f>
        <v>1.2963169999999997</v>
      </c>
      <c r="K10" s="204">
        <f>'[1]Podklady QZ'!K27</f>
        <v>1.9613669999999999</v>
      </c>
      <c r="L10" s="113">
        <f>'[1]Podklady QZ'!L27</f>
        <v>1.5733840000000001</v>
      </c>
      <c r="M10" s="202">
        <f>'[1]Podklady QZ'!M27</f>
        <v>1.2126780000000001</v>
      </c>
      <c r="N10" s="40">
        <f t="shared" si="1"/>
        <v>17.542828999999998</v>
      </c>
      <c r="P10" s="227"/>
    </row>
    <row r="11" spans="1:17" x14ac:dyDescent="0.2">
      <c r="A11" s="47" t="s">
        <v>68</v>
      </c>
      <c r="B11" s="204">
        <f>'[1]Podklady QZ'!B28</f>
        <v>1.515936</v>
      </c>
      <c r="C11" s="113">
        <f>'[1]Podklady QZ'!C28</f>
        <v>1.120344</v>
      </c>
      <c r="D11" s="202">
        <f>'[1]Podklady QZ'!D28</f>
        <v>1.152612</v>
      </c>
      <c r="E11" s="439">
        <f>'[1]Podklady QZ'!E28</f>
        <v>0.82666500000000009</v>
      </c>
      <c r="F11" s="113">
        <f>'[1]Podklady QZ'!F28</f>
        <v>0.91466499999999995</v>
      </c>
      <c r="G11" s="440">
        <f>'[1]Podklady QZ'!G28</f>
        <v>1.1448800000000001</v>
      </c>
      <c r="H11" s="204">
        <f>'[1]Podklady QZ'!H28</f>
        <v>1.37473</v>
      </c>
      <c r="I11" s="113">
        <f>'[1]Podklady QZ'!I28</f>
        <v>0.93667</v>
      </c>
      <c r="J11" s="202">
        <f>'[1]Podklady QZ'!J28</f>
        <v>1.3285100000000001</v>
      </c>
      <c r="K11" s="204">
        <f>'[1]Podklady QZ'!K28</f>
        <v>1.53366</v>
      </c>
      <c r="L11" s="113">
        <f>'[1]Podklady QZ'!L28</f>
        <v>1.1663400000000002</v>
      </c>
      <c r="M11" s="202">
        <f>'[1]Podklady QZ'!M28</f>
        <v>0.89976999999999996</v>
      </c>
      <c r="N11" s="40">
        <f t="shared" si="1"/>
        <v>13.914781999999999</v>
      </c>
      <c r="P11" s="227"/>
      <c r="Q11" s="420"/>
    </row>
    <row r="12" spans="1:17" x14ac:dyDescent="0.2">
      <c r="A12" s="36" t="s">
        <v>69</v>
      </c>
      <c r="B12" s="204">
        <f>'[1]Podklady QZ'!B29</f>
        <v>5.8230000000000001E-3</v>
      </c>
      <c r="C12" s="113">
        <f>'[1]Podklady QZ'!C29</f>
        <v>1.7783E-2</v>
      </c>
      <c r="D12" s="202">
        <f>'[1]Podklady QZ'!D29</f>
        <v>3.0668000000000001E-2</v>
      </c>
      <c r="E12" s="439">
        <f>'[1]Podklady QZ'!E29</f>
        <v>5.7146000000000002E-2</v>
      </c>
      <c r="F12" s="113">
        <f>'[1]Podklady QZ'!F29</f>
        <v>4.4698999999999996E-2</v>
      </c>
      <c r="G12" s="440">
        <f>'[1]Podklady QZ'!G29</f>
        <v>8.0467999999999998E-2</v>
      </c>
      <c r="H12" s="204">
        <f>'[1]Podklady QZ'!H29</f>
        <v>6.8652000000000005E-2</v>
      </c>
      <c r="I12" s="113">
        <f>'[1]Podklady QZ'!I29</f>
        <v>6.1426000000000001E-2</v>
      </c>
      <c r="J12" s="202">
        <f>'[1]Podklady QZ'!J29</f>
        <v>4.9225999999999999E-2</v>
      </c>
      <c r="K12" s="204">
        <f>'[1]Podklady QZ'!K29</f>
        <v>3.1350999999999997E-2</v>
      </c>
      <c r="L12" s="113">
        <f>'[1]Podklady QZ'!L29</f>
        <v>9.0320000000000001E-3</v>
      </c>
      <c r="M12" s="202">
        <f>'[1]Podklady QZ'!M29</f>
        <v>9.5950000000000011E-3</v>
      </c>
      <c r="N12" s="40">
        <f t="shared" si="1"/>
        <v>0.46586899999999998</v>
      </c>
      <c r="P12" s="227"/>
    </row>
    <row r="13" spans="1:17" x14ac:dyDescent="0.2">
      <c r="A13" s="47" t="s">
        <v>41</v>
      </c>
      <c r="B13" s="204">
        <f>'[1]Podklady QZ'!B30</f>
        <v>9899.0833240000011</v>
      </c>
      <c r="C13" s="113">
        <f>'[1]Podklady QZ'!C30</f>
        <v>8020.8969899999993</v>
      </c>
      <c r="D13" s="202">
        <f>'[1]Podklady QZ'!D30</f>
        <v>7005.4619250000014</v>
      </c>
      <c r="E13" s="439">
        <f>'[1]Podklady QZ'!E30</f>
        <v>5280.0287149999995</v>
      </c>
      <c r="F13" s="113">
        <f>'[1]Podklady QZ'!F30</f>
        <v>4895.8979889999982</v>
      </c>
      <c r="G13" s="440">
        <f>'[1]Podklady QZ'!G30</f>
        <v>2949.3051029999988</v>
      </c>
      <c r="H13" s="204">
        <f>'[1]Podklady QZ'!H30</f>
        <v>2310.8801500000004</v>
      </c>
      <c r="I13" s="113">
        <f>'[1]Podklady QZ'!I30</f>
        <v>2631.9251660000004</v>
      </c>
      <c r="J13" s="202">
        <f>'[1]Podklady QZ'!J30</f>
        <v>3624.2981720000007</v>
      </c>
      <c r="K13" s="204">
        <f>'[1]Podklady QZ'!K30</f>
        <v>5554.0581420000008</v>
      </c>
      <c r="L13" s="113">
        <f>'[1]Podklady QZ'!L30</f>
        <v>6900.3705640000007</v>
      </c>
      <c r="M13" s="202">
        <f>'[1]Podklady QZ'!M30</f>
        <v>8214.8413630000014</v>
      </c>
      <c r="N13" s="40">
        <f t="shared" si="1"/>
        <v>67287.047602999999</v>
      </c>
      <c r="P13" s="227"/>
    </row>
    <row r="14" spans="1:17" x14ac:dyDescent="0.2">
      <c r="A14" s="47" t="s">
        <v>80</v>
      </c>
      <c r="B14" s="204">
        <f>'[1]Podklady QZ'!B31</f>
        <v>152.78700000000001</v>
      </c>
      <c r="C14" s="113">
        <f>'[1]Podklady QZ'!C31</f>
        <v>118.488</v>
      </c>
      <c r="D14" s="202">
        <f>'[1]Podklady QZ'!D31</f>
        <v>100.035</v>
      </c>
      <c r="E14" s="439">
        <f>'[1]Podklady QZ'!E31</f>
        <v>71.325999999999993</v>
      </c>
      <c r="F14" s="113">
        <f>'[1]Podklady QZ'!F31</f>
        <v>60.475000000000001</v>
      </c>
      <c r="G14" s="440">
        <f>'[1]Podklady QZ'!G31</f>
        <v>18.834</v>
      </c>
      <c r="H14" s="204">
        <f>'[1]Podklady QZ'!H31</f>
        <v>18.204999999999998</v>
      </c>
      <c r="I14" s="113">
        <f>'[1]Podklady QZ'!I31</f>
        <v>16.928000000000001</v>
      </c>
      <c r="J14" s="202">
        <f>'[1]Podklady QZ'!J31</f>
        <v>33.966000000000001</v>
      </c>
      <c r="K14" s="204">
        <f>'[1]Podklady QZ'!K31</f>
        <v>67.564999999999998</v>
      </c>
      <c r="L14" s="113">
        <f>'[1]Podklady QZ'!L31</f>
        <v>92.427999999999997</v>
      </c>
      <c r="M14" s="202">
        <f>'[1]Podklady QZ'!M31</f>
        <v>101.846</v>
      </c>
      <c r="N14" s="40">
        <f t="shared" ref="N14" si="2">SUM(B14:M14)</f>
        <v>852.88299999999992</v>
      </c>
      <c r="P14" s="227"/>
    </row>
    <row r="15" spans="1:17" x14ac:dyDescent="0.2">
      <c r="A15" s="47" t="s">
        <v>40</v>
      </c>
      <c r="B15" s="204">
        <f>'[1]Podklady QZ'!B32</f>
        <v>6.6599999999999993E-2</v>
      </c>
      <c r="C15" s="113">
        <f>'[1]Podklady QZ'!C32</f>
        <v>3.7350000000000001E-2</v>
      </c>
      <c r="D15" s="202">
        <f>'[1]Podklady QZ'!D32</f>
        <v>2.8559999999999999E-2</v>
      </c>
      <c r="E15" s="439">
        <f>'[1]Podklady QZ'!E32</f>
        <v>2.4164999999999999E-2</v>
      </c>
      <c r="F15" s="113">
        <f>'[1]Podklady QZ'!F32</f>
        <v>1.7574000000000003E-2</v>
      </c>
      <c r="G15" s="440">
        <f>'[1]Podklady QZ'!G32</f>
        <v>0</v>
      </c>
      <c r="H15" s="204">
        <f>'[1]Podklady QZ'!H32</f>
        <v>0</v>
      </c>
      <c r="I15" s="113">
        <f>'[1]Podklady QZ'!I32</f>
        <v>0</v>
      </c>
      <c r="J15" s="202">
        <f>'[1]Podklady QZ'!J32</f>
        <v>2.2200000000000002E-3</v>
      </c>
      <c r="K15" s="204">
        <f>'[1]Podklady QZ'!K32</f>
        <v>1.098E-2</v>
      </c>
      <c r="L15" s="113">
        <f>'[1]Podklady QZ'!L32</f>
        <v>2.1989999999999999E-2</v>
      </c>
      <c r="M15" s="202">
        <f>'[1]Podklady QZ'!M32</f>
        <v>2.8570000000000002E-2</v>
      </c>
      <c r="N15" s="40">
        <f t="shared" si="1"/>
        <v>0.238009</v>
      </c>
      <c r="P15" s="227"/>
    </row>
    <row r="16" spans="1:17" x14ac:dyDescent="0.2">
      <c r="A16" s="47" t="s">
        <v>39</v>
      </c>
      <c r="B16" s="204">
        <f>'[1]Podklady QZ'!B33</f>
        <v>677.76202699999999</v>
      </c>
      <c r="C16" s="113">
        <f>'[1]Podklady QZ'!C33</f>
        <v>582.17765599999996</v>
      </c>
      <c r="D16" s="202">
        <f>'[1]Podklady QZ'!D33</f>
        <v>650.00485400000002</v>
      </c>
      <c r="E16" s="439">
        <f>'[1]Podklady QZ'!E33</f>
        <v>665.09318000000007</v>
      </c>
      <c r="F16" s="113">
        <f>'[1]Podklady QZ'!F33</f>
        <v>686.58530900000005</v>
      </c>
      <c r="G16" s="440">
        <f>'[1]Podklady QZ'!G33</f>
        <v>582.84199799999999</v>
      </c>
      <c r="H16" s="204">
        <f>'[1]Podklady QZ'!H33</f>
        <v>650.153682</v>
      </c>
      <c r="I16" s="113">
        <f>'[1]Podklady QZ'!I33</f>
        <v>621.57669200000009</v>
      </c>
      <c r="J16" s="202">
        <f>'[1]Podklady QZ'!J33</f>
        <v>623.91188599999998</v>
      </c>
      <c r="K16" s="204">
        <f>'[1]Podklady QZ'!K33</f>
        <v>577.7782390000001</v>
      </c>
      <c r="L16" s="113">
        <f>'[1]Podklady QZ'!L33</f>
        <v>596.93203800000003</v>
      </c>
      <c r="M16" s="202">
        <f>'[1]Podklady QZ'!M33</f>
        <v>654.00048300000003</v>
      </c>
      <c r="N16" s="40">
        <f t="shared" si="1"/>
        <v>7568.8180439999996</v>
      </c>
      <c r="P16" s="227"/>
    </row>
    <row r="17" spans="1:16" x14ac:dyDescent="0.2">
      <c r="A17" s="47" t="s">
        <v>38</v>
      </c>
      <c r="B17" s="204">
        <f>'[1]Podklady QZ'!B34</f>
        <v>88.855165999999997</v>
      </c>
      <c r="C17" s="113">
        <f>'[1]Podklady QZ'!C34</f>
        <v>66.856408999999999</v>
      </c>
      <c r="D17" s="202">
        <f>'[1]Podklady QZ'!D34</f>
        <v>70.396722999999994</v>
      </c>
      <c r="E17" s="439">
        <f>'[1]Podklady QZ'!E34</f>
        <v>50.497107000000007</v>
      </c>
      <c r="F17" s="113">
        <f>'[1]Podklady QZ'!F34</f>
        <v>43.947172999999999</v>
      </c>
      <c r="G17" s="440">
        <f>'[1]Podklady QZ'!G34</f>
        <v>28.907</v>
      </c>
      <c r="H17" s="204">
        <f>'[1]Podklady QZ'!H34</f>
        <v>1.8360000000000001</v>
      </c>
      <c r="I17" s="113">
        <f>'[1]Podklady QZ'!I34</f>
        <v>1.95</v>
      </c>
      <c r="J17" s="202">
        <f>'[1]Podklady QZ'!J34</f>
        <v>2.8457280000000003</v>
      </c>
      <c r="K17" s="204">
        <f>'[1]Podklady QZ'!K34</f>
        <v>49.645637999999998</v>
      </c>
      <c r="L17" s="113">
        <f>'[1]Podklady QZ'!L34</f>
        <v>70.373390000000001</v>
      </c>
      <c r="M17" s="202">
        <f>'[1]Podklady QZ'!M34</f>
        <v>73.273710999999992</v>
      </c>
      <c r="N17" s="40">
        <f t="shared" si="1"/>
        <v>549.38404500000001</v>
      </c>
      <c r="P17" s="227"/>
    </row>
    <row r="18" spans="1:16" x14ac:dyDescent="0.2">
      <c r="A18" s="47" t="s">
        <v>37</v>
      </c>
      <c r="B18" s="204">
        <f>'[1]Podklady QZ'!B35</f>
        <v>447.70865200000003</v>
      </c>
      <c r="C18" s="113">
        <f>'[1]Podklady QZ'!C35</f>
        <v>388.57776999999999</v>
      </c>
      <c r="D18" s="202">
        <f>'[1]Podklady QZ'!D35</f>
        <v>401.22109</v>
      </c>
      <c r="E18" s="439">
        <f>'[1]Podklady QZ'!E35</f>
        <v>395.20078699999999</v>
      </c>
      <c r="F18" s="113">
        <f>'[1]Podklady QZ'!F35</f>
        <v>370.69889412622075</v>
      </c>
      <c r="G18" s="440">
        <f>'[1]Podklady QZ'!G35</f>
        <v>322.6835578571766</v>
      </c>
      <c r="H18" s="204">
        <f>'[1]Podklady QZ'!H35</f>
        <v>349.68689022869592</v>
      </c>
      <c r="I18" s="113">
        <f>'[1]Podklady QZ'!I35</f>
        <v>341.89710191616234</v>
      </c>
      <c r="J18" s="202">
        <f>'[1]Podklady QZ'!J35</f>
        <v>304.98653658375707</v>
      </c>
      <c r="K18" s="204">
        <f>'[1]Podklady QZ'!K35</f>
        <v>315.66506521164189</v>
      </c>
      <c r="L18" s="113">
        <f>'[1]Podklady QZ'!L35</f>
        <v>424.3608763778181</v>
      </c>
      <c r="M18" s="202">
        <f>'[1]Podklady QZ'!M35</f>
        <v>403.68718357827726</v>
      </c>
      <c r="N18" s="40">
        <f t="shared" si="1"/>
        <v>4466.3744048797498</v>
      </c>
      <c r="P18" s="227"/>
    </row>
    <row r="19" spans="1:16" x14ac:dyDescent="0.2">
      <c r="A19" s="47" t="s">
        <v>36</v>
      </c>
      <c r="B19" s="204">
        <f>'[1]Podklady QZ'!B36</f>
        <v>1033.648524</v>
      </c>
      <c r="C19" s="113">
        <f>'[1]Podklady QZ'!C36</f>
        <v>889.27497800000003</v>
      </c>
      <c r="D19" s="202">
        <f>'[1]Podklady QZ'!D36</f>
        <v>918.19052399999987</v>
      </c>
      <c r="E19" s="439">
        <f>'[1]Podklady QZ'!E36</f>
        <v>936.98035399999992</v>
      </c>
      <c r="F19" s="113">
        <f>'[1]Podklady QZ'!F36</f>
        <v>888.28406200000006</v>
      </c>
      <c r="G19" s="440">
        <f>'[1]Podklady QZ'!G36</f>
        <v>793.21852599999988</v>
      </c>
      <c r="H19" s="204">
        <f>'[1]Podklady QZ'!H36</f>
        <v>788.06765099999996</v>
      </c>
      <c r="I19" s="113">
        <f>'[1]Podklady QZ'!I36</f>
        <v>850.87594300000012</v>
      </c>
      <c r="J19" s="202">
        <f>'[1]Podklady QZ'!J36</f>
        <v>809.3305049999999</v>
      </c>
      <c r="K19" s="204">
        <f>'[1]Podklady QZ'!K36</f>
        <v>772.44204500000012</v>
      </c>
      <c r="L19" s="113">
        <f>'[1]Podklady QZ'!L36</f>
        <v>851.00215299999991</v>
      </c>
      <c r="M19" s="202">
        <f>'[1]Podklady QZ'!M36</f>
        <v>939.50561600000003</v>
      </c>
      <c r="N19" s="40">
        <f t="shared" si="1"/>
        <v>10470.820881</v>
      </c>
      <c r="P19" s="227"/>
    </row>
    <row r="20" spans="1:16" x14ac:dyDescent="0.2">
      <c r="A20" s="47" t="s">
        <v>3</v>
      </c>
      <c r="B20" s="204">
        <f>'[1]Podklady QZ'!B37</f>
        <v>0</v>
      </c>
      <c r="C20" s="113">
        <f>'[1]Podklady QZ'!C37</f>
        <v>0</v>
      </c>
      <c r="D20" s="202">
        <f>'[1]Podklady QZ'!D37</f>
        <v>0</v>
      </c>
      <c r="E20" s="439">
        <f>'[1]Podklady QZ'!E37</f>
        <v>0</v>
      </c>
      <c r="F20" s="113">
        <f>'[1]Podklady QZ'!F37</f>
        <v>0</v>
      </c>
      <c r="G20" s="440">
        <f>'[1]Podklady QZ'!G37</f>
        <v>0</v>
      </c>
      <c r="H20" s="204">
        <f>'[1]Podklady QZ'!H37</f>
        <v>0</v>
      </c>
      <c r="I20" s="113">
        <f>'[1]Podklady QZ'!I37</f>
        <v>0</v>
      </c>
      <c r="J20" s="202">
        <f>'[1]Podklady QZ'!J37</f>
        <v>0</v>
      </c>
      <c r="K20" s="204">
        <f>'[1]Podklady QZ'!K37</f>
        <v>0</v>
      </c>
      <c r="L20" s="113">
        <f>'[1]Podklady QZ'!L37</f>
        <v>0</v>
      </c>
      <c r="M20" s="202">
        <f>'[1]Podklady QZ'!M37</f>
        <v>0</v>
      </c>
      <c r="N20" s="40">
        <f t="shared" si="1"/>
        <v>0</v>
      </c>
      <c r="P20" s="227"/>
    </row>
    <row r="21" spans="1:16" x14ac:dyDescent="0.2">
      <c r="A21" s="47" t="s">
        <v>35</v>
      </c>
      <c r="B21" s="204">
        <f>'[1]Podklady QZ'!B38</f>
        <v>8.3447849999999981</v>
      </c>
      <c r="C21" s="113">
        <f>'[1]Podklady QZ'!C38</f>
        <v>7.3088570000000015</v>
      </c>
      <c r="D21" s="202">
        <f>'[1]Podklady QZ'!D38</f>
        <v>6.6368159999999978</v>
      </c>
      <c r="E21" s="439">
        <f>'[1]Podklady QZ'!E38</f>
        <v>4.241137000000001</v>
      </c>
      <c r="F21" s="113">
        <f>'[1]Podklady QZ'!F38</f>
        <v>9.5677120000000055</v>
      </c>
      <c r="G21" s="440">
        <f>'[1]Podklady QZ'!G38</f>
        <v>41.065200000000004</v>
      </c>
      <c r="H21" s="204">
        <f>'[1]Podklady QZ'!H38</f>
        <v>12.443531999999999</v>
      </c>
      <c r="I21" s="113">
        <f>'[1]Podklady QZ'!I38</f>
        <v>10.307543000000004</v>
      </c>
      <c r="J21" s="202">
        <f>'[1]Podklady QZ'!J38</f>
        <v>16.709026999999995</v>
      </c>
      <c r="K21" s="204">
        <f>'[1]Podklady QZ'!K38</f>
        <v>10.801805</v>
      </c>
      <c r="L21" s="113">
        <f>'[1]Podklady QZ'!L38</f>
        <v>15.711836999999992</v>
      </c>
      <c r="M21" s="202">
        <f>'[1]Podklady QZ'!M38</f>
        <v>6.7298000000000009</v>
      </c>
      <c r="N21" s="40">
        <f t="shared" si="1"/>
        <v>149.86805100000004</v>
      </c>
      <c r="P21" s="227"/>
    </row>
    <row r="22" spans="1:16" ht="12.75" thickBot="1" x14ac:dyDescent="0.25">
      <c r="A22" s="37" t="s">
        <v>34</v>
      </c>
      <c r="B22" s="205">
        <f>'[1]Podklady QZ'!B39</f>
        <v>4508.2727761561018</v>
      </c>
      <c r="C22" s="114">
        <f>'[1]Podklady QZ'!C39</f>
        <v>3511.7488743553336</v>
      </c>
      <c r="D22" s="206">
        <f>'[1]Podklady QZ'!D39</f>
        <v>3076.9513569625137</v>
      </c>
      <c r="E22" s="114">
        <f>'[1]Podklady QZ'!E39</f>
        <v>2083.7488219179904</v>
      </c>
      <c r="F22" s="114">
        <f>'[1]Podklady QZ'!F39</f>
        <v>2030.4680830737786</v>
      </c>
      <c r="G22" s="114">
        <f>'[1]Podklady QZ'!G39</f>
        <v>1247.4944905428242</v>
      </c>
      <c r="H22" s="205">
        <f>'[1]Podklady QZ'!H39</f>
        <v>1296.9235437713041</v>
      </c>
      <c r="I22" s="114">
        <f>'[1]Podklady QZ'!I39</f>
        <v>1159.5133634838378</v>
      </c>
      <c r="J22" s="206">
        <f>'[1]Podklady QZ'!J39</f>
        <v>1554.976962216243</v>
      </c>
      <c r="K22" s="205">
        <f>'[1]Podklady QZ'!K39</f>
        <v>2687.0211773883584</v>
      </c>
      <c r="L22" s="114">
        <f>'[1]Podklady QZ'!L39</f>
        <v>3337.6840896221856</v>
      </c>
      <c r="M22" s="206">
        <f>'[1]Podklady QZ'!M39</f>
        <v>3950.1342044217231</v>
      </c>
      <c r="N22" s="41">
        <f t="shared" si="1"/>
        <v>30444.937743912189</v>
      </c>
      <c r="P22" s="227"/>
    </row>
    <row r="23" spans="1:16" s="126" customFormat="1" ht="11.25" x14ac:dyDescent="0.2">
      <c r="A23" s="119"/>
      <c r="B23" s="5"/>
      <c r="C23" s="5"/>
      <c r="D23" s="5"/>
      <c r="E23" s="5"/>
      <c r="F23" s="5"/>
      <c r="G23" s="5"/>
      <c r="H23" s="5"/>
      <c r="I23" s="5"/>
      <c r="J23" s="5"/>
      <c r="K23" s="5"/>
      <c r="L23" s="5"/>
      <c r="M23" s="5"/>
      <c r="N23" s="4" t="s">
        <v>82</v>
      </c>
    </row>
    <row r="24" spans="1:16" x14ac:dyDescent="0.2">
      <c r="A24" s="225" t="s">
        <v>44</v>
      </c>
      <c r="B24" s="52">
        <f>SUM(INDEX(B7:M7,,MONTH('[1]Podklady QZ'!$O$1)):INDEX(B7:M7,,MONTH('[1]Podklady RZ'!$Q$1)))</f>
        <v>5622.5479660000001</v>
      </c>
      <c r="C24" s="279"/>
      <c r="D24" s="279"/>
      <c r="E24" s="13"/>
      <c r="F24" s="13"/>
      <c r="G24" s="13"/>
      <c r="H24" s="13"/>
      <c r="I24" s="13"/>
      <c r="J24" s="13"/>
      <c r="K24" s="13"/>
      <c r="L24" s="13"/>
      <c r="M24" s="13"/>
    </row>
    <row r="25" spans="1:16" x14ac:dyDescent="0.2">
      <c r="A25" s="225" t="s">
        <v>43</v>
      </c>
      <c r="B25" s="52">
        <f>SUM(INDEX(B8:M8,,MONTH('[1]Podklady QZ'!$O$1)):INDEX(B8:M8,,MONTH('[1]Podklady RZ'!$Q$1)))</f>
        <v>1135.1722589999999</v>
      </c>
      <c r="C25" s="281"/>
      <c r="D25" s="281"/>
    </row>
    <row r="26" spans="1:16" x14ac:dyDescent="0.2">
      <c r="A26" s="225" t="s">
        <v>42</v>
      </c>
      <c r="B26" s="52">
        <f>SUM(INDEX(B9:M9,,MONTH('[1]Podklady QZ'!$O$1)):INDEX(B9:M9,,MONTH('[1]Podklady RZ'!$Q$1)))</f>
        <v>4515.247695</v>
      </c>
      <c r="C26" s="127"/>
      <c r="D26" s="127"/>
      <c r="E26" s="127"/>
      <c r="F26" s="127"/>
      <c r="G26" s="127"/>
      <c r="H26" s="127"/>
      <c r="I26" s="127"/>
      <c r="J26" s="127"/>
      <c r="K26" s="127"/>
      <c r="L26" s="127"/>
      <c r="M26" s="127"/>
      <c r="N26" s="127"/>
    </row>
    <row r="27" spans="1:16" x14ac:dyDescent="0.2">
      <c r="A27" s="225" t="s">
        <v>67</v>
      </c>
      <c r="B27" s="52">
        <f>SUM(INDEX(B10:M10,,MONTH('[1]Podklady QZ'!$O$1)):INDEX(B10:M10,,MONTH('[1]Podklady RZ'!$Q$1)))</f>
        <v>4.7474290000000003</v>
      </c>
      <c r="C27" s="127"/>
      <c r="D27" s="127"/>
      <c r="E27" s="127"/>
      <c r="F27" s="127"/>
      <c r="G27" s="127"/>
      <c r="H27" s="127"/>
      <c r="I27" s="127"/>
      <c r="J27" s="127"/>
      <c r="K27" s="127"/>
      <c r="L27" s="127"/>
      <c r="M27" s="127"/>
      <c r="N27" s="127"/>
    </row>
    <row r="28" spans="1:16" x14ac:dyDescent="0.2">
      <c r="A28" s="225" t="s">
        <v>68</v>
      </c>
      <c r="B28" s="52">
        <f>SUM(INDEX(B11:M11,,MONTH('[1]Podklady QZ'!$O$1)):INDEX(B11:M11,,MONTH('[1]Podklady RZ'!$Q$1)))</f>
        <v>3.5997700000000004</v>
      </c>
      <c r="C28" s="281"/>
      <c r="D28" s="281"/>
    </row>
    <row r="29" spans="1:16" x14ac:dyDescent="0.2">
      <c r="A29" s="225" t="s">
        <v>69</v>
      </c>
      <c r="B29" s="52">
        <f>SUM(INDEX(B12:M12,,MONTH('[1]Podklady QZ'!$O$1)):INDEX(B12:M12,,MONTH('[1]Podklady RZ'!$Q$1)))</f>
        <v>4.9977999999999995E-2</v>
      </c>
      <c r="C29" s="281"/>
      <c r="D29" s="281"/>
    </row>
    <row r="30" spans="1:16" x14ac:dyDescent="0.2">
      <c r="A30" s="225" t="s">
        <v>41</v>
      </c>
      <c r="B30" s="52">
        <f>SUM(INDEX(B13:M13,,MONTH('[1]Podklady QZ'!$O$1)):INDEX(B13:M13,,MONTH('[1]Podklady RZ'!$Q$1)))</f>
        <v>20669.270069000006</v>
      </c>
      <c r="C30" s="281"/>
      <c r="D30" s="281"/>
    </row>
    <row r="31" spans="1:16" x14ac:dyDescent="0.2">
      <c r="A31" s="225" t="s">
        <v>80</v>
      </c>
      <c r="B31" s="52">
        <f>SUM(INDEX(B14:M14,,MONTH('[1]Podklady QZ'!$O$1)):INDEX(B14:M14,,MONTH('[1]Podklady RZ'!$Q$1)))</f>
        <v>261.839</v>
      </c>
      <c r="C31" s="281"/>
      <c r="D31" s="281"/>
    </row>
    <row r="32" spans="1:16" x14ac:dyDescent="0.2">
      <c r="A32" s="225" t="s">
        <v>40</v>
      </c>
      <c r="B32" s="52">
        <f>SUM(INDEX(B15:M15,,MONTH('[1]Podklady QZ'!$O$1)):INDEX(B15:M15,,MONTH('[1]Podklady RZ'!$Q$1)))</f>
        <v>6.1539999999999997E-2</v>
      </c>
      <c r="C32" s="281"/>
      <c r="D32" s="281"/>
    </row>
    <row r="33" spans="1:4" x14ac:dyDescent="0.2">
      <c r="A33" s="225" t="s">
        <v>39</v>
      </c>
      <c r="B33" s="52">
        <f>SUM(INDEX(B16:M16,,MONTH('[1]Podklady QZ'!$O$1)):INDEX(B16:M16,,MONTH('[1]Podklady RZ'!$Q$1)))</f>
        <v>1828.7107600000002</v>
      </c>
      <c r="C33" s="281"/>
      <c r="D33" s="281"/>
    </row>
    <row r="34" spans="1:4" x14ac:dyDescent="0.2">
      <c r="A34" s="225" t="s">
        <v>38</v>
      </c>
      <c r="B34" s="52">
        <f>SUM(INDEX(B17:M17,,MONTH('[1]Podklady QZ'!$O$1)):INDEX(B17:M17,,MONTH('[1]Podklady RZ'!$Q$1)))</f>
        <v>193.29273899999998</v>
      </c>
      <c r="C34" s="281"/>
      <c r="D34" s="281"/>
    </row>
    <row r="35" spans="1:4" x14ac:dyDescent="0.2">
      <c r="A35" s="225" t="s">
        <v>37</v>
      </c>
      <c r="B35" s="52">
        <f>SUM(INDEX(B18:M18,,MONTH('[1]Podklady QZ'!$O$1)):INDEX(B18:M18,,MONTH('[1]Podklady RZ'!$Q$1)))</f>
        <v>1143.7131251677372</v>
      </c>
      <c r="C35" s="281"/>
      <c r="D35" s="281"/>
    </row>
    <row r="36" spans="1:4" x14ac:dyDescent="0.2">
      <c r="A36" s="225" t="s">
        <v>36</v>
      </c>
      <c r="B36" s="52">
        <f>SUM(INDEX(B19:M19,,MONTH('[1]Podklady QZ'!$O$1)):INDEX(B19:M19,,MONTH('[1]Podklady RZ'!$Q$1)))</f>
        <v>2562.9498140000001</v>
      </c>
      <c r="C36" s="281"/>
      <c r="D36" s="281"/>
    </row>
    <row r="37" spans="1:4" x14ac:dyDescent="0.2">
      <c r="A37" s="225" t="s">
        <v>3</v>
      </c>
      <c r="B37" s="52">
        <f>SUM(INDEX(B20:M20,,MONTH('[1]Podklady QZ'!$O$1)):INDEX(B20:M20,,MONTH('[1]Podklady RZ'!$Q$1)))</f>
        <v>0</v>
      </c>
      <c r="C37" s="281"/>
      <c r="D37" s="281"/>
    </row>
    <row r="38" spans="1:4" x14ac:dyDescent="0.2">
      <c r="A38" s="225" t="s">
        <v>35</v>
      </c>
      <c r="B38" s="52">
        <f>SUM(INDEX(B21:M21,,MONTH('[1]Podklady QZ'!$O$1)):INDEX(B21:M21,,MONTH('[1]Podklady RZ'!$Q$1)))</f>
        <v>33.243441999999988</v>
      </c>
      <c r="C38" s="281"/>
      <c r="D38" s="281"/>
    </row>
    <row r="39" spans="1:4" x14ac:dyDescent="0.2">
      <c r="A39" s="225" t="s">
        <v>34</v>
      </c>
      <c r="B39" s="52">
        <f>SUM(INDEX(B22:M22,,MONTH('[1]Podklady QZ'!$O$1)):INDEX(B22:M22,,MONTH('[1]Podklady RZ'!$Q$1)))</f>
        <v>9974.8394714322676</v>
      </c>
      <c r="C39" s="281"/>
      <c r="D39" s="281"/>
    </row>
    <row r="40" spans="1:4" x14ac:dyDescent="0.2">
      <c r="A40" s="281"/>
      <c r="B40" s="281"/>
      <c r="C40" s="281"/>
      <c r="D40" s="281"/>
    </row>
    <row r="41" spans="1:4" x14ac:dyDescent="0.2">
      <c r="A41" s="281"/>
      <c r="B41" s="281"/>
      <c r="C41" s="281"/>
      <c r="D41" s="281"/>
    </row>
    <row r="42" spans="1:4" x14ac:dyDescent="0.2">
      <c r="A42" s="281"/>
      <c r="B42" s="281"/>
      <c r="C42" s="281"/>
      <c r="D42" s="281"/>
    </row>
  </sheetData>
  <mergeCells count="12">
    <mergeCell ref="N3:N4"/>
    <mergeCell ref="A3:A4"/>
    <mergeCell ref="B3:D3"/>
    <mergeCell ref="E3:G3"/>
    <mergeCell ref="H3:J3"/>
    <mergeCell ref="K3:M3"/>
    <mergeCell ref="N5:N6"/>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N35"/>
  <sheetViews>
    <sheetView showGridLines="0" zoomScaleNormal="100" workbookViewId="0">
      <selection activeCell="Q31" sqref="Q31"/>
    </sheetView>
  </sheetViews>
  <sheetFormatPr defaultRowHeight="12" x14ac:dyDescent="0.2"/>
  <cols>
    <col min="1" max="1" width="18.85546875" style="13" customWidth="1"/>
    <col min="2" max="13" width="9.5703125" style="13" customWidth="1"/>
    <col min="14" max="14" width="10.42578125" style="13" customWidth="1"/>
    <col min="15" max="16384" width="9.140625" style="13"/>
  </cols>
  <sheetData>
    <row r="1" spans="1:14" ht="18.75" x14ac:dyDescent="0.3">
      <c r="A1" s="21" t="s">
        <v>175</v>
      </c>
      <c r="N1" s="111" t="str">
        <f>Obsah!$A$1</f>
        <v>IV. čtvrtletí 2019</v>
      </c>
    </row>
    <row r="2" spans="1:14" ht="7.5" customHeight="1" x14ac:dyDescent="0.2"/>
    <row r="3" spans="1:14" x14ac:dyDescent="0.2">
      <c r="A3" s="467"/>
      <c r="B3" s="469" t="s">
        <v>48</v>
      </c>
      <c r="C3" s="469"/>
      <c r="D3" s="469"/>
      <c r="E3" s="469" t="s">
        <v>49</v>
      </c>
      <c r="F3" s="469"/>
      <c r="G3" s="469"/>
      <c r="H3" s="469" t="s">
        <v>50</v>
      </c>
      <c r="I3" s="469"/>
      <c r="J3" s="469"/>
      <c r="K3" s="469" t="s">
        <v>51</v>
      </c>
      <c r="L3" s="469"/>
      <c r="M3" s="478"/>
      <c r="N3" s="477" t="s">
        <v>7</v>
      </c>
    </row>
    <row r="4" spans="1:14" x14ac:dyDescent="0.2">
      <c r="A4" s="468"/>
      <c r="B4" s="109" t="s">
        <v>8</v>
      </c>
      <c r="C4" s="109" t="s">
        <v>9</v>
      </c>
      <c r="D4" s="109" t="s">
        <v>10</v>
      </c>
      <c r="E4" s="109" t="s">
        <v>11</v>
      </c>
      <c r="F4" s="109" t="s">
        <v>12</v>
      </c>
      <c r="G4" s="109" t="s">
        <v>13</v>
      </c>
      <c r="H4" s="109" t="s">
        <v>14</v>
      </c>
      <c r="I4" s="109" t="s">
        <v>15</v>
      </c>
      <c r="J4" s="109" t="s">
        <v>16</v>
      </c>
      <c r="K4" s="109" t="s">
        <v>17</v>
      </c>
      <c r="L4" s="109" t="s">
        <v>18</v>
      </c>
      <c r="M4" s="59" t="s">
        <v>19</v>
      </c>
      <c r="N4" s="478"/>
    </row>
    <row r="5" spans="1:14" x14ac:dyDescent="0.2">
      <c r="A5" s="472" t="s">
        <v>66</v>
      </c>
      <c r="B5" s="474">
        <f>SUM(B6:D6)</f>
        <v>55505.993789473956</v>
      </c>
      <c r="C5" s="475"/>
      <c r="D5" s="476"/>
      <c r="E5" s="475">
        <f t="shared" ref="E5" si="0">SUM(E6:G6)</f>
        <v>32501.792473517991</v>
      </c>
      <c r="F5" s="475"/>
      <c r="G5" s="475"/>
      <c r="H5" s="474">
        <f t="shared" ref="H5" si="1">SUM(H6:J6)</f>
        <v>24751.333799200002</v>
      </c>
      <c r="I5" s="475"/>
      <c r="J5" s="476"/>
      <c r="K5" s="474">
        <f t="shared" ref="K5" si="2">SUM(K6:M6)</f>
        <v>47949.285057600006</v>
      </c>
      <c r="L5" s="475"/>
      <c r="M5" s="476"/>
      <c r="N5" s="471">
        <f>SUM(N7:N20)</f>
        <v>160708.40511979195</v>
      </c>
    </row>
    <row r="6" spans="1:14" x14ac:dyDescent="0.2">
      <c r="A6" s="473"/>
      <c r="B6" s="207">
        <f>SUM(B7:B20)</f>
        <v>21949.679419156106</v>
      </c>
      <c r="C6" s="63">
        <f t="shared" ref="C6:M6" si="3">SUM(C7:C20)</f>
        <v>17509.181583355334</v>
      </c>
      <c r="D6" s="208">
        <f t="shared" si="3"/>
        <v>16047.132786962517</v>
      </c>
      <c r="E6" s="63">
        <f t="shared" si="3"/>
        <v>12607.44777091799</v>
      </c>
      <c r="F6" s="63">
        <f t="shared" si="3"/>
        <v>11860.337437200002</v>
      </c>
      <c r="G6" s="63">
        <f t="shared" si="3"/>
        <v>8034.0072653999996</v>
      </c>
      <c r="H6" s="207">
        <f t="shared" si="3"/>
        <v>7481.8339439999991</v>
      </c>
      <c r="I6" s="63">
        <f t="shared" si="3"/>
        <v>7840.4696023999995</v>
      </c>
      <c r="J6" s="208">
        <f t="shared" si="3"/>
        <v>9429.0302528000011</v>
      </c>
      <c r="K6" s="207">
        <f t="shared" si="3"/>
        <v>13137.762264600002</v>
      </c>
      <c r="L6" s="63">
        <f t="shared" si="3"/>
        <v>16010.596284000003</v>
      </c>
      <c r="M6" s="208">
        <f t="shared" si="3"/>
        <v>18800.926509000001</v>
      </c>
      <c r="N6" s="459"/>
    </row>
    <row r="7" spans="1:14" x14ac:dyDescent="0.2">
      <c r="A7" s="28" t="s">
        <v>198</v>
      </c>
      <c r="B7" s="216">
        <f>'[1]Podklady QZ'!B47</f>
        <v>900.793046</v>
      </c>
      <c r="C7" s="14">
        <f>'[1]Podklady QZ'!C47</f>
        <v>660.78090999999995</v>
      </c>
      <c r="D7" s="231">
        <f>'[1]Podklady QZ'!D47</f>
        <v>586.75040199999989</v>
      </c>
      <c r="E7" s="14">
        <f>'[1]Podklady QZ'!E47</f>
        <v>433.69111400000014</v>
      </c>
      <c r="F7" s="14">
        <f>'[1]Podklady QZ'!F47</f>
        <v>357.60013399999997</v>
      </c>
      <c r="G7" s="14">
        <f>'[1]Podklady QZ'!G47</f>
        <v>204.03905700000004</v>
      </c>
      <c r="H7" s="216">
        <f>'[1]Podklady QZ'!H47</f>
        <v>279.56652099999997</v>
      </c>
      <c r="I7" s="14">
        <f>'[1]Podklady QZ'!I47</f>
        <v>214.87601599999996</v>
      </c>
      <c r="J7" s="231">
        <f>'[1]Podklady QZ'!J47</f>
        <v>226.24767800000001</v>
      </c>
      <c r="K7" s="216">
        <f>'[1]Podklady QZ'!K47</f>
        <v>436.61341800000014</v>
      </c>
      <c r="L7" s="14">
        <f>'[1]Podklady QZ'!L47</f>
        <v>592.69194300000004</v>
      </c>
      <c r="M7" s="231">
        <f>'[1]Podklady QZ'!M47</f>
        <v>715.4356590000001</v>
      </c>
      <c r="N7" s="39">
        <f t="shared" ref="N7:N20" si="4">SUM(B7:M7)</f>
        <v>5609.0858980000003</v>
      </c>
    </row>
    <row r="8" spans="1:14" x14ac:dyDescent="0.2">
      <c r="A8" s="47" t="s">
        <v>110</v>
      </c>
      <c r="B8" s="230">
        <f>'[1]Podklady QZ'!B48</f>
        <v>1086.0962910000003</v>
      </c>
      <c r="C8" s="229">
        <f>'[1]Podklady QZ'!C48</f>
        <v>863.83508100000074</v>
      </c>
      <c r="D8" s="232">
        <f>'[1]Podklady QZ'!D48</f>
        <v>760.88052299999993</v>
      </c>
      <c r="E8" s="441">
        <f>'[1]Podklady QZ'!E48</f>
        <v>565.7208519999997</v>
      </c>
      <c r="F8" s="229">
        <f>'[1]Podklady QZ'!F48</f>
        <v>529.25945499999989</v>
      </c>
      <c r="G8" s="442">
        <f>'[1]Podklady QZ'!G48</f>
        <v>301.47293000000002</v>
      </c>
      <c r="H8" s="230">
        <f>'[1]Podklady QZ'!H48</f>
        <v>309.18727200000012</v>
      </c>
      <c r="I8" s="229">
        <f>'[1]Podklady QZ'!I48</f>
        <v>295.96525599999995</v>
      </c>
      <c r="J8" s="232">
        <f>'[1]Podklady QZ'!J48</f>
        <v>381.21886500000016</v>
      </c>
      <c r="K8" s="230">
        <f>'[1]Podklady QZ'!K48</f>
        <v>595.33479699999998</v>
      </c>
      <c r="L8" s="229">
        <f>'[1]Podklady QZ'!L48</f>
        <v>770.24760799999979</v>
      </c>
      <c r="M8" s="232">
        <f>'[1]Podklady QZ'!M48</f>
        <v>911.54372400000022</v>
      </c>
      <c r="N8" s="40">
        <f t="shared" si="4"/>
        <v>7370.762654000001</v>
      </c>
    </row>
    <row r="9" spans="1:14" x14ac:dyDescent="0.2">
      <c r="A9" s="47" t="s">
        <v>111</v>
      </c>
      <c r="B9" s="201">
        <f>'[1]Podklady QZ'!B49</f>
        <v>1224.0203540000002</v>
      </c>
      <c r="C9" s="16">
        <f>'[1]Podklady QZ'!C49</f>
        <v>901.57043999999962</v>
      </c>
      <c r="D9" s="211">
        <f>'[1]Podklady QZ'!D49</f>
        <v>769.86070699999982</v>
      </c>
      <c r="E9" s="443">
        <f>'[1]Podklady QZ'!E49</f>
        <v>543.5845790000003</v>
      </c>
      <c r="F9" s="16">
        <f>'[1]Podklady QZ'!F49</f>
        <v>510.12740000000008</v>
      </c>
      <c r="G9" s="6">
        <f>'[1]Podklady QZ'!G49</f>
        <v>276.89048099999991</v>
      </c>
      <c r="H9" s="201">
        <f>'[1]Podklady QZ'!H49</f>
        <v>273.09302200000008</v>
      </c>
      <c r="I9" s="16">
        <f>'[1]Podklady QZ'!I49</f>
        <v>267.87625299999985</v>
      </c>
      <c r="J9" s="211">
        <f>'[1]Podklady QZ'!J49</f>
        <v>347.93702000000025</v>
      </c>
      <c r="K9" s="201">
        <f>'[1]Podklady QZ'!K49</f>
        <v>641.18105299999979</v>
      </c>
      <c r="L9" s="16">
        <f>'[1]Podklady QZ'!L49</f>
        <v>854.93745400000023</v>
      </c>
      <c r="M9" s="211">
        <f>'[1]Podklady QZ'!M49</f>
        <v>1045.7024199999998</v>
      </c>
      <c r="N9" s="40">
        <f t="shared" si="4"/>
        <v>7656.7811829999982</v>
      </c>
    </row>
    <row r="10" spans="1:14" x14ac:dyDescent="0.2">
      <c r="A10" s="47" t="s">
        <v>112</v>
      </c>
      <c r="B10" s="201">
        <f>'[1]Podklady QZ'!B50</f>
        <v>1699.9042419999992</v>
      </c>
      <c r="C10" s="16">
        <f>'[1]Podklady QZ'!C50</f>
        <v>1480.9304789999999</v>
      </c>
      <c r="D10" s="211">
        <f>'[1]Podklady QZ'!D50</f>
        <v>1398.7241389999999</v>
      </c>
      <c r="E10" s="443">
        <f>'[1]Podklady QZ'!E50</f>
        <v>1316.3761490000004</v>
      </c>
      <c r="F10" s="16">
        <f>'[1]Podklady QZ'!F50</f>
        <v>1287.8440859999998</v>
      </c>
      <c r="G10" s="6">
        <f>'[1]Podklady QZ'!G50</f>
        <v>1111.606947</v>
      </c>
      <c r="H10" s="201">
        <f>'[1]Podklady QZ'!H50</f>
        <v>420.29015400000003</v>
      </c>
      <c r="I10" s="16">
        <f>'[1]Podklady QZ'!I50</f>
        <v>847.16699100000005</v>
      </c>
      <c r="J10" s="211">
        <f>'[1]Podklady QZ'!J50</f>
        <v>1102.51441</v>
      </c>
      <c r="K10" s="201">
        <f>'[1]Podklady QZ'!K50</f>
        <v>1335.926651</v>
      </c>
      <c r="L10" s="16">
        <f>'[1]Podklady QZ'!L50</f>
        <v>1472.7013669999997</v>
      </c>
      <c r="M10" s="211">
        <f>'[1]Podklady QZ'!M50</f>
        <v>1592.044877</v>
      </c>
      <c r="N10" s="40">
        <f t="shared" si="4"/>
        <v>15066.030492</v>
      </c>
    </row>
    <row r="11" spans="1:14" x14ac:dyDescent="0.2">
      <c r="A11" s="47" t="s">
        <v>197</v>
      </c>
      <c r="B11" s="201">
        <f>'[1]Podklady QZ'!B51</f>
        <v>486.44699292526082</v>
      </c>
      <c r="C11" s="16">
        <f>'[1]Podklady QZ'!C51</f>
        <v>386.81110239259334</v>
      </c>
      <c r="D11" s="211">
        <f>'[1]Podklady QZ'!D51</f>
        <v>344.15703395913948</v>
      </c>
      <c r="E11" s="443">
        <f>'[1]Podklady QZ'!E51</f>
        <v>261.41646600000018</v>
      </c>
      <c r="F11" s="16">
        <f>'[1]Podklady QZ'!F51</f>
        <v>250.57598099999998</v>
      </c>
      <c r="G11" s="6">
        <f>'[1]Podklady QZ'!G51</f>
        <v>140.87710100000007</v>
      </c>
      <c r="H11" s="201">
        <f>'[1]Podklady QZ'!H51</f>
        <v>130.06990399999998</v>
      </c>
      <c r="I11" s="16">
        <f>'[1]Podklady QZ'!I51</f>
        <v>139.89150800000004</v>
      </c>
      <c r="J11" s="211">
        <f>'[1]Podklady QZ'!J51</f>
        <v>173.23845299999996</v>
      </c>
      <c r="K11" s="201">
        <f>'[1]Podklady QZ'!K51</f>
        <v>261.22722000000005</v>
      </c>
      <c r="L11" s="16">
        <f>'[1]Podklady QZ'!L51</f>
        <v>343.3925040000002</v>
      </c>
      <c r="M11" s="211">
        <f>'[1]Podklady QZ'!M51</f>
        <v>403.84073500000011</v>
      </c>
      <c r="N11" s="40">
        <f t="shared" si="4"/>
        <v>3321.9450012769944</v>
      </c>
    </row>
    <row r="12" spans="1:14" x14ac:dyDescent="0.2">
      <c r="A12" s="47" t="s">
        <v>113</v>
      </c>
      <c r="B12" s="201">
        <f>'[1]Podklady QZ'!B52</f>
        <v>632.20056792655862</v>
      </c>
      <c r="C12" s="16">
        <f>'[1]Podklady QZ'!C52</f>
        <v>475.28102543861371</v>
      </c>
      <c r="D12" s="211">
        <f>'[1]Podklady QZ'!D52</f>
        <v>439.48031250337692</v>
      </c>
      <c r="E12" s="443">
        <f>'[1]Podklady QZ'!E52</f>
        <v>313.29675899999984</v>
      </c>
      <c r="F12" s="16">
        <f>'[1]Podklady QZ'!F52</f>
        <v>301.96595900000011</v>
      </c>
      <c r="G12" s="6">
        <f>'[1]Podklady QZ'!G52</f>
        <v>193.65390999999985</v>
      </c>
      <c r="H12" s="201">
        <f>'[1]Podklady QZ'!H52</f>
        <v>169.9947029999999</v>
      </c>
      <c r="I12" s="16">
        <f>'[1]Podklady QZ'!I52</f>
        <v>194.40574799999993</v>
      </c>
      <c r="J12" s="211">
        <f>'[1]Podklady QZ'!J52</f>
        <v>262.46899500000006</v>
      </c>
      <c r="K12" s="201">
        <f>'[1]Podklady QZ'!K52</f>
        <v>460.12068699999992</v>
      </c>
      <c r="L12" s="16">
        <f>'[1]Podklady QZ'!L52</f>
        <v>518.14881899999989</v>
      </c>
      <c r="M12" s="211">
        <f>'[1]Podklady QZ'!M52</f>
        <v>604.02812200000005</v>
      </c>
      <c r="N12" s="40">
        <f t="shared" si="4"/>
        <v>4565.0456078685493</v>
      </c>
    </row>
    <row r="13" spans="1:14" x14ac:dyDescent="0.2">
      <c r="A13" s="47" t="s">
        <v>114</v>
      </c>
      <c r="B13" s="201">
        <f>'[1]Podklady QZ'!B53</f>
        <v>391.46968499999991</v>
      </c>
      <c r="C13" s="16">
        <f>'[1]Podklady QZ'!C53</f>
        <v>303.91738900000001</v>
      </c>
      <c r="D13" s="211">
        <f>'[1]Podklady QZ'!D53</f>
        <v>273.18471</v>
      </c>
      <c r="E13" s="443">
        <f>'[1]Podklady QZ'!E53</f>
        <v>203.35483300000004</v>
      </c>
      <c r="F13" s="16">
        <f>'[1]Podklady QZ'!F53</f>
        <v>174.33899699999998</v>
      </c>
      <c r="G13" s="6">
        <f>'[1]Podklady QZ'!G53</f>
        <v>101.42114500000001</v>
      </c>
      <c r="H13" s="201">
        <f>'[1]Podklady QZ'!H53</f>
        <v>111.01523200000001</v>
      </c>
      <c r="I13" s="16">
        <f>'[1]Podklady QZ'!I53</f>
        <v>107.94073199999998</v>
      </c>
      <c r="J13" s="211">
        <f>'[1]Podklady QZ'!J53</f>
        <v>136.55739599999998</v>
      </c>
      <c r="K13" s="201">
        <f>'[1]Podklady QZ'!K53</f>
        <v>189.14205400000003</v>
      </c>
      <c r="L13" s="16">
        <f>'[1]Podklady QZ'!L53</f>
        <v>254.32988900000001</v>
      </c>
      <c r="M13" s="211">
        <f>'[1]Podklady QZ'!M53</f>
        <v>307.55594400000012</v>
      </c>
      <c r="N13" s="40">
        <f t="shared" si="4"/>
        <v>2554.2280060000003</v>
      </c>
    </row>
    <row r="14" spans="1:14" x14ac:dyDescent="0.2">
      <c r="A14" s="47" t="s">
        <v>115</v>
      </c>
      <c r="B14" s="201">
        <f>'[1]Podklady QZ'!B54</f>
        <v>4204.396142999999</v>
      </c>
      <c r="C14" s="16">
        <f>'[1]Podklady QZ'!C54</f>
        <v>3212.7594162714149</v>
      </c>
      <c r="D14" s="211">
        <f>'[1]Podklady QZ'!D54</f>
        <v>3042.4842065060307</v>
      </c>
      <c r="E14" s="443">
        <f>'[1]Podklady QZ'!E54</f>
        <v>2446.6250209999998</v>
      </c>
      <c r="F14" s="16">
        <f>'[1]Podklady QZ'!F54</f>
        <v>2232.3286250000015</v>
      </c>
      <c r="G14" s="6">
        <f>'[1]Podklady QZ'!G54</f>
        <v>1500.2203090000003</v>
      </c>
      <c r="H14" s="201">
        <f>'[1]Podklady QZ'!H54</f>
        <v>1637.4166569999995</v>
      </c>
      <c r="I14" s="16">
        <f>'[1]Podklady QZ'!I54</f>
        <v>1597.3126450000002</v>
      </c>
      <c r="J14" s="211">
        <f>'[1]Podklady QZ'!J54</f>
        <v>1814.5151050000002</v>
      </c>
      <c r="K14" s="201">
        <f>'[1]Podklady QZ'!K54</f>
        <v>2431.2197379999984</v>
      </c>
      <c r="L14" s="16">
        <f>'[1]Podklady QZ'!L54</f>
        <v>2796.3322130000001</v>
      </c>
      <c r="M14" s="211">
        <f>'[1]Podklady QZ'!M54</f>
        <v>3422.8524749999992</v>
      </c>
      <c r="N14" s="40">
        <f t="shared" si="4"/>
        <v>30338.462553777448</v>
      </c>
    </row>
    <row r="15" spans="1:14" x14ac:dyDescent="0.2">
      <c r="A15" s="47" t="s">
        <v>116</v>
      </c>
      <c r="B15" s="201">
        <f>'[1]Podklady QZ'!B55</f>
        <v>904.4358374000002</v>
      </c>
      <c r="C15" s="16">
        <f>'[1]Podklady QZ'!C55</f>
        <v>681.46024059999968</v>
      </c>
      <c r="D15" s="211">
        <f>'[1]Podklady QZ'!D55</f>
        <v>605.0960945999999</v>
      </c>
      <c r="E15" s="443">
        <f>'[1]Podklady QZ'!E55</f>
        <v>469.13687859999993</v>
      </c>
      <c r="F15" s="16">
        <f>'[1]Podklady QZ'!F55</f>
        <v>426.93903720000014</v>
      </c>
      <c r="G15" s="6">
        <f>'[1]Podklady QZ'!G55</f>
        <v>298.81535639999976</v>
      </c>
      <c r="H15" s="201">
        <f>'[1]Podklady QZ'!H55</f>
        <v>291.91959999999995</v>
      </c>
      <c r="I15" s="16">
        <f>'[1]Podklady QZ'!I55</f>
        <v>281.82016440000001</v>
      </c>
      <c r="J15" s="211">
        <f>'[1]Podklady QZ'!J55</f>
        <v>408.48556980000006</v>
      </c>
      <c r="K15" s="201">
        <f>'[1]Podklady QZ'!K55</f>
        <v>601.06117700000004</v>
      </c>
      <c r="L15" s="16">
        <f>'[1]Podklady QZ'!L55</f>
        <v>685.82438100000024</v>
      </c>
      <c r="M15" s="211">
        <f>'[1]Podklady QZ'!M55</f>
        <v>798.87522699999988</v>
      </c>
      <c r="N15" s="40">
        <f t="shared" si="4"/>
        <v>6453.8695639999996</v>
      </c>
    </row>
    <row r="16" spans="1:14" x14ac:dyDescent="0.2">
      <c r="A16" s="47" t="s">
        <v>117</v>
      </c>
      <c r="B16" s="201">
        <f>'[1]Podklady QZ'!B56</f>
        <v>1049.9390826258959</v>
      </c>
      <c r="C16" s="16">
        <f>'[1]Podklady QZ'!C56</f>
        <v>827.0989965356149</v>
      </c>
      <c r="D16" s="211">
        <f>'[1]Podklady QZ'!D56</f>
        <v>709.59370324339091</v>
      </c>
      <c r="E16" s="443">
        <f>'[1]Podklady QZ'!E56</f>
        <v>515.80602499999986</v>
      </c>
      <c r="F16" s="16">
        <f>'[1]Podklady QZ'!F56</f>
        <v>451.4138779999999</v>
      </c>
      <c r="G16" s="6">
        <f>'[1]Podklady QZ'!G56</f>
        <v>255.07006400000003</v>
      </c>
      <c r="H16" s="201">
        <f>'[1]Podklady QZ'!H56</f>
        <v>238.08756799999998</v>
      </c>
      <c r="I16" s="16">
        <f>'[1]Podklady QZ'!I56</f>
        <v>216.67006099999998</v>
      </c>
      <c r="J16" s="211">
        <f>'[1]Podklady QZ'!J56</f>
        <v>325.86730799999992</v>
      </c>
      <c r="K16" s="201">
        <f>'[1]Podklady QZ'!K56</f>
        <v>527.21759200000008</v>
      </c>
      <c r="L16" s="16">
        <f>'[1]Podklady QZ'!L56</f>
        <v>676.10189500000013</v>
      </c>
      <c r="M16" s="211">
        <f>'[1]Podklady QZ'!M56</f>
        <v>856.07628200000022</v>
      </c>
      <c r="N16" s="40">
        <f t="shared" si="4"/>
        <v>6648.942455404901</v>
      </c>
    </row>
    <row r="17" spans="1:14" x14ac:dyDescent="0.2">
      <c r="A17" s="47" t="s">
        <v>118</v>
      </c>
      <c r="B17" s="201">
        <f>'[1]Podklady QZ'!B57</f>
        <v>874.65876927838769</v>
      </c>
      <c r="C17" s="16">
        <f>'[1]Podklady QZ'!C57</f>
        <v>697.49418450049995</v>
      </c>
      <c r="D17" s="211">
        <f>'[1]Podklady QZ'!D57</f>
        <v>622.0806544766516</v>
      </c>
      <c r="E17" s="443">
        <f>'[1]Podklady QZ'!E57</f>
        <v>446.76246200000031</v>
      </c>
      <c r="F17" s="16">
        <f>'[1]Podklady QZ'!F57</f>
        <v>397.77626999999995</v>
      </c>
      <c r="G17" s="6">
        <f>'[1]Podklady QZ'!G57</f>
        <v>214.507756</v>
      </c>
      <c r="H17" s="201">
        <f>'[1]Podklady QZ'!H57</f>
        <v>205.19225499999999</v>
      </c>
      <c r="I17" s="16">
        <f>'[1]Podklady QZ'!I57</f>
        <v>188.04977100000002</v>
      </c>
      <c r="J17" s="211">
        <f>'[1]Podklady QZ'!J57</f>
        <v>268.76234199999999</v>
      </c>
      <c r="K17" s="201">
        <f>'[1]Podklady QZ'!K57</f>
        <v>436.54825700000015</v>
      </c>
      <c r="L17" s="16">
        <f>'[1]Podklady QZ'!L57</f>
        <v>616.39533899999992</v>
      </c>
      <c r="M17" s="211">
        <f>'[1]Podklady QZ'!M57</f>
        <v>693.82769299999961</v>
      </c>
      <c r="N17" s="40">
        <f t="shared" si="4"/>
        <v>5662.0557532555385</v>
      </c>
    </row>
    <row r="18" spans="1:14" x14ac:dyDescent="0.2">
      <c r="A18" s="47" t="s">
        <v>119</v>
      </c>
      <c r="B18" s="201">
        <f>'[1]Podklady QZ'!B58</f>
        <v>3840.8310230000011</v>
      </c>
      <c r="C18" s="16">
        <f>'[1]Podklady QZ'!C58</f>
        <v>3113.4455706165977</v>
      </c>
      <c r="D18" s="211">
        <f>'[1]Podklady QZ'!D58</f>
        <v>2803.6704596739269</v>
      </c>
      <c r="E18" s="443">
        <f>'[1]Podklady QZ'!E58</f>
        <v>2009.0880863179896</v>
      </c>
      <c r="F18" s="16">
        <f>'[1]Podklady QZ'!F58</f>
        <v>1997.8953920000004</v>
      </c>
      <c r="G18" s="6">
        <f>'[1]Podklady QZ'!G58</f>
        <v>1270.9531269999993</v>
      </c>
      <c r="H18" s="201">
        <f>'[1]Podklady QZ'!H58</f>
        <v>1193.7217059999998</v>
      </c>
      <c r="I18" s="16">
        <f>'[1]Podklady QZ'!I58</f>
        <v>1234.4864740000003</v>
      </c>
      <c r="J18" s="211">
        <f>'[1]Podklady QZ'!J58</f>
        <v>1517.8052720000003</v>
      </c>
      <c r="K18" s="201">
        <f>'[1]Podklady QZ'!K58</f>
        <v>2351.515418</v>
      </c>
      <c r="L18" s="16">
        <f>'[1]Podklady QZ'!L58</f>
        <v>2875.9421030000008</v>
      </c>
      <c r="M18" s="211">
        <f>'[1]Podklady QZ'!M58</f>
        <v>3346.8145420000014</v>
      </c>
      <c r="N18" s="40">
        <f t="shared" si="4"/>
        <v>27556.169173608516</v>
      </c>
    </row>
    <row r="19" spans="1:14" x14ac:dyDescent="0.2">
      <c r="A19" s="47" t="s">
        <v>120</v>
      </c>
      <c r="B19" s="201">
        <f>'[1]Podklady QZ'!B59</f>
        <v>3569.6461470000008</v>
      </c>
      <c r="C19" s="16">
        <f>'[1]Podklady QZ'!C59</f>
        <v>3022.6354120000001</v>
      </c>
      <c r="D19" s="211">
        <f>'[1]Podklady QZ'!D59</f>
        <v>2910.671527</v>
      </c>
      <c r="E19" s="443">
        <f>'[1]Podklady QZ'!E59</f>
        <v>2460.0378529999998</v>
      </c>
      <c r="F19" s="16">
        <f>'[1]Podklady QZ'!F59</f>
        <v>2377.1087749999992</v>
      </c>
      <c r="G19" s="6">
        <f>'[1]Podklady QZ'!G59</f>
        <v>1747.5098220000004</v>
      </c>
      <c r="H19" s="201">
        <f>'[1]Podklady QZ'!H59</f>
        <v>1865.3003799999994</v>
      </c>
      <c r="I19" s="16">
        <f>'[1]Podklady QZ'!I59</f>
        <v>1868.6028209999995</v>
      </c>
      <c r="J19" s="211">
        <f>'[1]Podklady QZ'!J59</f>
        <v>1999.7105260000003</v>
      </c>
      <c r="K19" s="201">
        <f>'[1]Podklady QZ'!K59</f>
        <v>2243.0982590000012</v>
      </c>
      <c r="L19" s="16">
        <f>'[1]Podklady QZ'!L59</f>
        <v>2842.5976970000011</v>
      </c>
      <c r="M19" s="211">
        <f>'[1]Podklady QZ'!M59</f>
        <v>3248.5979129999992</v>
      </c>
      <c r="N19" s="40">
        <f t="shared" si="4"/>
        <v>30155.517132000001</v>
      </c>
    </row>
    <row r="20" spans="1:14" ht="12.75" thickBot="1" x14ac:dyDescent="0.25">
      <c r="A20" s="27" t="s">
        <v>121</v>
      </c>
      <c r="B20" s="212">
        <f>'[1]Podklady QZ'!B60</f>
        <v>1084.8412379999995</v>
      </c>
      <c r="C20" s="8">
        <f>'[1]Podklady QZ'!C60</f>
        <v>881.16133599999978</v>
      </c>
      <c r="D20" s="213">
        <f>'[1]Podklady QZ'!D60</f>
        <v>780.49831399999982</v>
      </c>
      <c r="E20" s="8">
        <f>'[1]Podklady QZ'!E60</f>
        <v>622.55069300000002</v>
      </c>
      <c r="F20" s="8">
        <f>'[1]Podklady QZ'!F60</f>
        <v>565.1634479999999</v>
      </c>
      <c r="G20" s="8">
        <f>'[1]Podklady QZ'!G60</f>
        <v>416.96925999999991</v>
      </c>
      <c r="H20" s="212">
        <f>'[1]Podklady QZ'!H60</f>
        <v>356.97896999999995</v>
      </c>
      <c r="I20" s="8">
        <f>'[1]Podklady QZ'!I60</f>
        <v>385.4051619999999</v>
      </c>
      <c r="J20" s="213">
        <f>'[1]Podklady QZ'!J60</f>
        <v>463.70131299999991</v>
      </c>
      <c r="K20" s="212">
        <f>'[1]Podklady QZ'!K60</f>
        <v>627.55594360000021</v>
      </c>
      <c r="L20" s="8">
        <f>'[1]Podklady QZ'!L60</f>
        <v>710.95307200000002</v>
      </c>
      <c r="M20" s="213">
        <f>'[1]Podklady QZ'!M60</f>
        <v>853.73089600000003</v>
      </c>
      <c r="N20" s="41">
        <f t="shared" si="4"/>
        <v>7749.5096455999992</v>
      </c>
    </row>
    <row r="21" spans="1:14" x14ac:dyDescent="0.2">
      <c r="N21" s="4" t="s">
        <v>82</v>
      </c>
    </row>
    <row r="22" spans="1:14" x14ac:dyDescent="0.2">
      <c r="A22" s="17" t="s">
        <v>198</v>
      </c>
      <c r="B22" s="52">
        <f>SUM(INDEX(B7:M7,,MONTH('[1]Podklady QZ'!$O$1)):INDEX(B7:M7,,MONTH('[1]Podklady RZ'!$Q$1)))</f>
        <v>1744.7410200000004</v>
      </c>
      <c r="C22" s="279"/>
    </row>
    <row r="23" spans="1:14" x14ac:dyDescent="0.2">
      <c r="A23" s="17" t="s">
        <v>110</v>
      </c>
      <c r="B23" s="52">
        <f>SUM(INDEX(B8:M8,,MONTH('[1]Podklady QZ'!$O$1)):INDEX(B8:M8,,MONTH('[1]Podklady RZ'!$Q$1)))</f>
        <v>2277.1261289999998</v>
      </c>
      <c r="C23" s="279"/>
    </row>
    <row r="24" spans="1:14" x14ac:dyDescent="0.2">
      <c r="A24" s="17" t="s">
        <v>111</v>
      </c>
      <c r="B24" s="52">
        <f>SUM(INDEX(B9:M9,,MONTH('[1]Podklady QZ'!$O$1)):INDEX(B9:M9,,MONTH('[1]Podklady RZ'!$Q$1)))</f>
        <v>2541.8209269999998</v>
      </c>
      <c r="C24" s="279"/>
    </row>
    <row r="25" spans="1:14" x14ac:dyDescent="0.2">
      <c r="A25" s="17" t="s">
        <v>112</v>
      </c>
      <c r="B25" s="52">
        <f>SUM(INDEX(B10:M10,,MONTH('[1]Podklady QZ'!$O$1)):INDEX(B10:M10,,MONTH('[1]Podklady RZ'!$Q$1)))</f>
        <v>4400.6728949999997</v>
      </c>
      <c r="C25" s="279"/>
    </row>
    <row r="26" spans="1:14" x14ac:dyDescent="0.2">
      <c r="A26" s="17" t="s">
        <v>197</v>
      </c>
      <c r="B26" s="52">
        <f>SUM(INDEX(B11:M11,,MONTH('[1]Podklady QZ'!$O$1)):INDEX(B11:M11,,MONTH('[1]Podklady RZ'!$Q$1)))</f>
        <v>1008.4604590000004</v>
      </c>
      <c r="C26" s="279"/>
    </row>
    <row r="27" spans="1:14" x14ac:dyDescent="0.2">
      <c r="A27" s="17" t="s">
        <v>113</v>
      </c>
      <c r="B27" s="52">
        <f>SUM(INDEX(B12:M12,,MONTH('[1]Podklady QZ'!$O$1)):INDEX(B12:M12,,MONTH('[1]Podklady RZ'!$Q$1)))</f>
        <v>1582.2976279999998</v>
      </c>
      <c r="C27" s="279"/>
    </row>
    <row r="28" spans="1:14" x14ac:dyDescent="0.2">
      <c r="A28" s="17" t="s">
        <v>114</v>
      </c>
      <c r="B28" s="52">
        <f>SUM(INDEX(B13:M13,,MONTH('[1]Podklady QZ'!$O$1)):INDEX(B13:M13,,MONTH('[1]Podklady RZ'!$Q$1)))</f>
        <v>751.02788700000019</v>
      </c>
      <c r="C28" s="279"/>
    </row>
    <row r="29" spans="1:14" x14ac:dyDescent="0.2">
      <c r="A29" s="17" t="s">
        <v>115</v>
      </c>
      <c r="B29" s="52">
        <f>SUM(INDEX(B14:M14,,MONTH('[1]Podklady QZ'!$O$1)):INDEX(B14:M14,,MONTH('[1]Podklady RZ'!$Q$1)))</f>
        <v>8650.4044259999973</v>
      </c>
      <c r="C29" s="279"/>
    </row>
    <row r="30" spans="1:14" x14ac:dyDescent="0.2">
      <c r="A30" s="17" t="s">
        <v>116</v>
      </c>
      <c r="B30" s="52">
        <f>SUM(INDEX(B15:M15,,MONTH('[1]Podklady QZ'!$O$1)):INDEX(B15:M15,,MONTH('[1]Podklady RZ'!$Q$1)))</f>
        <v>2085.7607850000004</v>
      </c>
      <c r="C30" s="279"/>
    </row>
    <row r="31" spans="1:14" x14ac:dyDescent="0.2">
      <c r="A31" s="17" t="s">
        <v>117</v>
      </c>
      <c r="B31" s="52">
        <f>SUM(INDEX(B16:M16,,MONTH('[1]Podklady QZ'!$O$1)):INDEX(B16:M16,,MONTH('[1]Podklady RZ'!$Q$1)))</f>
        <v>2059.3957690000007</v>
      </c>
      <c r="C31" s="279"/>
    </row>
    <row r="32" spans="1:14" x14ac:dyDescent="0.2">
      <c r="A32" s="17" t="s">
        <v>118</v>
      </c>
      <c r="B32" s="52">
        <f>SUM(INDEX(B17:M17,,MONTH('[1]Podklady QZ'!$O$1)):INDEX(B17:M17,,MONTH('[1]Podklady RZ'!$Q$1)))</f>
        <v>1746.7712889999998</v>
      </c>
      <c r="C32" s="279"/>
    </row>
    <row r="33" spans="1:3" x14ac:dyDescent="0.2">
      <c r="A33" s="17" t="s">
        <v>119</v>
      </c>
      <c r="B33" s="52">
        <f>SUM(INDEX(B18:M18,,MONTH('[1]Podklady QZ'!$O$1)):INDEX(B18:M18,,MONTH('[1]Podklady RZ'!$Q$1)))</f>
        <v>8574.2720630000022</v>
      </c>
      <c r="C33" s="279"/>
    </row>
    <row r="34" spans="1:3" x14ac:dyDescent="0.2">
      <c r="A34" s="17" t="s">
        <v>120</v>
      </c>
      <c r="B34" s="52">
        <f>SUM(INDEX(B19:M19,,MONTH('[1]Podklady QZ'!$O$1)):INDEX(B19:M19,,MONTH('[1]Podklady RZ'!$Q$1)))</f>
        <v>8334.293869000001</v>
      </c>
      <c r="C34" s="279"/>
    </row>
    <row r="35" spans="1:3" x14ac:dyDescent="0.2">
      <c r="A35" s="17" t="s">
        <v>121</v>
      </c>
      <c r="B35" s="52">
        <f>SUM(INDEX(B20:M20,,MONTH('[1]Podklady QZ'!$O$1)):INDEX(B20:M20,,MONTH('[1]Podklady RZ'!$Q$1)))</f>
        <v>2192.2399116000001</v>
      </c>
      <c r="C35" s="279"/>
    </row>
  </sheetData>
  <sortState ref="A7:N20">
    <sortCondition ref="A7"/>
  </sortState>
  <mergeCells count="12">
    <mergeCell ref="N3:N4"/>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differentFirst="1" scaleWithDoc="0">
    <oddFooter>&amp;C&amp;8Stránka &amp;P z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S46"/>
  <sheetViews>
    <sheetView showGridLines="0" zoomScaleNormal="100" workbookViewId="0">
      <selection activeCell="S27" sqref="S27"/>
    </sheetView>
  </sheetViews>
  <sheetFormatPr defaultRowHeight="12.75" x14ac:dyDescent="0.2"/>
  <cols>
    <col min="1" max="1" width="30.85546875" style="3" customWidth="1"/>
    <col min="2" max="15" width="7.42578125" style="3" customWidth="1"/>
    <col min="16" max="16" width="9.140625" style="3" customWidth="1"/>
    <col min="17" max="16384" width="9.140625" style="3"/>
  </cols>
  <sheetData>
    <row r="1" spans="1:16" s="112" customFormat="1" ht="18.75" x14ac:dyDescent="0.3">
      <c r="A1" s="21" t="s">
        <v>146</v>
      </c>
      <c r="B1" s="45"/>
      <c r="C1" s="45"/>
      <c r="D1" s="45"/>
      <c r="E1" s="45"/>
      <c r="G1" s="45"/>
      <c r="H1" s="45"/>
      <c r="I1" s="45"/>
      <c r="J1" s="45"/>
      <c r="K1" s="45"/>
      <c r="L1" s="45"/>
      <c r="M1" s="45"/>
      <c r="N1" s="45"/>
      <c r="P1" s="111" t="str">
        <f>Obsah!$A$1</f>
        <v>IV. čtvrtletí 2019</v>
      </c>
    </row>
    <row r="2" spans="1:16" s="13" customFormat="1" ht="7.5" customHeight="1" x14ac:dyDescent="0.2">
      <c r="B2" s="195"/>
      <c r="C2" s="195"/>
      <c r="D2" s="195"/>
      <c r="E2" s="195"/>
      <c r="F2" s="195"/>
      <c r="G2" s="195"/>
      <c r="H2" s="195"/>
      <c r="I2" s="195"/>
      <c r="J2" s="195"/>
      <c r="K2" s="195"/>
      <c r="L2" s="195"/>
      <c r="M2" s="195"/>
      <c r="N2" s="195"/>
      <c r="O2" s="195"/>
    </row>
    <row r="3" spans="1:16" s="13" customFormat="1" ht="12" customHeight="1" x14ac:dyDescent="0.2">
      <c r="A3" s="220"/>
      <c r="B3" s="193" t="s">
        <v>95</v>
      </c>
      <c r="C3" s="193" t="s">
        <v>86</v>
      </c>
      <c r="D3" s="193" t="s">
        <v>87</v>
      </c>
      <c r="E3" s="193" t="s">
        <v>88</v>
      </c>
      <c r="F3" s="193" t="s">
        <v>98</v>
      </c>
      <c r="G3" s="193" t="s">
        <v>89</v>
      </c>
      <c r="H3" s="193" t="s">
        <v>90</v>
      </c>
      <c r="I3" s="193" t="s">
        <v>91</v>
      </c>
      <c r="J3" s="193" t="s">
        <v>92</v>
      </c>
      <c r="K3" s="193" t="s">
        <v>93</v>
      </c>
      <c r="L3" s="193" t="s">
        <v>94</v>
      </c>
      <c r="M3" s="193" t="s">
        <v>96</v>
      </c>
      <c r="N3" s="193" t="s">
        <v>97</v>
      </c>
      <c r="O3" s="193" t="s">
        <v>99</v>
      </c>
      <c r="P3" s="193" t="s">
        <v>7</v>
      </c>
    </row>
    <row r="4" spans="1:16" s="186" customFormat="1" ht="12" customHeight="1" x14ac:dyDescent="0.2">
      <c r="A4" s="194" t="s">
        <v>66</v>
      </c>
      <c r="B4" s="65">
        <f>SUM(B5:B20)</f>
        <v>1744.7410199999995</v>
      </c>
      <c r="C4" s="65">
        <f>SUM(C5:C20)</f>
        <v>2277.1261290000002</v>
      </c>
      <c r="D4" s="65">
        <f t="shared" ref="D4:P4" si="0">SUM(D5:D20)</f>
        <v>2541.8209269999993</v>
      </c>
      <c r="E4" s="65">
        <f t="shared" si="0"/>
        <v>4400.6728949999997</v>
      </c>
      <c r="F4" s="65">
        <f>SUM(F5:F20)</f>
        <v>1008.4604589999999</v>
      </c>
      <c r="G4" s="65">
        <f t="shared" si="0"/>
        <v>1582.2976279999998</v>
      </c>
      <c r="H4" s="65">
        <f t="shared" si="0"/>
        <v>751.02788700000031</v>
      </c>
      <c r="I4" s="65">
        <f t="shared" si="0"/>
        <v>8650.4044259999991</v>
      </c>
      <c r="J4" s="65">
        <f t="shared" si="0"/>
        <v>2085.7607850000004</v>
      </c>
      <c r="K4" s="65">
        <f t="shared" si="0"/>
        <v>2059.3957689999997</v>
      </c>
      <c r="L4" s="65">
        <f t="shared" si="0"/>
        <v>1746.7712889999998</v>
      </c>
      <c r="M4" s="65">
        <f t="shared" si="0"/>
        <v>8574.2720630000022</v>
      </c>
      <c r="N4" s="65">
        <f t="shared" si="0"/>
        <v>8334.293869000001</v>
      </c>
      <c r="O4" s="208">
        <f t="shared" si="0"/>
        <v>2192.2399116000001</v>
      </c>
      <c r="P4" s="250">
        <f t="shared" si="0"/>
        <v>47949.285057599991</v>
      </c>
    </row>
    <row r="5" spans="1:16" s="13" customFormat="1" ht="12" customHeight="1" x14ac:dyDescent="0.2">
      <c r="A5" s="36" t="s">
        <v>44</v>
      </c>
      <c r="B5" s="19">
        <f>'[1]Podklady QZ'!B66</f>
        <v>0</v>
      </c>
      <c r="C5" s="19">
        <f>'[1]Podklady QZ'!C66</f>
        <v>457.67606699999999</v>
      </c>
      <c r="D5" s="19">
        <f>'[1]Podklady QZ'!D66</f>
        <v>161.39127999999999</v>
      </c>
      <c r="E5" s="19">
        <f>'[1]Podklady QZ'!E66</f>
        <v>136.58477600000001</v>
      </c>
      <c r="F5" s="19">
        <f>'[1]Podklady QZ'!F66</f>
        <v>344.43921</v>
      </c>
      <c r="G5" s="19">
        <f>'[1]Podklady QZ'!G66</f>
        <v>218.40706</v>
      </c>
      <c r="H5" s="19">
        <f>'[1]Podklady QZ'!H66</f>
        <v>7.8879100000000006</v>
      </c>
      <c r="I5" s="19">
        <f>'[1]Podklady QZ'!I66</f>
        <v>1748.1695579999998</v>
      </c>
      <c r="J5" s="19">
        <f>'[1]Podklady QZ'!J66</f>
        <v>41.083724999999994</v>
      </c>
      <c r="K5" s="19">
        <f>'[1]Podklady QZ'!K66</f>
        <v>14.352283999999999</v>
      </c>
      <c r="L5" s="19">
        <f>'[1]Podklady QZ'!L66</f>
        <v>336.17891399999996</v>
      </c>
      <c r="M5" s="19">
        <f>'[1]Podklady QZ'!M66</f>
        <v>284.20543000000004</v>
      </c>
      <c r="N5" s="19">
        <f>'[1]Podklady QZ'!N66</f>
        <v>1777.4222540000001</v>
      </c>
      <c r="O5" s="211">
        <f>'[1]Podklady QZ'!O66</f>
        <v>94.749497999999988</v>
      </c>
      <c r="P5" s="39">
        <f>SUM(B5:O5)</f>
        <v>5622.5479660000001</v>
      </c>
    </row>
    <row r="6" spans="1:16" s="13" customFormat="1" ht="12" customHeight="1" x14ac:dyDescent="0.2">
      <c r="A6" s="34" t="s">
        <v>43</v>
      </c>
      <c r="B6" s="16">
        <f>'[1]Podklady QZ'!B67</f>
        <v>39.506999999999998</v>
      </c>
      <c r="C6" s="16">
        <f>'[1]Podklady QZ'!C67</f>
        <v>103.05520000000007</v>
      </c>
      <c r="D6" s="16">
        <f>'[1]Podklady QZ'!D67</f>
        <v>79.732906</v>
      </c>
      <c r="E6" s="16">
        <f>'[1]Podklady QZ'!E67</f>
        <v>19.964898000000002</v>
      </c>
      <c r="F6" s="16">
        <f>'[1]Podklady QZ'!F67</f>
        <v>179.87263299999998</v>
      </c>
      <c r="G6" s="16">
        <f>'[1]Podklady QZ'!G67</f>
        <v>113.29465700000009</v>
      </c>
      <c r="H6" s="16">
        <f>'[1]Podklady QZ'!H67</f>
        <v>9.3965940000000003</v>
      </c>
      <c r="I6" s="16">
        <f>'[1]Podklady QZ'!I67</f>
        <v>93.868937000000031</v>
      </c>
      <c r="J6" s="16">
        <f>'[1]Podklady QZ'!J67</f>
        <v>88.03063499999999</v>
      </c>
      <c r="K6" s="16">
        <f>'[1]Podklady QZ'!K67</f>
        <v>110.13330400000004</v>
      </c>
      <c r="L6" s="16">
        <f>'[1]Podklady QZ'!L67</f>
        <v>103.18423199999998</v>
      </c>
      <c r="M6" s="16">
        <f>'[1]Podklady QZ'!M67</f>
        <v>130.05080800000002</v>
      </c>
      <c r="N6" s="16">
        <f>'[1]Podklady QZ'!N67</f>
        <v>30.705466999999995</v>
      </c>
      <c r="O6" s="211">
        <f>'[1]Podklady QZ'!O67</f>
        <v>34.374987999999995</v>
      </c>
      <c r="P6" s="39">
        <f t="shared" ref="P6:P20" si="1">SUM(B6:O6)</f>
        <v>1135.1722590000002</v>
      </c>
    </row>
    <row r="7" spans="1:16" s="13" customFormat="1" ht="12" customHeight="1" x14ac:dyDescent="0.2">
      <c r="A7" s="34" t="s">
        <v>42</v>
      </c>
      <c r="B7" s="16">
        <f>'[1]Podklady QZ'!B68</f>
        <v>0</v>
      </c>
      <c r="C7" s="16">
        <f>'[1]Podklady QZ'!C68</f>
        <v>0</v>
      </c>
      <c r="D7" s="16">
        <f>'[1]Podklady QZ'!D68</f>
        <v>0</v>
      </c>
      <c r="E7" s="16">
        <f>'[1]Podklady QZ'!E68</f>
        <v>0</v>
      </c>
      <c r="F7" s="16">
        <f>'[1]Podklady QZ'!F68</f>
        <v>0</v>
      </c>
      <c r="G7" s="16">
        <f>'[1]Podklady QZ'!G68</f>
        <v>49.366</v>
      </c>
      <c r="H7" s="16">
        <f>'[1]Podklady QZ'!H68</f>
        <v>0</v>
      </c>
      <c r="I7" s="16">
        <f>'[1]Podklady QZ'!I68</f>
        <v>3958.0344730000002</v>
      </c>
      <c r="J7" s="16">
        <f>'[1]Podklady QZ'!J68</f>
        <v>377.165592</v>
      </c>
      <c r="K7" s="16">
        <f>'[1]Podklady QZ'!K68</f>
        <v>65.858000000000004</v>
      </c>
      <c r="L7" s="16">
        <f>'[1]Podklady QZ'!L68</f>
        <v>0</v>
      </c>
      <c r="M7" s="16">
        <f>'[1]Podklady QZ'!M68</f>
        <v>0.19463</v>
      </c>
      <c r="N7" s="16">
        <f>'[1]Podklady QZ'!N68</f>
        <v>0</v>
      </c>
      <c r="O7" s="211">
        <f>'[1]Podklady QZ'!O68</f>
        <v>64.629000000000005</v>
      </c>
      <c r="P7" s="39">
        <f t="shared" si="1"/>
        <v>4515.247695</v>
      </c>
    </row>
    <row r="8" spans="1:16" s="13" customFormat="1" ht="12" customHeight="1" x14ac:dyDescent="0.2">
      <c r="A8" s="34" t="s">
        <v>67</v>
      </c>
      <c r="B8" s="113">
        <f>'[1]Podklady QZ'!B69</f>
        <v>3.0000000000000001E-3</v>
      </c>
      <c r="C8" s="113">
        <f>'[1]Podklady QZ'!C69</f>
        <v>8.4359000000000003E-2</v>
      </c>
      <c r="D8" s="113">
        <f>'[1]Podklady QZ'!D69</f>
        <v>2.714</v>
      </c>
      <c r="E8" s="113">
        <f>'[1]Podklady QZ'!E69</f>
        <v>0</v>
      </c>
      <c r="F8" s="113">
        <f>'[1]Podklady QZ'!F69</f>
        <v>2E-3</v>
      </c>
      <c r="G8" s="113">
        <f>'[1]Podklady QZ'!G69</f>
        <v>0</v>
      </c>
      <c r="H8" s="113">
        <f>'[1]Podklady QZ'!H69</f>
        <v>0</v>
      </c>
      <c r="I8" s="113">
        <f>'[1]Podklady QZ'!I69</f>
        <v>0.60699999999999998</v>
      </c>
      <c r="J8" s="113">
        <f>'[1]Podklady QZ'!J69</f>
        <v>0</v>
      </c>
      <c r="K8" s="113">
        <f>'[1]Podklady QZ'!K69</f>
        <v>0</v>
      </c>
      <c r="L8" s="113">
        <f>'[1]Podklady QZ'!L69</f>
        <v>1.3194699999999999</v>
      </c>
      <c r="M8" s="113">
        <f>'[1]Podklady QZ'!M69</f>
        <v>0</v>
      </c>
      <c r="N8" s="113">
        <f>'[1]Podklady QZ'!N69</f>
        <v>0</v>
      </c>
      <c r="O8" s="211">
        <f>'[1]Podklady QZ'!O69</f>
        <v>1.7600000000000001E-2</v>
      </c>
      <c r="P8" s="39">
        <f t="shared" si="1"/>
        <v>4.7474289999999995</v>
      </c>
    </row>
    <row r="9" spans="1:16" s="13" customFormat="1" ht="12" customHeight="1" x14ac:dyDescent="0.2">
      <c r="A9" s="34" t="s">
        <v>68</v>
      </c>
      <c r="B9" s="113">
        <f>'[1]Podklady QZ'!B70</f>
        <v>1.369</v>
      </c>
      <c r="C9" s="113">
        <f>'[1]Podklady QZ'!C70</f>
        <v>2.7650000000000001E-2</v>
      </c>
      <c r="D9" s="113">
        <f>'[1]Podklady QZ'!D70</f>
        <v>0.19700000000000001</v>
      </c>
      <c r="E9" s="113">
        <f>'[1]Podklady QZ'!E70</f>
        <v>1.6331199999999999</v>
      </c>
      <c r="F9" s="113">
        <f>'[1]Podklady QZ'!F70</f>
        <v>0</v>
      </c>
      <c r="G9" s="113">
        <f>'[1]Podklady QZ'!G70</f>
        <v>0</v>
      </c>
      <c r="H9" s="113">
        <f>'[1]Podklady QZ'!H70</f>
        <v>0</v>
      </c>
      <c r="I9" s="113">
        <f>'[1]Podklady QZ'!I70</f>
        <v>0</v>
      </c>
      <c r="J9" s="113">
        <f>'[1]Podklady QZ'!J70</f>
        <v>0</v>
      </c>
      <c r="K9" s="113">
        <f>'[1]Podklady QZ'!K70</f>
        <v>0</v>
      </c>
      <c r="L9" s="113">
        <f>'[1]Podklady QZ'!L70</f>
        <v>0</v>
      </c>
      <c r="M9" s="113">
        <f>'[1]Podklady QZ'!M70</f>
        <v>0</v>
      </c>
      <c r="N9" s="113">
        <f>'[1]Podklady QZ'!N70</f>
        <v>0.373</v>
      </c>
      <c r="O9" s="211">
        <f>'[1]Podklady QZ'!O70</f>
        <v>0</v>
      </c>
      <c r="P9" s="39">
        <f t="shared" si="1"/>
        <v>3.5997700000000004</v>
      </c>
    </row>
    <row r="10" spans="1:16" s="13" customFormat="1" ht="12" customHeight="1" x14ac:dyDescent="0.2">
      <c r="A10" s="34" t="s">
        <v>69</v>
      </c>
      <c r="B10" s="113">
        <f>'[1]Podklady QZ'!B71</f>
        <v>0</v>
      </c>
      <c r="C10" s="113">
        <f>'[1]Podklady QZ'!C71</f>
        <v>0</v>
      </c>
      <c r="D10" s="113">
        <f>'[1]Podklady QZ'!D71</f>
        <v>1.0999999999999999E-2</v>
      </c>
      <c r="E10" s="113">
        <f>'[1]Podklady QZ'!E71</f>
        <v>1.6078000000000002E-2</v>
      </c>
      <c r="F10" s="113">
        <f>'[1]Podklady QZ'!F71</f>
        <v>1.6899999999999998E-2</v>
      </c>
      <c r="G10" s="113">
        <f>'[1]Podklady QZ'!G71</f>
        <v>0</v>
      </c>
      <c r="H10" s="113">
        <f>'[1]Podklady QZ'!H71</f>
        <v>0</v>
      </c>
      <c r="I10" s="113">
        <f>'[1]Podklady QZ'!I71</f>
        <v>0</v>
      </c>
      <c r="J10" s="113">
        <f>'[1]Podklady QZ'!J71</f>
        <v>0</v>
      </c>
      <c r="K10" s="113">
        <f>'[1]Podklady QZ'!K71</f>
        <v>0</v>
      </c>
      <c r="L10" s="113">
        <f>'[1]Podklady QZ'!L71</f>
        <v>0</v>
      </c>
      <c r="M10" s="113">
        <f>'[1]Podklady QZ'!M71</f>
        <v>0</v>
      </c>
      <c r="N10" s="113">
        <f>'[1]Podklady QZ'!N71</f>
        <v>6.0000000000000001E-3</v>
      </c>
      <c r="O10" s="211">
        <f>'[1]Podklady QZ'!O71</f>
        <v>0</v>
      </c>
      <c r="P10" s="39">
        <f t="shared" si="1"/>
        <v>4.9978000000000002E-2</v>
      </c>
    </row>
    <row r="11" spans="1:16" s="13" customFormat="1" ht="12" customHeight="1" x14ac:dyDescent="0.2">
      <c r="A11" s="34" t="s">
        <v>41</v>
      </c>
      <c r="B11" s="113">
        <f>'[1]Podklady QZ'!B72</f>
        <v>0</v>
      </c>
      <c r="C11" s="113">
        <f>'[1]Podklady QZ'!C72</f>
        <v>1380.1686310000002</v>
      </c>
      <c r="D11" s="113">
        <f>'[1]Podklady QZ'!D72</f>
        <v>12.112719999999999</v>
      </c>
      <c r="E11" s="113">
        <f>'[1]Podklady QZ'!E72</f>
        <v>3527.2670209999997</v>
      </c>
      <c r="F11" s="113">
        <f>'[1]Podklady QZ'!F72</f>
        <v>156.64766699999998</v>
      </c>
      <c r="G11" s="113">
        <f>'[1]Podklady QZ'!G72</f>
        <v>730.51592999999991</v>
      </c>
      <c r="H11" s="113">
        <f>'[1]Podklady QZ'!H72</f>
        <v>28.025673999999999</v>
      </c>
      <c r="I11" s="113">
        <f>'[1]Podklady QZ'!I72</f>
        <v>345.06045999999998</v>
      </c>
      <c r="J11" s="113">
        <f>'[1]Podklady QZ'!J72</f>
        <v>779.02305100000012</v>
      </c>
      <c r="K11" s="113">
        <f>'[1]Podklady QZ'!K72</f>
        <v>1667.4022009999999</v>
      </c>
      <c r="L11" s="113">
        <f>'[1]Podklady QZ'!L72</f>
        <v>926.32619700000009</v>
      </c>
      <c r="M11" s="113">
        <f>'[1]Podklady QZ'!M72</f>
        <v>4693.4105049999998</v>
      </c>
      <c r="N11" s="113">
        <f>'[1]Podklady QZ'!N72</f>
        <v>5453.9530700000005</v>
      </c>
      <c r="O11" s="211">
        <f>'[1]Podklady QZ'!O72</f>
        <v>969.35694199999989</v>
      </c>
      <c r="P11" s="39">
        <f t="shared" si="1"/>
        <v>20669.270068999998</v>
      </c>
    </row>
    <row r="12" spans="1:16" s="13" customFormat="1" ht="12" customHeight="1" x14ac:dyDescent="0.2">
      <c r="A12" s="34" t="s">
        <v>80</v>
      </c>
      <c r="B12" s="113">
        <f>'[1]Podklady QZ'!B73</f>
        <v>0</v>
      </c>
      <c r="C12" s="113">
        <f>'[1]Podklady QZ'!C73</f>
        <v>139.108</v>
      </c>
      <c r="D12" s="113">
        <f>'[1]Podklady QZ'!D73</f>
        <v>0</v>
      </c>
      <c r="E12" s="113">
        <f>'[1]Podklady QZ'!E73</f>
        <v>0</v>
      </c>
      <c r="F12" s="113">
        <f>'[1]Podklady QZ'!F73</f>
        <v>122.73099999999999</v>
      </c>
      <c r="G12" s="113">
        <f>'[1]Podklady QZ'!G73</f>
        <v>0</v>
      </c>
      <c r="H12" s="113">
        <f>'[1]Podklady QZ'!H73</f>
        <v>0</v>
      </c>
      <c r="I12" s="113">
        <f>'[1]Podklady QZ'!I73</f>
        <v>0</v>
      </c>
      <c r="J12" s="113">
        <f>'[1]Podklady QZ'!J73</f>
        <v>0</v>
      </c>
      <c r="K12" s="113">
        <f>'[1]Podklady QZ'!K73</f>
        <v>0</v>
      </c>
      <c r="L12" s="113">
        <f>'[1]Podklady QZ'!L73</f>
        <v>0</v>
      </c>
      <c r="M12" s="113">
        <f>'[1]Podklady QZ'!M73</f>
        <v>0</v>
      </c>
      <c r="N12" s="113">
        <f>'[1]Podklady QZ'!N73</f>
        <v>0</v>
      </c>
      <c r="O12" s="211">
        <f>'[1]Podklady QZ'!O73</f>
        <v>0</v>
      </c>
      <c r="P12" s="39">
        <f t="shared" si="1"/>
        <v>261.839</v>
      </c>
    </row>
    <row r="13" spans="1:16" s="13" customFormat="1" ht="12" customHeight="1" x14ac:dyDescent="0.2">
      <c r="A13" s="34" t="s">
        <v>40</v>
      </c>
      <c r="B13" s="113">
        <f>'[1]Podklady QZ'!B74</f>
        <v>0</v>
      </c>
      <c r="C13" s="113">
        <f>'[1]Podklady QZ'!C74</f>
        <v>0</v>
      </c>
      <c r="D13" s="113">
        <f>'[1]Podklady QZ'!D74</f>
        <v>0</v>
      </c>
      <c r="E13" s="113">
        <f>'[1]Podklady QZ'!E74</f>
        <v>0</v>
      </c>
      <c r="F13" s="113">
        <f>'[1]Podklady QZ'!F74</f>
        <v>0</v>
      </c>
      <c r="G13" s="113">
        <f>'[1]Podklady QZ'!G74</f>
        <v>0</v>
      </c>
      <c r="H13" s="113">
        <f>'[1]Podklady QZ'!H74</f>
        <v>0</v>
      </c>
      <c r="I13" s="113">
        <f>'[1]Podklady QZ'!I74</f>
        <v>6.1539999999999997E-2</v>
      </c>
      <c r="J13" s="113">
        <f>'[1]Podklady QZ'!J74</f>
        <v>0</v>
      </c>
      <c r="K13" s="113">
        <f>'[1]Podklady QZ'!K74</f>
        <v>0</v>
      </c>
      <c r="L13" s="113">
        <f>'[1]Podklady QZ'!L74</f>
        <v>0</v>
      </c>
      <c r="M13" s="113">
        <f>'[1]Podklady QZ'!M74</f>
        <v>0</v>
      </c>
      <c r="N13" s="113">
        <f>'[1]Podklady QZ'!N74</f>
        <v>0</v>
      </c>
      <c r="O13" s="211">
        <f>'[1]Podklady QZ'!O74</f>
        <v>0</v>
      </c>
      <c r="P13" s="39">
        <f t="shared" si="1"/>
        <v>6.1539999999999997E-2</v>
      </c>
    </row>
    <row r="14" spans="1:16" s="13" customFormat="1" ht="12" customHeight="1" x14ac:dyDescent="0.2">
      <c r="A14" s="34" t="s">
        <v>39</v>
      </c>
      <c r="B14" s="113">
        <f>'[1]Podklady QZ'!B75</f>
        <v>0</v>
      </c>
      <c r="C14" s="113">
        <f>'[1]Podklady QZ'!C75</f>
        <v>0</v>
      </c>
      <c r="D14" s="113">
        <f>'[1]Podklady QZ'!D75</f>
        <v>24.207830000000001</v>
      </c>
      <c r="E14" s="113">
        <f>'[1]Podklady QZ'!E75</f>
        <v>3.3123</v>
      </c>
      <c r="F14" s="113">
        <f>'[1]Podklady QZ'!F75</f>
        <v>9.6620000000000008</v>
      </c>
      <c r="G14" s="113">
        <f>'[1]Podklady QZ'!G75</f>
        <v>0.98396000000000006</v>
      </c>
      <c r="H14" s="113">
        <f>'[1]Podklady QZ'!H75</f>
        <v>1.0524</v>
      </c>
      <c r="I14" s="113">
        <f>'[1]Podklady QZ'!I75</f>
        <v>294.73680000000002</v>
      </c>
      <c r="J14" s="113">
        <f>'[1]Podklady QZ'!J75</f>
        <v>154.71746999999999</v>
      </c>
      <c r="K14" s="113">
        <f>'[1]Podklady QZ'!K75</f>
        <v>56.686999999999998</v>
      </c>
      <c r="L14" s="113">
        <f>'[1]Podklady QZ'!L75</f>
        <v>0</v>
      </c>
      <c r="M14" s="113">
        <f>'[1]Podklady QZ'!M75</f>
        <v>957.91700000000003</v>
      </c>
      <c r="N14" s="113">
        <f>'[1]Podklady QZ'!N75</f>
        <v>294.97399999999999</v>
      </c>
      <c r="O14" s="211">
        <f>'[1]Podklady QZ'!O75</f>
        <v>30.46</v>
      </c>
      <c r="P14" s="39">
        <f t="shared" si="1"/>
        <v>1828.7107599999999</v>
      </c>
    </row>
    <row r="15" spans="1:16" s="13" customFormat="1" ht="12" customHeight="1" x14ac:dyDescent="0.2">
      <c r="A15" s="34" t="s">
        <v>38</v>
      </c>
      <c r="B15" s="113">
        <f>'[1]Podklady QZ'!B76</f>
        <v>0</v>
      </c>
      <c r="C15" s="113">
        <f>'[1]Podklady QZ'!C76</f>
        <v>0</v>
      </c>
      <c r="D15" s="113">
        <f>'[1]Podklady QZ'!D76</f>
        <v>0</v>
      </c>
      <c r="E15" s="113">
        <f>'[1]Podklady QZ'!E76</f>
        <v>3.7983899999999999</v>
      </c>
      <c r="F15" s="113">
        <f>'[1]Podklady QZ'!F76</f>
        <v>0</v>
      </c>
      <c r="G15" s="113">
        <f>'[1]Podklady QZ'!G76</f>
        <v>0</v>
      </c>
      <c r="H15" s="113">
        <f>'[1]Podklady QZ'!H76</f>
        <v>0</v>
      </c>
      <c r="I15" s="113">
        <f>'[1]Podklady QZ'!I76</f>
        <v>0</v>
      </c>
      <c r="J15" s="113">
        <f>'[1]Podklady QZ'!J76</f>
        <v>0</v>
      </c>
      <c r="K15" s="113">
        <f>'[1]Podklady QZ'!K76</f>
        <v>0</v>
      </c>
      <c r="L15" s="113">
        <f>'[1]Podklady QZ'!L76</f>
        <v>0</v>
      </c>
      <c r="M15" s="113">
        <f>'[1]Podklady QZ'!M76</f>
        <v>7.931349</v>
      </c>
      <c r="N15" s="113">
        <f>'[1]Podklady QZ'!N76</f>
        <v>0</v>
      </c>
      <c r="O15" s="211">
        <f>'[1]Podklady QZ'!O76</f>
        <v>181.56299999999999</v>
      </c>
      <c r="P15" s="39">
        <f t="shared" si="1"/>
        <v>193.29273899999998</v>
      </c>
    </row>
    <row r="16" spans="1:16" s="13" customFormat="1" ht="12" customHeight="1" x14ac:dyDescent="0.2">
      <c r="A16" s="34" t="s">
        <v>37</v>
      </c>
      <c r="B16" s="113">
        <f>'[1]Podklady QZ'!B77</f>
        <v>386.68114000000003</v>
      </c>
      <c r="C16" s="113">
        <f>'[1]Podklady QZ'!C77</f>
        <v>1.6659999999999999</v>
      </c>
      <c r="D16" s="113">
        <f>'[1]Podklady QZ'!D77</f>
        <v>385.416</v>
      </c>
      <c r="E16" s="113">
        <f>'[1]Podklady QZ'!E77</f>
        <v>0</v>
      </c>
      <c r="F16" s="113">
        <f>'[1]Podklady QZ'!F77</f>
        <v>2.532</v>
      </c>
      <c r="G16" s="113">
        <f>'[1]Podklady QZ'!G77</f>
        <v>0</v>
      </c>
      <c r="H16" s="113">
        <f>'[1]Podklady QZ'!H77</f>
        <v>192.72900000000001</v>
      </c>
      <c r="I16" s="113">
        <f>'[1]Podklady QZ'!I77</f>
        <v>20.894141999999999</v>
      </c>
      <c r="J16" s="113">
        <f>'[1]Podklady QZ'!J77</f>
        <v>0</v>
      </c>
      <c r="K16" s="113">
        <f>'[1]Podklady QZ'!K77</f>
        <v>1.3501799999999999</v>
      </c>
      <c r="L16" s="113">
        <f>'[1]Podklady QZ'!L77</f>
        <v>90.688439000000002</v>
      </c>
      <c r="M16" s="113">
        <f>'[1]Podklady QZ'!M77</f>
        <v>28.156964167737261</v>
      </c>
      <c r="N16" s="113">
        <f>'[1]Podklady QZ'!N77</f>
        <v>13.23986</v>
      </c>
      <c r="O16" s="211">
        <f>'[1]Podklady QZ'!O77</f>
        <v>20.359399999999997</v>
      </c>
      <c r="P16" s="39">
        <f t="shared" si="1"/>
        <v>1143.7131251677372</v>
      </c>
    </row>
    <row r="17" spans="1:19" s="13" customFormat="1" ht="12" customHeight="1" x14ac:dyDescent="0.2">
      <c r="A17" s="34" t="s">
        <v>36</v>
      </c>
      <c r="B17" s="113">
        <f>'[1]Podklady QZ'!B78</f>
        <v>0</v>
      </c>
      <c r="C17" s="113">
        <f>'[1]Podklady QZ'!C78</f>
        <v>0.43533599999999995</v>
      </c>
      <c r="D17" s="113">
        <f>'[1]Podklady QZ'!D78</f>
        <v>0</v>
      </c>
      <c r="E17" s="113">
        <f>'[1]Podklady QZ'!E78</f>
        <v>482.21952000000016</v>
      </c>
      <c r="F17" s="113">
        <f>'[1]Podklady QZ'!F78</f>
        <v>0</v>
      </c>
      <c r="G17" s="113">
        <f>'[1]Podklady QZ'!G78</f>
        <v>0</v>
      </c>
      <c r="H17" s="113">
        <f>'[1]Podklady QZ'!H78</f>
        <v>0</v>
      </c>
      <c r="I17" s="113">
        <f>'[1]Podklady QZ'!I78</f>
        <v>1362.956698</v>
      </c>
      <c r="J17" s="113">
        <f>'[1]Podklady QZ'!J78</f>
        <v>0</v>
      </c>
      <c r="K17" s="113">
        <f>'[1]Podklady QZ'!K78</f>
        <v>0</v>
      </c>
      <c r="L17" s="113">
        <f>'[1]Podklady QZ'!L78</f>
        <v>0.183</v>
      </c>
      <c r="M17" s="113">
        <f>'[1]Podklady QZ'!M78</f>
        <v>255.08125999999999</v>
      </c>
      <c r="N17" s="113">
        <f>'[1]Podklady QZ'!N78</f>
        <v>242.44300000000001</v>
      </c>
      <c r="O17" s="211">
        <f>'[1]Podklady QZ'!O78</f>
        <v>219.631</v>
      </c>
      <c r="P17" s="39">
        <f t="shared" si="1"/>
        <v>2562.9498140000001</v>
      </c>
    </row>
    <row r="18" spans="1:19" s="13" customFormat="1" ht="12" customHeight="1" x14ac:dyDescent="0.2">
      <c r="A18" s="34" t="s">
        <v>3</v>
      </c>
      <c r="B18" s="113">
        <f>'[1]Podklady QZ'!B79</f>
        <v>0</v>
      </c>
      <c r="C18" s="113">
        <f>'[1]Podklady QZ'!C79</f>
        <v>0</v>
      </c>
      <c r="D18" s="113">
        <f>'[1]Podklady QZ'!D79</f>
        <v>0</v>
      </c>
      <c r="E18" s="113">
        <f>'[1]Podklady QZ'!E79</f>
        <v>0</v>
      </c>
      <c r="F18" s="113">
        <f>'[1]Podklady QZ'!F79</f>
        <v>0</v>
      </c>
      <c r="G18" s="113">
        <f>'[1]Podklady QZ'!G79</f>
        <v>0</v>
      </c>
      <c r="H18" s="113">
        <f>'[1]Podklady QZ'!H79</f>
        <v>0</v>
      </c>
      <c r="I18" s="113">
        <f>'[1]Podklady QZ'!I79</f>
        <v>0</v>
      </c>
      <c r="J18" s="113">
        <f>'[1]Podklady QZ'!J79</f>
        <v>0</v>
      </c>
      <c r="K18" s="113">
        <f>'[1]Podklady QZ'!K79</f>
        <v>0</v>
      </c>
      <c r="L18" s="113">
        <f>'[1]Podklady QZ'!L79</f>
        <v>0</v>
      </c>
      <c r="M18" s="113">
        <f>'[1]Podklady QZ'!M79</f>
        <v>0</v>
      </c>
      <c r="N18" s="113">
        <f>'[1]Podklady QZ'!N79</f>
        <v>0</v>
      </c>
      <c r="O18" s="211">
        <f>'[1]Podklady QZ'!O79</f>
        <v>0</v>
      </c>
      <c r="P18" s="39">
        <f t="shared" si="1"/>
        <v>0</v>
      </c>
    </row>
    <row r="19" spans="1:19" s="13" customFormat="1" ht="12" customHeight="1" x14ac:dyDescent="0.2">
      <c r="A19" s="34" t="s">
        <v>35</v>
      </c>
      <c r="B19" s="113">
        <f>'[1]Podklady QZ'!B80</f>
        <v>9.9865000000000009E-2</v>
      </c>
      <c r="C19" s="113">
        <f>'[1]Podklady QZ'!C80</f>
        <v>2.173476</v>
      </c>
      <c r="D19" s="113">
        <f>'[1]Podklady QZ'!D80</f>
        <v>0</v>
      </c>
      <c r="E19" s="113">
        <f>'[1]Podklady QZ'!E80</f>
        <v>0</v>
      </c>
      <c r="F19" s="113">
        <f>'[1]Podklady QZ'!F80</f>
        <v>0.82115899999999997</v>
      </c>
      <c r="G19" s="113">
        <f>'[1]Podklady QZ'!G80</f>
        <v>0.18126100000000001</v>
      </c>
      <c r="H19" s="113">
        <f>'[1]Podklady QZ'!H80</f>
        <v>1.6982999999999999</v>
      </c>
      <c r="I19" s="113">
        <f>'[1]Podklady QZ'!I80</f>
        <v>0.76334400000000002</v>
      </c>
      <c r="J19" s="113">
        <f>'[1]Podklady QZ'!J80</f>
        <v>18.996344999999998</v>
      </c>
      <c r="K19" s="113">
        <f>'[1]Podklady QZ'!K80</f>
        <v>0.562025</v>
      </c>
      <c r="L19" s="113">
        <f>'[1]Podklady QZ'!L80</f>
        <v>0.23697599999999999</v>
      </c>
      <c r="M19" s="113">
        <f>'[1]Podklady QZ'!M80</f>
        <v>3.278791</v>
      </c>
      <c r="N19" s="113">
        <f>'[1]Podklady QZ'!N80</f>
        <v>3.9592809999999989</v>
      </c>
      <c r="O19" s="211">
        <f>'[1]Podklady QZ'!O80</f>
        <v>0.47261899999999996</v>
      </c>
      <c r="P19" s="39">
        <f t="shared" si="1"/>
        <v>33.243441999999995</v>
      </c>
    </row>
    <row r="20" spans="1:19" s="13" customFormat="1" ht="12" customHeight="1" thickBot="1" x14ac:dyDescent="0.25">
      <c r="A20" s="37" t="s">
        <v>34</v>
      </c>
      <c r="B20" s="114">
        <f>'[1]Podklady QZ'!B81</f>
        <v>1317.0810149999993</v>
      </c>
      <c r="C20" s="114">
        <f>'[1]Podklady QZ'!C81</f>
        <v>192.73140999999995</v>
      </c>
      <c r="D20" s="114">
        <f>'[1]Podklady QZ'!D81</f>
        <v>1876.0381909999992</v>
      </c>
      <c r="E20" s="114">
        <f>'[1]Podklady QZ'!E81</f>
        <v>225.87679199999999</v>
      </c>
      <c r="F20" s="114">
        <f>'[1]Podklady QZ'!F81</f>
        <v>191.73588999999998</v>
      </c>
      <c r="G20" s="114">
        <f>'[1]Podklady QZ'!G81</f>
        <v>469.54875999999996</v>
      </c>
      <c r="H20" s="114">
        <f>'[1]Podklady QZ'!H81</f>
        <v>510.23800900000026</v>
      </c>
      <c r="I20" s="114">
        <f>'[1]Podklady QZ'!I81</f>
        <v>825.2514739999998</v>
      </c>
      <c r="J20" s="114">
        <f>'[1]Podklady QZ'!J81</f>
        <v>626.74396700000023</v>
      </c>
      <c r="K20" s="114">
        <f>'[1]Podklady QZ'!K81</f>
        <v>143.05077499999993</v>
      </c>
      <c r="L20" s="114">
        <f>'[1]Podklady QZ'!L81</f>
        <v>288.65406099999996</v>
      </c>
      <c r="M20" s="114">
        <f>'[1]Podklady QZ'!M81</f>
        <v>2214.0453258322646</v>
      </c>
      <c r="N20" s="114">
        <f>'[1]Podklady QZ'!N81</f>
        <v>517.21793700000023</v>
      </c>
      <c r="O20" s="213">
        <f>'[1]Podklady QZ'!O81</f>
        <v>576.62586460000023</v>
      </c>
      <c r="P20" s="41">
        <f t="shared" si="1"/>
        <v>9974.839471432264</v>
      </c>
    </row>
    <row r="21" spans="1:19" s="5" customFormat="1" ht="11.25" x14ac:dyDescent="0.2">
      <c r="A21" s="53"/>
      <c r="P21" s="4" t="s">
        <v>82</v>
      </c>
    </row>
    <row r="22" spans="1:19" s="13" customFormat="1" x14ac:dyDescent="0.2">
      <c r="A22" s="115"/>
      <c r="B22" s="116"/>
      <c r="C22" s="116"/>
      <c r="D22" s="116"/>
      <c r="E22" s="116"/>
      <c r="F22" s="116"/>
      <c r="G22" s="116"/>
      <c r="H22" s="116"/>
      <c r="I22" s="116"/>
      <c r="J22" s="116"/>
      <c r="K22" s="116"/>
      <c r="L22" s="116"/>
      <c r="M22" s="116"/>
      <c r="N22" s="116"/>
      <c r="O22" s="116"/>
      <c r="P22" s="115"/>
    </row>
    <row r="23" spans="1:19" s="13" customFormat="1" x14ac:dyDescent="0.2">
      <c r="A23" s="115"/>
      <c r="B23" s="116"/>
      <c r="C23" s="116"/>
      <c r="D23" s="116"/>
      <c r="E23" s="116"/>
      <c r="F23" s="116"/>
      <c r="G23" s="116"/>
      <c r="H23" s="116"/>
      <c r="I23" s="116"/>
      <c r="J23" s="116"/>
      <c r="K23" s="116"/>
      <c r="L23" s="116"/>
      <c r="M23" s="116"/>
      <c r="N23" s="116"/>
      <c r="O23" s="116"/>
      <c r="P23" s="116"/>
    </row>
    <row r="24" spans="1:19" s="13" customFormat="1" x14ac:dyDescent="0.2">
      <c r="A24" s="115"/>
      <c r="B24" s="116"/>
      <c r="C24" s="116"/>
      <c r="D24" s="116"/>
      <c r="E24" s="116"/>
      <c r="F24" s="116"/>
      <c r="G24" s="116"/>
      <c r="H24" s="116"/>
      <c r="I24" s="116"/>
      <c r="J24" s="116"/>
      <c r="K24" s="116"/>
      <c r="L24" s="116"/>
      <c r="M24" s="116"/>
      <c r="N24" s="116"/>
      <c r="O24" s="116"/>
      <c r="P24" s="116"/>
      <c r="Q24" s="117"/>
    </row>
    <row r="25" spans="1:19" s="13" customFormat="1" x14ac:dyDescent="0.2">
      <c r="A25" s="115"/>
      <c r="B25" s="116"/>
      <c r="C25" s="116"/>
      <c r="D25" s="116"/>
      <c r="E25" s="116"/>
      <c r="F25" s="116"/>
      <c r="G25" s="116"/>
      <c r="H25" s="116"/>
      <c r="I25" s="116"/>
      <c r="J25" s="116"/>
      <c r="K25" s="116"/>
      <c r="L25" s="116"/>
      <c r="M25" s="116"/>
      <c r="N25" s="116"/>
      <c r="O25" s="116"/>
      <c r="P25" s="116"/>
      <c r="Q25" s="117"/>
    </row>
    <row r="26" spans="1:19" s="13" customFormat="1" x14ac:dyDescent="0.2">
      <c r="A26" s="115"/>
      <c r="B26" s="116"/>
      <c r="C26" s="116"/>
      <c r="D26" s="116"/>
      <c r="E26" s="116"/>
      <c r="F26" s="116"/>
      <c r="G26" s="116"/>
      <c r="H26" s="116"/>
      <c r="I26" s="116"/>
      <c r="J26" s="116"/>
      <c r="K26" s="116"/>
      <c r="L26" s="116"/>
      <c r="M26" s="116"/>
      <c r="N26" s="116"/>
      <c r="O26" s="116"/>
      <c r="P26" s="116"/>
      <c r="S26" s="14"/>
    </row>
    <row r="27" spans="1:19" s="13" customFormat="1" x14ac:dyDescent="0.2">
      <c r="A27" s="115"/>
      <c r="B27" s="116"/>
      <c r="C27" s="116"/>
      <c r="D27" s="116"/>
      <c r="E27" s="116"/>
      <c r="F27" s="116"/>
      <c r="G27" s="116"/>
      <c r="H27" s="116"/>
      <c r="I27" s="116"/>
      <c r="J27" s="116"/>
      <c r="K27" s="116"/>
      <c r="L27" s="116"/>
      <c r="M27" s="116"/>
      <c r="N27" s="116"/>
      <c r="O27" s="116"/>
      <c r="P27" s="116"/>
    </row>
    <row r="28" spans="1:19" s="13" customFormat="1" x14ac:dyDescent="0.2">
      <c r="A28" s="115"/>
      <c r="B28" s="116"/>
      <c r="C28" s="116"/>
      <c r="D28" s="116"/>
      <c r="E28" s="116"/>
      <c r="F28" s="116"/>
      <c r="G28" s="116"/>
      <c r="H28" s="116"/>
      <c r="I28" s="116"/>
      <c r="J28" s="116"/>
      <c r="K28" s="116"/>
      <c r="L28" s="116"/>
      <c r="M28" s="116"/>
      <c r="N28" s="116"/>
      <c r="O28" s="116"/>
      <c r="P28" s="116"/>
    </row>
    <row r="29" spans="1:19" s="13" customFormat="1" x14ac:dyDescent="0.2">
      <c r="A29" s="115"/>
      <c r="B29" s="116"/>
      <c r="C29" s="116"/>
      <c r="D29" s="116"/>
      <c r="E29" s="116"/>
      <c r="F29" s="116"/>
      <c r="G29" s="116"/>
      <c r="H29" s="116"/>
      <c r="I29" s="116"/>
      <c r="J29" s="116"/>
      <c r="K29" s="116"/>
      <c r="L29" s="116"/>
      <c r="M29" s="116"/>
      <c r="N29" s="116"/>
      <c r="O29" s="116"/>
      <c r="P29" s="116"/>
    </row>
    <row r="30" spans="1:19" s="13" customFormat="1" x14ac:dyDescent="0.2">
      <c r="A30" s="115"/>
      <c r="B30" s="116"/>
      <c r="C30" s="116"/>
      <c r="D30" s="116"/>
      <c r="E30" s="116"/>
      <c r="F30" s="116"/>
      <c r="G30" s="116"/>
      <c r="H30" s="116"/>
      <c r="I30" s="116"/>
      <c r="J30" s="116"/>
      <c r="K30" s="116"/>
      <c r="L30" s="116"/>
      <c r="M30" s="116"/>
      <c r="N30" s="116"/>
      <c r="O30" s="116"/>
      <c r="P30" s="116"/>
    </row>
    <row r="31" spans="1:19" s="13" customFormat="1" x14ac:dyDescent="0.2">
      <c r="A31" s="115"/>
      <c r="B31" s="116"/>
      <c r="C31" s="116"/>
      <c r="D31" s="116"/>
      <c r="E31" s="116"/>
      <c r="F31" s="116"/>
      <c r="G31" s="116"/>
      <c r="H31" s="116"/>
      <c r="I31" s="116"/>
      <c r="J31" s="116"/>
      <c r="K31" s="116"/>
      <c r="L31" s="116"/>
      <c r="M31" s="116"/>
      <c r="N31" s="116"/>
      <c r="O31" s="116"/>
      <c r="P31" s="116"/>
    </row>
    <row r="32" spans="1:19" s="13" customFormat="1" x14ac:dyDescent="0.2">
      <c r="A32" s="115"/>
      <c r="B32" s="116"/>
      <c r="C32" s="116"/>
      <c r="D32" s="116"/>
      <c r="E32" s="116"/>
      <c r="F32" s="116"/>
      <c r="G32" s="116"/>
      <c r="H32" s="116"/>
      <c r="I32" s="116"/>
      <c r="J32" s="116"/>
      <c r="K32" s="116"/>
      <c r="L32" s="116"/>
      <c r="M32" s="116"/>
      <c r="N32" s="116"/>
      <c r="O32" s="116"/>
      <c r="P32" s="116"/>
    </row>
    <row r="33" spans="1:16" s="13" customFormat="1" x14ac:dyDescent="0.2">
      <c r="A33" s="115"/>
      <c r="B33" s="116"/>
      <c r="C33" s="116"/>
      <c r="D33" s="116"/>
      <c r="E33" s="116"/>
      <c r="F33" s="116"/>
      <c r="G33" s="116"/>
      <c r="H33" s="116"/>
      <c r="I33" s="116"/>
      <c r="J33" s="116"/>
      <c r="K33" s="116"/>
      <c r="L33" s="116"/>
      <c r="M33" s="116"/>
      <c r="N33" s="116"/>
      <c r="O33" s="116"/>
      <c r="P33" s="116"/>
    </row>
    <row r="34" spans="1:16" s="13" customFormat="1" x14ac:dyDescent="0.2">
      <c r="A34" s="115"/>
      <c r="B34" s="116"/>
      <c r="C34" s="116"/>
      <c r="D34" s="116"/>
      <c r="E34" s="116"/>
      <c r="F34" s="116"/>
      <c r="G34" s="116"/>
      <c r="H34" s="116"/>
      <c r="I34" s="116"/>
      <c r="J34" s="116"/>
      <c r="K34" s="116"/>
      <c r="L34" s="116"/>
      <c r="M34" s="116"/>
      <c r="N34" s="116"/>
      <c r="O34" s="116"/>
      <c r="P34" s="116"/>
    </row>
    <row r="35" spans="1:16" s="13" customFormat="1" x14ac:dyDescent="0.2">
      <c r="A35" s="115"/>
      <c r="B35" s="116"/>
      <c r="C35" s="116"/>
      <c r="D35" s="116"/>
      <c r="E35" s="116"/>
      <c r="F35" s="116"/>
      <c r="G35" s="116"/>
      <c r="H35" s="116"/>
      <c r="I35" s="116"/>
      <c r="J35" s="116"/>
      <c r="K35" s="116"/>
      <c r="L35" s="116"/>
      <c r="M35" s="116"/>
      <c r="N35" s="116"/>
      <c r="O35" s="116"/>
      <c r="P35" s="116"/>
    </row>
    <row r="36" spans="1:16" s="13" customFormat="1" x14ac:dyDescent="0.2">
      <c r="A36" s="115"/>
      <c r="B36" s="116"/>
      <c r="C36" s="116"/>
      <c r="D36" s="116"/>
      <c r="E36" s="116"/>
      <c r="F36" s="116"/>
      <c r="G36" s="116"/>
      <c r="H36" s="116"/>
      <c r="I36" s="116"/>
      <c r="J36" s="116"/>
      <c r="K36" s="116"/>
      <c r="L36" s="116"/>
      <c r="M36" s="116"/>
      <c r="N36" s="116"/>
      <c r="O36" s="116"/>
      <c r="P36" s="116"/>
    </row>
    <row r="37" spans="1:16" s="13" customFormat="1" x14ac:dyDescent="0.2">
      <c r="A37" s="115"/>
      <c r="B37" s="116"/>
      <c r="C37" s="116"/>
      <c r="D37" s="116"/>
      <c r="E37" s="116"/>
      <c r="F37" s="116"/>
      <c r="G37" s="116"/>
      <c r="H37" s="116"/>
      <c r="I37" s="116"/>
      <c r="J37" s="116"/>
      <c r="K37" s="116"/>
      <c r="L37" s="116"/>
      <c r="M37" s="116"/>
      <c r="N37" s="116"/>
      <c r="O37" s="116"/>
      <c r="P37" s="116"/>
    </row>
    <row r="38" spans="1:16" s="13" customFormat="1" x14ac:dyDescent="0.2">
      <c r="A38" s="115"/>
      <c r="B38" s="116"/>
      <c r="C38" s="116"/>
      <c r="D38" s="116"/>
      <c r="E38" s="116"/>
      <c r="F38" s="116"/>
      <c r="G38" s="116"/>
      <c r="H38" s="116"/>
      <c r="I38" s="116"/>
      <c r="J38" s="116"/>
      <c r="K38" s="116"/>
      <c r="L38" s="116"/>
      <c r="M38" s="116"/>
      <c r="N38" s="116"/>
      <c r="O38" s="116"/>
      <c r="P38" s="116"/>
    </row>
    <row r="39" spans="1:16" s="13" customFormat="1" x14ac:dyDescent="0.2">
      <c r="A39" s="115"/>
      <c r="B39" s="116"/>
      <c r="C39" s="116"/>
      <c r="D39" s="116"/>
      <c r="E39" s="116"/>
      <c r="F39" s="116"/>
      <c r="G39" s="116"/>
      <c r="H39" s="116"/>
      <c r="I39" s="116"/>
      <c r="J39" s="116"/>
      <c r="K39" s="116"/>
      <c r="L39" s="116"/>
      <c r="M39" s="116"/>
      <c r="N39" s="116"/>
      <c r="O39" s="116"/>
      <c r="P39" s="116"/>
    </row>
    <row r="40" spans="1:16" s="13" customFormat="1" x14ac:dyDescent="0.2">
      <c r="A40" s="115"/>
      <c r="B40" s="116"/>
      <c r="C40" s="116"/>
      <c r="D40" s="116"/>
      <c r="E40" s="116"/>
      <c r="F40" s="116"/>
      <c r="G40" s="116"/>
      <c r="H40" s="116"/>
      <c r="I40" s="116"/>
      <c r="J40" s="116"/>
      <c r="K40" s="116"/>
      <c r="L40" s="116"/>
      <c r="M40" s="116"/>
      <c r="N40" s="116"/>
      <c r="O40" s="116"/>
      <c r="P40" s="116"/>
    </row>
    <row r="41" spans="1:16" s="13" customFormat="1" x14ac:dyDescent="0.2">
      <c r="A41" s="115"/>
      <c r="B41" s="116"/>
      <c r="C41" s="116"/>
      <c r="D41" s="116"/>
      <c r="E41" s="116"/>
      <c r="F41" s="116"/>
      <c r="G41" s="116"/>
      <c r="H41" s="116"/>
      <c r="I41" s="116"/>
      <c r="J41" s="116"/>
      <c r="K41" s="116"/>
      <c r="L41" s="116"/>
      <c r="M41" s="116"/>
      <c r="N41" s="116"/>
      <c r="O41" s="116"/>
      <c r="P41" s="116"/>
    </row>
    <row r="42" spans="1:16" s="13" customFormat="1" x14ac:dyDescent="0.2">
      <c r="A42" s="3"/>
      <c r="B42" s="3"/>
      <c r="C42" s="3"/>
      <c r="D42" s="3"/>
      <c r="E42" s="3"/>
      <c r="F42" s="3"/>
      <c r="G42" s="3"/>
      <c r="H42" s="3"/>
      <c r="I42" s="3"/>
      <c r="J42" s="3"/>
      <c r="K42" s="3"/>
      <c r="L42" s="3"/>
      <c r="M42" s="3"/>
      <c r="N42" s="3"/>
      <c r="O42" s="3"/>
      <c r="P42" s="3"/>
    </row>
    <row r="44" spans="1:16" x14ac:dyDescent="0.2">
      <c r="C44" s="118"/>
    </row>
    <row r="45" spans="1:16" x14ac:dyDescent="0.2">
      <c r="C45" s="118"/>
    </row>
    <row r="46" spans="1:16" x14ac:dyDescent="0.2">
      <c r="C46" s="118"/>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Q48"/>
  <sheetViews>
    <sheetView showGridLines="0" zoomScaleNormal="100" workbookViewId="0">
      <selection activeCell="Q41" sqref="Q41"/>
    </sheetView>
  </sheetViews>
  <sheetFormatPr defaultRowHeight="12.75" x14ac:dyDescent="0.2"/>
  <cols>
    <col min="1" max="1" width="30.85546875" style="3" customWidth="1"/>
    <col min="2" max="13" width="8.5703125" style="3" customWidth="1"/>
    <col min="14" max="14" width="10.42578125" style="3" customWidth="1"/>
    <col min="15" max="15" width="8.42578125" style="3" customWidth="1"/>
    <col min="16" max="16" width="11.42578125" style="3" bestFit="1" customWidth="1"/>
    <col min="17" max="16384" width="9.140625" style="3"/>
  </cols>
  <sheetData>
    <row r="1" spans="1:16" s="112" customFormat="1" ht="18.75" x14ac:dyDescent="0.3">
      <c r="A1" s="21" t="s">
        <v>179</v>
      </c>
      <c r="B1" s="45"/>
      <c r="C1" s="45"/>
      <c r="D1" s="45"/>
      <c r="E1" s="45"/>
      <c r="F1" s="45"/>
      <c r="G1" s="45"/>
      <c r="H1" s="45"/>
      <c r="I1" s="45"/>
      <c r="J1" s="45"/>
      <c r="K1" s="45"/>
      <c r="L1" s="45"/>
      <c r="M1" s="45"/>
      <c r="N1" s="111" t="str">
        <f>Obsah!$A$1</f>
        <v>IV. čtvrtletí 2019</v>
      </c>
    </row>
    <row r="2" spans="1:16" s="13" customFormat="1" ht="7.5" customHeight="1" x14ac:dyDescent="0.2"/>
    <row r="3" spans="1:16" s="13" customFormat="1" ht="12" x14ac:dyDescent="0.2">
      <c r="A3" s="479"/>
      <c r="B3" s="469" t="s">
        <v>48</v>
      </c>
      <c r="C3" s="469"/>
      <c r="D3" s="469"/>
      <c r="E3" s="469" t="s">
        <v>49</v>
      </c>
      <c r="F3" s="469"/>
      <c r="G3" s="469"/>
      <c r="H3" s="469" t="s">
        <v>50</v>
      </c>
      <c r="I3" s="469"/>
      <c r="J3" s="469"/>
      <c r="K3" s="469" t="s">
        <v>51</v>
      </c>
      <c r="L3" s="469"/>
      <c r="M3" s="469"/>
      <c r="N3" s="467" t="s">
        <v>7</v>
      </c>
    </row>
    <row r="4" spans="1:16" s="13" customFormat="1" ht="12" customHeight="1" x14ac:dyDescent="0.2">
      <c r="A4" s="480"/>
      <c r="B4" s="109" t="s">
        <v>8</v>
      </c>
      <c r="C4" s="109" t="s">
        <v>9</v>
      </c>
      <c r="D4" s="109" t="s">
        <v>10</v>
      </c>
      <c r="E4" s="109" t="s">
        <v>11</v>
      </c>
      <c r="F4" s="109" t="s">
        <v>12</v>
      </c>
      <c r="G4" s="109" t="s">
        <v>13</v>
      </c>
      <c r="H4" s="109" t="s">
        <v>14</v>
      </c>
      <c r="I4" s="109" t="s">
        <v>15</v>
      </c>
      <c r="J4" s="109" t="s">
        <v>16</v>
      </c>
      <c r="K4" s="109" t="s">
        <v>17</v>
      </c>
      <c r="L4" s="109" t="s">
        <v>18</v>
      </c>
      <c r="M4" s="109" t="s">
        <v>19</v>
      </c>
      <c r="N4" s="468"/>
      <c r="P4" s="279"/>
    </row>
    <row r="5" spans="1:16" s="13" customFormat="1" ht="12" customHeight="1" x14ac:dyDescent="0.2">
      <c r="A5" s="481" t="s">
        <v>182</v>
      </c>
      <c r="B5" s="474">
        <f>SUM(B6:D6)</f>
        <v>34130.722068595802</v>
      </c>
      <c r="C5" s="475"/>
      <c r="D5" s="476"/>
      <c r="E5" s="475">
        <f>SUM(E6:G6)</f>
        <v>15588.709891275044</v>
      </c>
      <c r="F5" s="475"/>
      <c r="G5" s="475"/>
      <c r="H5" s="474">
        <f>SUM(H6:J6)</f>
        <v>9852.7661750351162</v>
      </c>
      <c r="I5" s="475"/>
      <c r="J5" s="476"/>
      <c r="K5" s="474">
        <f>SUM(K6:M6)</f>
        <v>27164.02403720748</v>
      </c>
      <c r="L5" s="475"/>
      <c r="M5" s="476"/>
      <c r="N5" s="471">
        <f>SUM(B6:M6)</f>
        <v>86736.222172113426</v>
      </c>
      <c r="P5" s="279"/>
    </row>
    <row r="6" spans="1:16" s="110" customFormat="1" ht="12" customHeight="1" x14ac:dyDescent="0.2">
      <c r="A6" s="473"/>
      <c r="B6" s="197">
        <f>SUM(B7:B22)</f>
        <v>13951.59134553317</v>
      </c>
      <c r="C6" s="65">
        <f t="shared" ref="C6:M6" si="0">SUM(C7:C22)</f>
        <v>10859.132982433035</v>
      </c>
      <c r="D6" s="198">
        <f t="shared" si="0"/>
        <v>9319.9977406295966</v>
      </c>
      <c r="E6" s="65">
        <f t="shared" si="0"/>
        <v>6592.7769350827857</v>
      </c>
      <c r="F6" s="65">
        <f t="shared" si="0"/>
        <v>5958.9783780946327</v>
      </c>
      <c r="G6" s="65">
        <f t="shared" si="0"/>
        <v>3036.954578097625</v>
      </c>
      <c r="H6" s="197">
        <f t="shared" si="0"/>
        <v>2934.7981334559699</v>
      </c>
      <c r="I6" s="65">
        <f t="shared" si="0"/>
        <v>2936.7660077274136</v>
      </c>
      <c r="J6" s="198">
        <f t="shared" si="0"/>
        <v>3981.2020338517323</v>
      </c>
      <c r="K6" s="197">
        <f t="shared" si="0"/>
        <v>6779.1629928110024</v>
      </c>
      <c r="L6" s="65">
        <f t="shared" si="0"/>
        <v>9075.2899374189783</v>
      </c>
      <c r="M6" s="198">
        <f t="shared" si="0"/>
        <v>11309.571106977499</v>
      </c>
      <c r="N6" s="459"/>
      <c r="P6" s="186"/>
    </row>
    <row r="7" spans="1:16" s="13" customFormat="1" ht="12" customHeight="1" x14ac:dyDescent="0.2">
      <c r="A7" s="36" t="s">
        <v>44</v>
      </c>
      <c r="B7" s="199">
        <f>'[1]Podklady QZ'!B89</f>
        <v>792.15343599999994</v>
      </c>
      <c r="C7" s="19">
        <f>'[1]Podklady QZ'!C89</f>
        <v>650.7919459999996</v>
      </c>
      <c r="D7" s="200">
        <f>'[1]Podklady QZ'!D89</f>
        <v>668.82089699999983</v>
      </c>
      <c r="E7" s="19">
        <f>'[1]Podklady QZ'!E89</f>
        <v>529.11232099999995</v>
      </c>
      <c r="F7" s="19">
        <f>'[1]Podklady QZ'!F89</f>
        <v>502.58146499999992</v>
      </c>
      <c r="G7" s="120">
        <f>'[1]Podklady QZ'!G89</f>
        <v>268.318038</v>
      </c>
      <c r="H7" s="199">
        <f>'[1]Podklady QZ'!H89</f>
        <v>261.63980900000001</v>
      </c>
      <c r="I7" s="19">
        <f>'[1]Podklady QZ'!I89</f>
        <v>290.97088500000001</v>
      </c>
      <c r="J7" s="200">
        <f>'[1]Podklady QZ'!J89</f>
        <v>360.757385</v>
      </c>
      <c r="K7" s="199">
        <f>'[1]Podklady QZ'!K89</f>
        <v>558.87031100000002</v>
      </c>
      <c r="L7" s="19">
        <f>'[1]Podklady QZ'!L89</f>
        <v>720.42059799999993</v>
      </c>
      <c r="M7" s="200">
        <f>'[1]Podklady QZ'!M89</f>
        <v>858.18470500000001</v>
      </c>
      <c r="N7" s="49">
        <f>SUM(B7:M7)</f>
        <v>6462.6217959999985</v>
      </c>
      <c r="P7" s="72"/>
    </row>
    <row r="8" spans="1:16" s="13" customFormat="1" ht="12" customHeight="1" x14ac:dyDescent="0.2">
      <c r="A8" s="47" t="s">
        <v>43</v>
      </c>
      <c r="B8" s="201">
        <f>'[1]Podklady QZ'!B90</f>
        <v>66.885102999999987</v>
      </c>
      <c r="C8" s="16">
        <f>'[1]Podklady QZ'!C90</f>
        <v>57.573044000000003</v>
      </c>
      <c r="D8" s="202">
        <f>'[1]Podklady QZ'!D90</f>
        <v>56.767586999999985</v>
      </c>
      <c r="E8" s="443">
        <f>'[1]Podklady QZ'!E90</f>
        <v>46.317766000000006</v>
      </c>
      <c r="F8" s="16">
        <f>'[1]Podklady QZ'!F90</f>
        <v>41.603532000000001</v>
      </c>
      <c r="G8" s="440">
        <f>'[1]Podklady QZ'!G90</f>
        <v>26.361570000000007</v>
      </c>
      <c r="H8" s="201">
        <f>'[1]Podklady QZ'!H90</f>
        <v>26.122696999999992</v>
      </c>
      <c r="I8" s="16">
        <f>'[1]Podklady QZ'!I90</f>
        <v>25.744942999999999</v>
      </c>
      <c r="J8" s="202">
        <f>'[1]Podklady QZ'!J90</f>
        <v>31.909329</v>
      </c>
      <c r="K8" s="201">
        <f>'[1]Podklady QZ'!K90</f>
        <v>46.310410999999995</v>
      </c>
      <c r="L8" s="16">
        <f>'[1]Podklady QZ'!L90</f>
        <v>53.115823000000006</v>
      </c>
      <c r="M8" s="202">
        <f>'[1]Podklady QZ'!M90</f>
        <v>58.880933000000006</v>
      </c>
      <c r="N8" s="50">
        <f>SUM(B8:M8)</f>
        <v>537.59273800000005</v>
      </c>
      <c r="P8" s="72"/>
    </row>
    <row r="9" spans="1:16" s="13" customFormat="1" ht="12" customHeight="1" x14ac:dyDescent="0.2">
      <c r="A9" s="47" t="s">
        <v>42</v>
      </c>
      <c r="B9" s="201">
        <f>'[1]Podklady QZ'!B91</f>
        <v>2006.9866100000002</v>
      </c>
      <c r="C9" s="16">
        <f>'[1]Podklady QZ'!C91</f>
        <v>1375.7340489999999</v>
      </c>
      <c r="D9" s="202">
        <f>'[1]Podklady QZ'!D91</f>
        <v>1118.9345230000001</v>
      </c>
      <c r="E9" s="443">
        <f>'[1]Podklady QZ'!E91</f>
        <v>677.61285199999998</v>
      </c>
      <c r="F9" s="16">
        <f>'[1]Podklady QZ'!F91</f>
        <v>523.7819669999999</v>
      </c>
      <c r="G9" s="440">
        <f>'[1]Podklady QZ'!G91</f>
        <v>265.768236</v>
      </c>
      <c r="H9" s="201">
        <f>'[1]Podklady QZ'!H91</f>
        <v>246.51630900000001</v>
      </c>
      <c r="I9" s="16">
        <f>'[1]Podklady QZ'!I91</f>
        <v>244.41480799999997</v>
      </c>
      <c r="J9" s="202">
        <f>'[1]Podklady QZ'!J91</f>
        <v>323.93334500000003</v>
      </c>
      <c r="K9" s="201">
        <f>'[1]Podklady QZ'!K91</f>
        <v>751.42385400000001</v>
      </c>
      <c r="L9" s="16">
        <f>'[1]Podklady QZ'!L91</f>
        <v>1023.9738190000002</v>
      </c>
      <c r="M9" s="202">
        <f>'[1]Podklady QZ'!M91</f>
        <v>1406.396577</v>
      </c>
      <c r="N9" s="50">
        <f>SUM(B9:M9)</f>
        <v>9965.4769489999999</v>
      </c>
      <c r="P9" s="72"/>
    </row>
    <row r="10" spans="1:16" s="13" customFormat="1" ht="12" customHeight="1" x14ac:dyDescent="0.2">
      <c r="A10" s="47" t="s">
        <v>67</v>
      </c>
      <c r="B10" s="203">
        <f>'[1]Podklady QZ'!B92</f>
        <v>0.76602400000000004</v>
      </c>
      <c r="C10" s="113">
        <f>'[1]Podklady QZ'!C92</f>
        <v>0.72767599999999999</v>
      </c>
      <c r="D10" s="202">
        <f>'[1]Podklady QZ'!D92</f>
        <v>1.218818</v>
      </c>
      <c r="E10" s="439">
        <f>'[1]Podklady QZ'!E92</f>
        <v>1.1775899999999999</v>
      </c>
      <c r="F10" s="113">
        <f>'[1]Podklady QZ'!F92</f>
        <v>0.95315899999999998</v>
      </c>
      <c r="G10" s="440">
        <f>'[1]Podklady QZ'!G92</f>
        <v>1.1530560000000001</v>
      </c>
      <c r="H10" s="204">
        <f>'[1]Podklady QZ'!H92</f>
        <v>0.81083400000000005</v>
      </c>
      <c r="I10" s="113">
        <f>'[1]Podklady QZ'!I92</f>
        <v>1.893424</v>
      </c>
      <c r="J10" s="202">
        <f>'[1]Podklady QZ'!J92</f>
        <v>0.94592900000000002</v>
      </c>
      <c r="K10" s="204">
        <f>'[1]Podklady QZ'!K92</f>
        <v>1.5993169999999999</v>
      </c>
      <c r="L10" s="113">
        <f>'[1]Podklady QZ'!L92</f>
        <v>1.2229539999999999</v>
      </c>
      <c r="M10" s="202">
        <f>'[1]Podklady QZ'!M92</f>
        <v>0.96850800000000004</v>
      </c>
      <c r="N10" s="40">
        <f t="shared" ref="N10:N20" si="1">SUM(B10:M10)</f>
        <v>13.437288999999998</v>
      </c>
      <c r="P10" s="72"/>
    </row>
    <row r="11" spans="1:16" s="13" customFormat="1" ht="12" customHeight="1" x14ac:dyDescent="0.2">
      <c r="A11" s="47" t="s">
        <v>68</v>
      </c>
      <c r="B11" s="203">
        <f>'[1]Podklady QZ'!B93</f>
        <v>1.515936</v>
      </c>
      <c r="C11" s="113">
        <f>'[1]Podklady QZ'!C93</f>
        <v>1.120344</v>
      </c>
      <c r="D11" s="202">
        <f>'[1]Podklady QZ'!D93</f>
        <v>1.152612</v>
      </c>
      <c r="E11" s="439">
        <f>'[1]Podklady QZ'!E93</f>
        <v>0.74166500000000013</v>
      </c>
      <c r="F11" s="113">
        <f>'[1]Podklady QZ'!F93</f>
        <v>0.76666499999999993</v>
      </c>
      <c r="G11" s="440">
        <f>'[1]Podklady QZ'!G93</f>
        <v>0.89588000000000001</v>
      </c>
      <c r="H11" s="204">
        <f>'[1]Podklady QZ'!H93</f>
        <v>1.15673</v>
      </c>
      <c r="I11" s="113">
        <f>'[1]Podklady QZ'!I93</f>
        <v>0.68067</v>
      </c>
      <c r="J11" s="202">
        <f>'[1]Podklady QZ'!J93</f>
        <v>1.1045099999999999</v>
      </c>
      <c r="K11" s="204">
        <f>'[1]Podklady QZ'!K93</f>
        <v>1.27166</v>
      </c>
      <c r="L11" s="113">
        <f>'[1]Podklady QZ'!L93</f>
        <v>1.00634</v>
      </c>
      <c r="M11" s="202">
        <f>'[1]Podklady QZ'!M93</f>
        <v>0.89276999999999995</v>
      </c>
      <c r="N11" s="40">
        <f t="shared" si="1"/>
        <v>12.305781999999999</v>
      </c>
      <c r="P11" s="72"/>
    </row>
    <row r="12" spans="1:16" s="13" customFormat="1" ht="12" customHeight="1" x14ac:dyDescent="0.2">
      <c r="A12" s="47" t="s">
        <v>69</v>
      </c>
      <c r="B12" s="203">
        <f>'[1]Podklady QZ'!B94</f>
        <v>5.1999999999999998E-3</v>
      </c>
      <c r="C12" s="113">
        <f>'[1]Podklady QZ'!C94</f>
        <v>1.6300000000000002E-2</v>
      </c>
      <c r="D12" s="202">
        <f>'[1]Podklady QZ'!D94</f>
        <v>2.8079999999999997E-2</v>
      </c>
      <c r="E12" s="439">
        <f>'[1]Podklady QZ'!E94</f>
        <v>5.7146000000000002E-2</v>
      </c>
      <c r="F12" s="113">
        <f>'[1]Podklady QZ'!F94</f>
        <v>4.4698999999999996E-2</v>
      </c>
      <c r="G12" s="440">
        <f>'[1]Podklady QZ'!G94</f>
        <v>8.0467999999999998E-2</v>
      </c>
      <c r="H12" s="204">
        <f>'[1]Podklady QZ'!H94</f>
        <v>6.8652000000000005E-2</v>
      </c>
      <c r="I12" s="113">
        <f>'[1]Podklady QZ'!I94</f>
        <v>6.1426000000000001E-2</v>
      </c>
      <c r="J12" s="202">
        <f>'[1]Podklady QZ'!J94</f>
        <v>4.9225999999999999E-2</v>
      </c>
      <c r="K12" s="204">
        <f>'[1]Podklady QZ'!K94</f>
        <v>3.1350999999999997E-2</v>
      </c>
      <c r="L12" s="113">
        <f>'[1]Podklady QZ'!L94</f>
        <v>9.0320000000000001E-3</v>
      </c>
      <c r="M12" s="202">
        <f>'[1]Podklady QZ'!M94</f>
        <v>9.5950000000000011E-3</v>
      </c>
      <c r="N12" s="40">
        <f t="shared" si="1"/>
        <v>0.461175</v>
      </c>
      <c r="P12" s="72"/>
    </row>
    <row r="13" spans="1:16" s="13" customFormat="1" ht="12" customHeight="1" x14ac:dyDescent="0.2">
      <c r="A13" s="47" t="s">
        <v>41</v>
      </c>
      <c r="B13" s="203">
        <f>'[1]Podklady QZ'!B95</f>
        <v>6707.2352700000019</v>
      </c>
      <c r="C13" s="113">
        <f>'[1]Podklady QZ'!C95</f>
        <v>5324.0563550000006</v>
      </c>
      <c r="D13" s="202">
        <f>'[1]Podklady QZ'!D95</f>
        <v>4408.4952400000002</v>
      </c>
      <c r="E13" s="439">
        <f>'[1]Podklady QZ'!E95</f>
        <v>3120.4066200000002</v>
      </c>
      <c r="F13" s="113">
        <f>'[1]Podklady QZ'!F95</f>
        <v>2746.6942900000004</v>
      </c>
      <c r="G13" s="440">
        <f>'[1]Podklady QZ'!G95</f>
        <v>1142.2297439999998</v>
      </c>
      <c r="H13" s="204">
        <f>'[1]Podklady QZ'!H95</f>
        <v>1022.2579099999999</v>
      </c>
      <c r="I13" s="113">
        <f>'[1]Podklady QZ'!I95</f>
        <v>1121.6837409999998</v>
      </c>
      <c r="J13" s="202">
        <f>'[1]Podklady QZ'!J95</f>
        <v>1742.8882839999999</v>
      </c>
      <c r="K13" s="204">
        <f>'[1]Podklady QZ'!K95</f>
        <v>3132.6542100000011</v>
      </c>
      <c r="L13" s="113">
        <f>'[1]Podklady QZ'!L95</f>
        <v>4267.6937079999989</v>
      </c>
      <c r="M13" s="202">
        <f>'[1]Podklady QZ'!M95</f>
        <v>5322.5149349999992</v>
      </c>
      <c r="N13" s="40">
        <f t="shared" si="1"/>
        <v>40058.810307000007</v>
      </c>
      <c r="P13" s="72"/>
    </row>
    <row r="14" spans="1:16" s="13" customFormat="1" ht="12" customHeight="1" x14ac:dyDescent="0.2">
      <c r="A14" s="47" t="s">
        <v>80</v>
      </c>
      <c r="B14" s="203">
        <f>'[1]Podklady QZ'!B96</f>
        <v>37.952019999999997</v>
      </c>
      <c r="C14" s="113">
        <f>'[1]Podklady QZ'!C96</f>
        <v>30.353149999999999</v>
      </c>
      <c r="D14" s="202">
        <f>'[1]Podklady QZ'!D96</f>
        <v>26.839400000000001</v>
      </c>
      <c r="E14" s="439">
        <f>'[1]Podklady QZ'!E96</f>
        <v>18.68778</v>
      </c>
      <c r="F14" s="113">
        <f>'[1]Podklady QZ'!F96</f>
        <v>14.33745</v>
      </c>
      <c r="G14" s="440">
        <f>'[1]Podklady QZ'!G96</f>
        <v>6.4776900000000008</v>
      </c>
      <c r="H14" s="204">
        <f>'[1]Podklady QZ'!H96</f>
        <v>6.1265999999999998</v>
      </c>
      <c r="I14" s="113">
        <f>'[1]Podklady QZ'!I96</f>
        <v>6.6922899999999998</v>
      </c>
      <c r="J14" s="202">
        <f>'[1]Podklady QZ'!J96</f>
        <v>9.7302499999999998</v>
      </c>
      <c r="K14" s="204">
        <f>'[1]Podklady QZ'!K96</f>
        <v>16.423869999999997</v>
      </c>
      <c r="L14" s="113">
        <f>'[1]Podklady QZ'!L96</f>
        <v>28.020340000000001</v>
      </c>
      <c r="M14" s="202">
        <f>'[1]Podklady QZ'!M96</f>
        <v>32.357599999999998</v>
      </c>
      <c r="N14" s="40">
        <f t="shared" si="1"/>
        <v>233.99844000000002</v>
      </c>
      <c r="P14" s="72"/>
    </row>
    <row r="15" spans="1:16" s="13" customFormat="1" ht="12" customHeight="1" x14ac:dyDescent="0.2">
      <c r="A15" s="47" t="s">
        <v>40</v>
      </c>
      <c r="B15" s="203">
        <f>'[1]Podklady QZ'!B97</f>
        <v>6.6599999999999993E-2</v>
      </c>
      <c r="C15" s="113">
        <f>'[1]Podklady QZ'!C97</f>
        <v>3.7350000000000001E-2</v>
      </c>
      <c r="D15" s="202">
        <f>'[1]Podklady QZ'!D97</f>
        <v>2.8559999999999999E-2</v>
      </c>
      <c r="E15" s="439">
        <f>'[1]Podklady QZ'!E97</f>
        <v>2.4164999999999999E-2</v>
      </c>
      <c r="F15" s="113">
        <f>'[1]Podklady QZ'!F97</f>
        <v>1.7574000000000003E-2</v>
      </c>
      <c r="G15" s="440">
        <f>'[1]Podklady QZ'!G97</f>
        <v>0</v>
      </c>
      <c r="H15" s="204">
        <f>'[1]Podklady QZ'!H97</f>
        <v>0</v>
      </c>
      <c r="I15" s="113">
        <f>'[1]Podklady QZ'!I97</f>
        <v>0</v>
      </c>
      <c r="J15" s="202">
        <f>'[1]Podklady QZ'!J97</f>
        <v>2.2200000000000002E-3</v>
      </c>
      <c r="K15" s="204">
        <f>'[1]Podklady QZ'!K97</f>
        <v>1.098E-2</v>
      </c>
      <c r="L15" s="113">
        <f>'[1]Podklady QZ'!L97</f>
        <v>2.1989999999999999E-2</v>
      </c>
      <c r="M15" s="202">
        <f>'[1]Podklady QZ'!M97</f>
        <v>2.8570000000000002E-2</v>
      </c>
      <c r="N15" s="40">
        <f t="shared" si="1"/>
        <v>0.238009</v>
      </c>
      <c r="P15" s="72"/>
    </row>
    <row r="16" spans="1:16" s="13" customFormat="1" ht="12" customHeight="1" x14ac:dyDescent="0.2">
      <c r="A16" s="47" t="s">
        <v>39</v>
      </c>
      <c r="B16" s="204">
        <f>'[1]Podklady QZ'!B98</f>
        <v>51.898458000000005</v>
      </c>
      <c r="C16" s="113">
        <f>'[1]Podklady QZ'!C98</f>
        <v>45.619341999999996</v>
      </c>
      <c r="D16" s="202">
        <f>'[1]Podklady QZ'!D98</f>
        <v>43.047150999999999</v>
      </c>
      <c r="E16" s="439">
        <f>'[1]Podklady QZ'!E98</f>
        <v>57.251500999999998</v>
      </c>
      <c r="F16" s="113">
        <f>'[1]Podklady QZ'!F98</f>
        <v>50.428268000000003</v>
      </c>
      <c r="G16" s="440">
        <f>'[1]Podklady QZ'!G98</f>
        <v>26.899425000000001</v>
      </c>
      <c r="H16" s="204">
        <f>'[1]Podklady QZ'!H98</f>
        <v>24.817616000000001</v>
      </c>
      <c r="I16" s="113">
        <f>'[1]Podklady QZ'!I98</f>
        <v>25.908954999999999</v>
      </c>
      <c r="J16" s="202">
        <f>'[1]Podklady QZ'!J98</f>
        <v>39.745685999999999</v>
      </c>
      <c r="K16" s="204">
        <f>'[1]Podklady QZ'!K98</f>
        <v>33.156987999999998</v>
      </c>
      <c r="L16" s="113">
        <f>'[1]Podklady QZ'!L98</f>
        <v>28.697875000000003</v>
      </c>
      <c r="M16" s="202">
        <f>'[1]Podklady QZ'!M98</f>
        <v>40.535435</v>
      </c>
      <c r="N16" s="40">
        <f t="shared" si="1"/>
        <v>468.00669999999997</v>
      </c>
      <c r="P16" s="72"/>
    </row>
    <row r="17" spans="1:17" s="13" customFormat="1" ht="12" customHeight="1" x14ac:dyDescent="0.2">
      <c r="A17" s="47" t="s">
        <v>38</v>
      </c>
      <c r="B17" s="204">
        <f>'[1]Podklady QZ'!B99</f>
        <v>14.732609999999999</v>
      </c>
      <c r="C17" s="113">
        <f>'[1]Podklady QZ'!C99</f>
        <v>12.266512000000001</v>
      </c>
      <c r="D17" s="202">
        <f>'[1]Podklady QZ'!D99</f>
        <v>12.883028999999999</v>
      </c>
      <c r="E17" s="439">
        <f>'[1]Podklady QZ'!E99</f>
        <v>7.1941369999999996</v>
      </c>
      <c r="F17" s="113">
        <f>'[1]Podklady QZ'!F99</f>
        <v>5.7064560000000002</v>
      </c>
      <c r="G17" s="440">
        <f>'[1]Podklady QZ'!G99</f>
        <v>8.8580000000000005</v>
      </c>
      <c r="H17" s="204">
        <f>'[1]Podklady QZ'!H99</f>
        <v>0.66</v>
      </c>
      <c r="I17" s="113">
        <f>'[1]Podklady QZ'!I99</f>
        <v>0.66400000000000003</v>
      </c>
      <c r="J17" s="202">
        <f>'[1]Podklady QZ'!J99</f>
        <v>1.1360969999999999</v>
      </c>
      <c r="K17" s="204">
        <f>'[1]Podklady QZ'!K99</f>
        <v>6.1909160000000005</v>
      </c>
      <c r="L17" s="113">
        <f>'[1]Podklady QZ'!L99</f>
        <v>7.86</v>
      </c>
      <c r="M17" s="202">
        <f>'[1]Podklady QZ'!M99</f>
        <v>11.444130999999999</v>
      </c>
      <c r="N17" s="40">
        <f t="shared" si="1"/>
        <v>89.595888000000002</v>
      </c>
      <c r="P17" s="72"/>
    </row>
    <row r="18" spans="1:17" s="13" customFormat="1" ht="12" customHeight="1" x14ac:dyDescent="0.2">
      <c r="A18" s="47" t="s">
        <v>37</v>
      </c>
      <c r="B18" s="204">
        <f>'[1]Podklady QZ'!B100</f>
        <v>288.15027697129864</v>
      </c>
      <c r="C18" s="113">
        <f>'[1]Podklady QZ'!C100</f>
        <v>241.80156573709073</v>
      </c>
      <c r="D18" s="202">
        <f>'[1]Podklady QZ'!D100</f>
        <v>260.18685697920318</v>
      </c>
      <c r="E18" s="439">
        <f>'[1]Podklady QZ'!E100</f>
        <v>268.15577064539036</v>
      </c>
      <c r="F18" s="113">
        <f>'[1]Podklady QZ'!F100</f>
        <v>235.21546033824069</v>
      </c>
      <c r="G18" s="440">
        <f>'[1]Podklady QZ'!G100</f>
        <v>190.87439915633391</v>
      </c>
      <c r="H18" s="204">
        <f>'[1]Podklady QZ'!H100</f>
        <v>204.29744308155466</v>
      </c>
      <c r="I18" s="113">
        <f>'[1]Podklady QZ'!I100</f>
        <v>202.92784695510329</v>
      </c>
      <c r="J18" s="202">
        <f>'[1]Podklady QZ'!J100</f>
        <v>188.26896258997465</v>
      </c>
      <c r="K18" s="204">
        <f>'[1]Podklady QZ'!K100</f>
        <v>204.13091687687154</v>
      </c>
      <c r="L18" s="113">
        <f>'[1]Podklady QZ'!L100</f>
        <v>288.43094158780184</v>
      </c>
      <c r="M18" s="202">
        <f>'[1]Podklady QZ'!M100</f>
        <v>249.81718195541353</v>
      </c>
      <c r="N18" s="40">
        <f t="shared" si="1"/>
        <v>2822.2576228742773</v>
      </c>
      <c r="P18" s="72"/>
    </row>
    <row r="19" spans="1:17" s="13" customFormat="1" ht="12" customHeight="1" x14ac:dyDescent="0.2">
      <c r="A19" s="47" t="s">
        <v>36</v>
      </c>
      <c r="B19" s="204">
        <f>'[1]Podklady QZ'!B101</f>
        <v>458.25521299999997</v>
      </c>
      <c r="C19" s="113">
        <f>'[1]Podklady QZ'!C101</f>
        <v>369.03512600000005</v>
      </c>
      <c r="D19" s="202">
        <f>'[1]Podklady QZ'!D101</f>
        <v>386.42858399999989</v>
      </c>
      <c r="E19" s="439">
        <f>'[1]Podklady QZ'!E101</f>
        <v>342.25201700000002</v>
      </c>
      <c r="F19" s="113">
        <f>'[1]Podklady QZ'!F101</f>
        <v>323.29195400000003</v>
      </c>
      <c r="G19" s="440">
        <f>'[1]Podklady QZ'!G101</f>
        <v>226.888462</v>
      </c>
      <c r="H19" s="204">
        <f>'[1]Podklady QZ'!H101</f>
        <v>263.17893299999997</v>
      </c>
      <c r="I19" s="113">
        <f>'[1]Podklady QZ'!I101</f>
        <v>264.32206400000001</v>
      </c>
      <c r="J19" s="202">
        <f>'[1]Podklady QZ'!J101</f>
        <v>258.51712800000001</v>
      </c>
      <c r="K19" s="204">
        <f>'[1]Podklady QZ'!K101</f>
        <v>309.30661900000001</v>
      </c>
      <c r="L19" s="113">
        <f>'[1]Podklady QZ'!L101</f>
        <v>324.97638700000005</v>
      </c>
      <c r="M19" s="202">
        <f>'[1]Podklady QZ'!M101</f>
        <v>411.81523900000008</v>
      </c>
      <c r="N19" s="40">
        <f t="shared" si="1"/>
        <v>3938.267726</v>
      </c>
      <c r="P19" s="72"/>
    </row>
    <row r="20" spans="1:17" s="13" customFormat="1" ht="12" customHeight="1" x14ac:dyDescent="0.2">
      <c r="A20" s="47" t="s">
        <v>3</v>
      </c>
      <c r="B20" s="204">
        <f>'[1]Podklady QZ'!B102</f>
        <v>0</v>
      </c>
      <c r="C20" s="113">
        <f>'[1]Podklady QZ'!C102</f>
        <v>0</v>
      </c>
      <c r="D20" s="202">
        <f>'[1]Podklady QZ'!D102</f>
        <v>0</v>
      </c>
      <c r="E20" s="439">
        <f>'[1]Podklady QZ'!E102</f>
        <v>0</v>
      </c>
      <c r="F20" s="113">
        <f>'[1]Podklady QZ'!F102</f>
        <v>0</v>
      </c>
      <c r="G20" s="440">
        <f>'[1]Podklady QZ'!G102</f>
        <v>0</v>
      </c>
      <c r="H20" s="204">
        <f>'[1]Podklady QZ'!H102</f>
        <v>0</v>
      </c>
      <c r="I20" s="113">
        <f>'[1]Podklady QZ'!I102</f>
        <v>0</v>
      </c>
      <c r="J20" s="202">
        <f>'[1]Podklady QZ'!J102</f>
        <v>0</v>
      </c>
      <c r="K20" s="204">
        <f>'[1]Podklady QZ'!K102</f>
        <v>0</v>
      </c>
      <c r="L20" s="113">
        <f>'[1]Podklady QZ'!L102</f>
        <v>0</v>
      </c>
      <c r="M20" s="202">
        <f>'[1]Podklady QZ'!M102</f>
        <v>0</v>
      </c>
      <c r="N20" s="40">
        <f t="shared" si="1"/>
        <v>0</v>
      </c>
      <c r="P20" s="72"/>
    </row>
    <row r="21" spans="1:17" s="13" customFormat="1" ht="12" customHeight="1" x14ac:dyDescent="0.2">
      <c r="A21" s="47" t="s">
        <v>35</v>
      </c>
      <c r="B21" s="204">
        <f>'[1]Podklady QZ'!B103</f>
        <v>6.3592850000000025</v>
      </c>
      <c r="C21" s="113">
        <f>'[1]Podklady QZ'!C103</f>
        <v>5.0382990000000003</v>
      </c>
      <c r="D21" s="202">
        <f>'[1]Podklady QZ'!D103</f>
        <v>4.7823649999999978</v>
      </c>
      <c r="E21" s="439">
        <f>'[1]Podklady QZ'!E103</f>
        <v>2.7260300000000002</v>
      </c>
      <c r="F21" s="113">
        <f>'[1]Podklady QZ'!F103</f>
        <v>4.8564379999999989</v>
      </c>
      <c r="G21" s="440">
        <f>'[1]Podklady QZ'!G103</f>
        <v>26.355740000000004</v>
      </c>
      <c r="H21" s="204">
        <f>'[1]Podklady QZ'!H103</f>
        <v>5.4130380000000002</v>
      </c>
      <c r="I21" s="113">
        <f>'[1]Podklady QZ'!I103</f>
        <v>6.5513950000000003</v>
      </c>
      <c r="J21" s="202">
        <f>'[1]Podklady QZ'!J103</f>
        <v>10.505306000000001</v>
      </c>
      <c r="K21" s="204">
        <f>'[1]Podklady QZ'!K103</f>
        <v>5.1452349999999996</v>
      </c>
      <c r="L21" s="113">
        <f>'[1]Podklady QZ'!L103</f>
        <v>12.50567</v>
      </c>
      <c r="M21" s="202">
        <f>'[1]Podklady QZ'!M103</f>
        <v>5.2199749999999989</v>
      </c>
      <c r="N21" s="40">
        <f>SUM(B21:M21)</f>
        <v>95.458776</v>
      </c>
      <c r="P21" s="72"/>
    </row>
    <row r="22" spans="1:17" s="13" customFormat="1" ht="12" customHeight="1" thickBot="1" x14ac:dyDescent="0.25">
      <c r="A22" s="37" t="s">
        <v>34</v>
      </c>
      <c r="B22" s="205">
        <f>'[1]Podklady QZ'!B104</f>
        <v>3518.6293035618687</v>
      </c>
      <c r="C22" s="114">
        <f>'[1]Podklady QZ'!C104</f>
        <v>2744.9619236959461</v>
      </c>
      <c r="D22" s="206">
        <f>'[1]Podklady QZ'!D104</f>
        <v>2330.3840376503936</v>
      </c>
      <c r="E22" s="114">
        <f>'[1]Podklady QZ'!E104</f>
        <v>1521.0595744373954</v>
      </c>
      <c r="F22" s="114">
        <f>'[1]Podklady QZ'!F104</f>
        <v>1508.6990007563913</v>
      </c>
      <c r="G22" s="114">
        <f>'[1]Podklady QZ'!G104</f>
        <v>845.79386994129118</v>
      </c>
      <c r="H22" s="205">
        <f>'[1]Podklady QZ'!H104</f>
        <v>871.73156237441469</v>
      </c>
      <c r="I22" s="114">
        <f>'[1]Podklady QZ'!I104</f>
        <v>744.24955977231048</v>
      </c>
      <c r="J22" s="206">
        <f>'[1]Podklady QZ'!J104</f>
        <v>1011.7083762617578</v>
      </c>
      <c r="K22" s="205">
        <f>'[1]Podklady QZ'!K104</f>
        <v>1712.6363539341312</v>
      </c>
      <c r="L22" s="114">
        <f>'[1]Podklady QZ'!L104</f>
        <v>2317.3344598311787</v>
      </c>
      <c r="M22" s="206">
        <f>'[1]Podklady QZ'!M104</f>
        <v>2910.5049520220846</v>
      </c>
      <c r="N22" s="41">
        <f>SUM(B22:M22)</f>
        <v>22037.692974239166</v>
      </c>
      <c r="P22" s="72"/>
    </row>
    <row r="23" spans="1:17" s="5" customFormat="1" ht="11.25" x14ac:dyDescent="0.2">
      <c r="A23" s="53"/>
      <c r="N23" s="4" t="s">
        <v>82</v>
      </c>
    </row>
    <row r="24" spans="1:17" s="13" customFormat="1" x14ac:dyDescent="0.2">
      <c r="A24" s="3"/>
      <c r="B24" s="444"/>
      <c r="C24" s="444"/>
      <c r="D24" s="116"/>
      <c r="E24" s="116"/>
      <c r="F24" s="116"/>
      <c r="G24" s="116"/>
      <c r="H24" s="116"/>
      <c r="I24" s="116"/>
      <c r="J24" s="116"/>
      <c r="K24" s="116"/>
      <c r="L24" s="116"/>
      <c r="M24" s="116"/>
      <c r="N24" s="115"/>
    </row>
    <row r="25" spans="1:17" s="13" customFormat="1" x14ac:dyDescent="0.2">
      <c r="A25" s="225" t="s">
        <v>44</v>
      </c>
      <c r="B25" s="52">
        <f>SUM(INDEX(B7:M7,,MONTH('[1]Podklady QZ'!$O$1)):INDEX(B7:M7,,MONTH('[1]Podklady RZ'!$Q$1)))</f>
        <v>2137.475614</v>
      </c>
      <c r="C25" s="444"/>
      <c r="D25" s="116"/>
      <c r="E25" s="116"/>
      <c r="F25" s="116"/>
      <c r="G25" s="116"/>
      <c r="H25" s="116"/>
      <c r="I25" s="116"/>
      <c r="J25" s="116"/>
      <c r="K25" s="116"/>
      <c r="L25" s="116"/>
      <c r="M25" s="116"/>
      <c r="N25" s="116"/>
    </row>
    <row r="26" spans="1:17" s="13" customFormat="1" x14ac:dyDescent="0.2">
      <c r="A26" s="225" t="s">
        <v>43</v>
      </c>
      <c r="B26" s="52">
        <f>SUM(INDEX(B8:M8,,MONTH('[1]Podklady QZ'!$O$1)):INDEX(B8:M8,,MONTH('[1]Podklady RZ'!$Q$1)))</f>
        <v>158.30716699999999</v>
      </c>
      <c r="C26" s="444"/>
      <c r="D26" s="116"/>
      <c r="E26" s="116"/>
      <c r="F26" s="116"/>
      <c r="G26" s="116"/>
      <c r="H26" s="116"/>
      <c r="I26" s="116"/>
      <c r="J26" s="116"/>
      <c r="K26" s="116"/>
      <c r="L26" s="116"/>
      <c r="M26" s="116"/>
      <c r="N26" s="116"/>
      <c r="O26" s="117"/>
    </row>
    <row r="27" spans="1:17" s="13" customFormat="1" x14ac:dyDescent="0.2">
      <c r="A27" s="225" t="s">
        <v>42</v>
      </c>
      <c r="B27" s="52">
        <f>SUM(INDEX(B9:M9,,MONTH('[1]Podklady QZ'!$O$1)):INDEX(B9:M9,,MONTH('[1]Podklady RZ'!$Q$1)))</f>
        <v>3181.7942499999999</v>
      </c>
      <c r="C27" s="444"/>
      <c r="D27" s="116"/>
      <c r="E27" s="116"/>
      <c r="F27" s="116"/>
      <c r="G27" s="116"/>
      <c r="H27" s="116"/>
      <c r="I27" s="116"/>
      <c r="J27" s="116"/>
      <c r="K27" s="116"/>
      <c r="L27" s="116"/>
      <c r="M27" s="116"/>
      <c r="N27" s="116"/>
      <c r="O27" s="117"/>
    </row>
    <row r="28" spans="1:17" s="13" customFormat="1" x14ac:dyDescent="0.2">
      <c r="A28" s="225" t="s">
        <v>67</v>
      </c>
      <c r="B28" s="52">
        <f>SUM(INDEX(B10:M10,,MONTH('[1]Podklady QZ'!$O$1)):INDEX(B10:M10,,MONTH('[1]Podklady RZ'!$Q$1)))</f>
        <v>3.7907789999999997</v>
      </c>
      <c r="C28" s="444"/>
      <c r="D28" s="116"/>
      <c r="E28" s="116"/>
      <c r="F28" s="116"/>
      <c r="G28" s="116"/>
      <c r="H28" s="116"/>
      <c r="I28" s="116"/>
      <c r="J28" s="116"/>
      <c r="K28" s="116"/>
      <c r="L28" s="116"/>
      <c r="M28" s="116"/>
      <c r="N28" s="116"/>
      <c r="Q28" s="14"/>
    </row>
    <row r="29" spans="1:17" s="13" customFormat="1" x14ac:dyDescent="0.2">
      <c r="A29" s="225" t="s">
        <v>68</v>
      </c>
      <c r="B29" s="52">
        <f>SUM(INDEX(B11:M11,,MONTH('[1]Podklady QZ'!$O$1)):INDEX(B11:M11,,MONTH('[1]Podklady RZ'!$Q$1)))</f>
        <v>3.1707700000000001</v>
      </c>
      <c r="C29" s="444"/>
      <c r="D29" s="116"/>
      <c r="E29" s="116"/>
      <c r="F29" s="116"/>
      <c r="G29" s="116"/>
      <c r="H29" s="116"/>
      <c r="I29" s="116"/>
      <c r="J29" s="116"/>
      <c r="K29" s="116"/>
      <c r="L29" s="116"/>
      <c r="M29" s="116"/>
      <c r="N29" s="116"/>
    </row>
    <row r="30" spans="1:17" s="13" customFormat="1" x14ac:dyDescent="0.2">
      <c r="A30" s="225" t="s">
        <v>69</v>
      </c>
      <c r="B30" s="52">
        <f>SUM(INDEX(B12:M12,,MONTH('[1]Podklady QZ'!$O$1)):INDEX(B12:M12,,MONTH('[1]Podklady RZ'!$Q$1)))</f>
        <v>4.9977999999999995E-2</v>
      </c>
      <c r="C30" s="444"/>
      <c r="D30" s="116"/>
      <c r="E30" s="116"/>
      <c r="F30" s="116"/>
      <c r="G30" s="116"/>
      <c r="H30" s="116"/>
      <c r="I30" s="116"/>
      <c r="J30" s="116"/>
      <c r="K30" s="116"/>
      <c r="L30" s="116"/>
      <c r="M30" s="116"/>
      <c r="N30" s="116"/>
    </row>
    <row r="31" spans="1:17" s="13" customFormat="1" x14ac:dyDescent="0.2">
      <c r="A31" s="225" t="s">
        <v>41</v>
      </c>
      <c r="B31" s="52">
        <f>SUM(INDEX(B13:M13,,MONTH('[1]Podklady QZ'!$O$1)):INDEX(B13:M13,,MONTH('[1]Podklady RZ'!$Q$1)))</f>
        <v>12722.862852999999</v>
      </c>
      <c r="C31" s="444"/>
      <c r="D31" s="116"/>
      <c r="E31" s="116"/>
      <c r="F31" s="116"/>
      <c r="G31" s="116"/>
      <c r="H31" s="116"/>
      <c r="I31" s="116"/>
      <c r="J31" s="116"/>
      <c r="K31" s="116"/>
      <c r="L31" s="116"/>
      <c r="M31" s="116"/>
      <c r="N31" s="116"/>
    </row>
    <row r="32" spans="1:17" s="13" customFormat="1" x14ac:dyDescent="0.2">
      <c r="A32" s="225" t="s">
        <v>80</v>
      </c>
      <c r="B32" s="52">
        <f>SUM(INDEX(B14:M14,,MONTH('[1]Podklady QZ'!$O$1)):INDEX(B14:M14,,MONTH('[1]Podklady RZ'!$Q$1)))</f>
        <v>76.801809999999989</v>
      </c>
      <c r="C32" s="444"/>
      <c r="D32" s="116"/>
      <c r="E32" s="116"/>
      <c r="F32" s="116"/>
      <c r="G32" s="116"/>
      <c r="H32" s="116"/>
      <c r="I32" s="116"/>
      <c r="J32" s="116"/>
      <c r="K32" s="116"/>
      <c r="L32" s="116"/>
      <c r="M32" s="116"/>
      <c r="N32" s="116"/>
    </row>
    <row r="33" spans="1:14" s="13" customFormat="1" x14ac:dyDescent="0.2">
      <c r="A33" s="225" t="s">
        <v>40</v>
      </c>
      <c r="B33" s="52">
        <f>SUM(INDEX(B15:M15,,MONTH('[1]Podklady QZ'!$O$1)):INDEX(B15:M15,,MONTH('[1]Podklady RZ'!$Q$1)))</f>
        <v>6.1539999999999997E-2</v>
      </c>
      <c r="C33" s="444"/>
      <c r="D33" s="116"/>
      <c r="E33" s="116"/>
      <c r="F33" s="116"/>
      <c r="G33" s="116"/>
      <c r="H33" s="116"/>
      <c r="I33" s="116"/>
      <c r="J33" s="116"/>
      <c r="K33" s="116"/>
      <c r="L33" s="116"/>
      <c r="M33" s="116"/>
      <c r="N33" s="116"/>
    </row>
    <row r="34" spans="1:14" s="13" customFormat="1" x14ac:dyDescent="0.2">
      <c r="A34" s="225" t="s">
        <v>39</v>
      </c>
      <c r="B34" s="52">
        <f>SUM(INDEX(B16:M16,,MONTH('[1]Podklady QZ'!$O$1)):INDEX(B16:M16,,MONTH('[1]Podklady RZ'!$Q$1)))</f>
        <v>102.390298</v>
      </c>
      <c r="C34" s="444"/>
      <c r="D34" s="116"/>
      <c r="E34" s="116"/>
      <c r="F34" s="116"/>
      <c r="G34" s="116"/>
      <c r="H34" s="116"/>
      <c r="I34" s="116"/>
      <c r="J34" s="116"/>
      <c r="K34" s="116"/>
      <c r="L34" s="116"/>
      <c r="M34" s="116"/>
      <c r="N34" s="116"/>
    </row>
    <row r="35" spans="1:14" s="13" customFormat="1" x14ac:dyDescent="0.2">
      <c r="A35" s="225" t="s">
        <v>38</v>
      </c>
      <c r="B35" s="52">
        <f>SUM(INDEX(B17:M17,,MONTH('[1]Podklady QZ'!$O$1)):INDEX(B17:M17,,MONTH('[1]Podklady RZ'!$Q$1)))</f>
        <v>25.495047</v>
      </c>
      <c r="C35" s="444"/>
      <c r="D35" s="116"/>
      <c r="E35" s="116"/>
      <c r="F35" s="116"/>
      <c r="G35" s="116"/>
      <c r="H35" s="116"/>
      <c r="I35" s="116"/>
      <c r="J35" s="116"/>
      <c r="K35" s="116"/>
      <c r="L35" s="116"/>
      <c r="M35" s="116"/>
      <c r="N35" s="116"/>
    </row>
    <row r="36" spans="1:14" s="13" customFormat="1" x14ac:dyDescent="0.2">
      <c r="A36" s="225" t="s">
        <v>37</v>
      </c>
      <c r="B36" s="52">
        <f>SUM(INDEX(B18:M18,,MONTH('[1]Podklady QZ'!$O$1)):INDEX(B18:M18,,MONTH('[1]Podklady RZ'!$Q$1)))</f>
        <v>742.37904042008688</v>
      </c>
      <c r="C36" s="444"/>
      <c r="D36" s="116"/>
      <c r="E36" s="116"/>
      <c r="F36" s="116"/>
      <c r="G36" s="116"/>
      <c r="H36" s="116"/>
      <c r="I36" s="116"/>
      <c r="J36" s="116"/>
      <c r="K36" s="116"/>
      <c r="L36" s="116"/>
      <c r="M36" s="116"/>
      <c r="N36" s="116"/>
    </row>
    <row r="37" spans="1:14" s="13" customFormat="1" x14ac:dyDescent="0.2">
      <c r="A37" s="225" t="s">
        <v>36</v>
      </c>
      <c r="B37" s="52">
        <f>SUM(INDEX(B19:M19,,MONTH('[1]Podklady QZ'!$O$1)):INDEX(B19:M19,,MONTH('[1]Podklady RZ'!$Q$1)))</f>
        <v>1046.0982450000001</v>
      </c>
      <c r="C37" s="444"/>
      <c r="D37" s="116"/>
      <c r="E37" s="116"/>
      <c r="F37" s="116"/>
      <c r="G37" s="116"/>
      <c r="H37" s="116"/>
      <c r="I37" s="116"/>
      <c r="J37" s="116"/>
      <c r="K37" s="116"/>
      <c r="L37" s="116"/>
      <c r="M37" s="116"/>
      <c r="N37" s="116"/>
    </row>
    <row r="38" spans="1:14" s="13" customFormat="1" x14ac:dyDescent="0.2">
      <c r="A38" s="225" t="s">
        <v>3</v>
      </c>
      <c r="B38" s="52">
        <f>SUM(INDEX(B20:M20,,MONTH('[1]Podklady QZ'!$O$1)):INDEX(B20:M20,,MONTH('[1]Podklady RZ'!$Q$1)))</f>
        <v>0</v>
      </c>
      <c r="C38" s="444"/>
      <c r="D38" s="116"/>
      <c r="E38" s="116"/>
      <c r="F38" s="116"/>
      <c r="G38" s="116"/>
      <c r="H38" s="116"/>
      <c r="I38" s="116"/>
      <c r="J38" s="116"/>
      <c r="K38" s="116"/>
      <c r="L38" s="116"/>
      <c r="M38" s="116"/>
      <c r="N38" s="116"/>
    </row>
    <row r="39" spans="1:14" s="13" customFormat="1" x14ac:dyDescent="0.2">
      <c r="A39" s="225" t="s">
        <v>35</v>
      </c>
      <c r="B39" s="52">
        <f>SUM(INDEX(B21:M21,,MONTH('[1]Podklady QZ'!$O$1)):INDEX(B21:M21,,MONTH('[1]Podklady RZ'!$Q$1)))</f>
        <v>22.87088</v>
      </c>
      <c r="C39" s="444"/>
      <c r="D39" s="116"/>
      <c r="E39" s="116"/>
      <c r="F39" s="116"/>
      <c r="G39" s="116"/>
      <c r="H39" s="116"/>
      <c r="I39" s="116"/>
      <c r="J39" s="116"/>
      <c r="K39" s="116"/>
      <c r="L39" s="116"/>
      <c r="M39" s="116"/>
      <c r="N39" s="116"/>
    </row>
    <row r="40" spans="1:14" s="13" customFormat="1" x14ac:dyDescent="0.2">
      <c r="A40" s="225" t="s">
        <v>34</v>
      </c>
      <c r="B40" s="52">
        <f>SUM(INDEX(B22:M22,,MONTH('[1]Podklady QZ'!$O$1)):INDEX(B22:M22,,MONTH('[1]Podklady RZ'!$Q$1)))</f>
        <v>6940.4757657873943</v>
      </c>
      <c r="C40" s="444"/>
      <c r="D40" s="116"/>
      <c r="E40" s="116"/>
      <c r="F40" s="116"/>
      <c r="G40" s="116"/>
      <c r="H40" s="116"/>
      <c r="I40" s="116"/>
      <c r="J40" s="116"/>
      <c r="K40" s="116"/>
      <c r="L40" s="116"/>
      <c r="M40" s="116"/>
      <c r="N40" s="116"/>
    </row>
    <row r="41" spans="1:14" s="13" customFormat="1" x14ac:dyDescent="0.2">
      <c r="A41" s="3"/>
      <c r="B41" s="444"/>
      <c r="C41" s="444"/>
      <c r="D41" s="116"/>
      <c r="E41" s="116"/>
      <c r="F41" s="116"/>
      <c r="G41" s="116"/>
      <c r="H41" s="116"/>
      <c r="I41" s="116"/>
      <c r="J41" s="116"/>
      <c r="K41" s="116"/>
      <c r="L41" s="116"/>
      <c r="M41" s="116"/>
      <c r="N41" s="116"/>
    </row>
    <row r="42" spans="1:14" s="13" customFormat="1" x14ac:dyDescent="0.2">
      <c r="A42" s="3"/>
      <c r="B42" s="444"/>
      <c r="C42" s="444"/>
      <c r="D42" s="116"/>
      <c r="E42" s="116"/>
      <c r="F42" s="116"/>
      <c r="G42" s="116"/>
      <c r="H42" s="116"/>
      <c r="I42" s="116"/>
      <c r="J42" s="116"/>
      <c r="K42" s="116"/>
      <c r="L42" s="116"/>
      <c r="M42" s="116"/>
      <c r="N42" s="116"/>
    </row>
    <row r="43" spans="1:14" s="13" customFormat="1" x14ac:dyDescent="0.2">
      <c r="A43" s="115"/>
      <c r="B43" s="116"/>
      <c r="C43" s="116"/>
      <c r="D43" s="116"/>
      <c r="E43" s="116"/>
      <c r="F43" s="116"/>
      <c r="G43" s="116"/>
      <c r="H43" s="116"/>
      <c r="I43" s="116"/>
      <c r="J43" s="116"/>
      <c r="K43" s="116"/>
      <c r="L43" s="116"/>
      <c r="M43" s="116"/>
      <c r="N43" s="116"/>
    </row>
    <row r="44" spans="1:14" s="13" customFormat="1" x14ac:dyDescent="0.2">
      <c r="A44" s="3"/>
      <c r="B44" s="3"/>
      <c r="C44" s="3"/>
      <c r="D44" s="3"/>
      <c r="E44" s="3"/>
      <c r="F44" s="3"/>
      <c r="G44" s="3"/>
      <c r="H44" s="3"/>
      <c r="I44" s="3"/>
      <c r="J44" s="3"/>
      <c r="K44" s="3"/>
      <c r="L44" s="3"/>
      <c r="M44" s="3"/>
      <c r="N44" s="3"/>
    </row>
    <row r="46" spans="1:14" x14ac:dyDescent="0.2">
      <c r="B46" s="118"/>
    </row>
    <row r="47" spans="1:14" x14ac:dyDescent="0.2">
      <c r="B47" s="118"/>
    </row>
    <row r="48" spans="1:14" x14ac:dyDescent="0.2">
      <c r="B48" s="118"/>
    </row>
  </sheetData>
  <mergeCells count="12">
    <mergeCell ref="N5:N6"/>
    <mergeCell ref="K5:M5"/>
    <mergeCell ref="H5:J5"/>
    <mergeCell ref="A3:A4"/>
    <mergeCell ref="N3:N4"/>
    <mergeCell ref="A5:A6"/>
    <mergeCell ref="B5:D5"/>
    <mergeCell ref="E5:G5"/>
    <mergeCell ref="B3:D3"/>
    <mergeCell ref="E3:G3"/>
    <mergeCell ref="H3:J3"/>
    <mergeCell ref="K3:M3"/>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5FBED5E8B528848AFB368562A6DB3EE" ma:contentTypeVersion="0" ma:contentTypeDescription="Vytvoří nový dokument" ma:contentTypeScope="" ma:versionID="adf6e545162cd1436a7e0a22cc7725c9">
  <xsd:schema xmlns:xsd="http://www.w3.org/2001/XMLSchema" xmlns:xs="http://www.w3.org/2001/XMLSchema" xmlns:p="http://schemas.microsoft.com/office/2006/metadata/properties" targetNamespace="http://schemas.microsoft.com/office/2006/metadata/properties" ma:root="true" ma:fieldsID="c2e859ab3f162ac39b5a50c90827832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59B6EFB-4CCB-44CC-8EA6-C57C3D35EA35}"/>
</file>

<file path=customXml/itemProps2.xml><?xml version="1.0" encoding="utf-8"?>
<ds:datastoreItem xmlns:ds="http://schemas.openxmlformats.org/officeDocument/2006/customXml" ds:itemID="{5182A185-7B28-4480-91FF-9382A4122E2E}"/>
</file>

<file path=customXml/itemProps3.xml><?xml version="1.0" encoding="utf-8"?>
<ds:datastoreItem xmlns:ds="http://schemas.openxmlformats.org/officeDocument/2006/customXml" ds:itemID="{52780351-BE2D-4774-8B39-6C74D60CDD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47</vt:i4>
      </vt:variant>
      <vt:variant>
        <vt:lpstr>Pojmenované oblasti</vt:lpstr>
      </vt:variant>
      <vt:variant>
        <vt:i4>18</vt:i4>
      </vt:variant>
    </vt:vector>
  </HeadingPairs>
  <TitlesOfParts>
    <vt:vector size="65" baseType="lpstr">
      <vt:lpstr>Titulní</vt:lpstr>
      <vt:lpstr>Obsah</vt:lpstr>
      <vt:lpstr>1</vt:lpstr>
      <vt:lpstr>2</vt:lpstr>
      <vt:lpstr>3</vt:lpstr>
      <vt:lpstr>4.1</vt:lpstr>
      <vt:lpstr>4.2</vt:lpstr>
      <vt:lpstr>4.3</vt:lpstr>
      <vt:lpstr>5.1</vt:lpstr>
      <vt:lpstr>5.2</vt:lpstr>
      <vt:lpstr>5.3</vt:lpstr>
      <vt:lpstr>5.4</vt:lpstr>
      <vt:lpstr>6</vt:lpstr>
      <vt:lpstr>7.1</vt:lpstr>
      <vt:lpstr>7.2</vt:lpstr>
      <vt:lpstr>8.1</vt:lpstr>
      <vt:lpstr>8.2</vt:lpstr>
      <vt:lpstr>14.2</vt:lpstr>
      <vt:lpstr>14.3</vt:lpstr>
      <vt:lpstr>14.4</vt:lpstr>
      <vt:lpstr>14.5</vt:lpstr>
      <vt:lpstr>14.6</vt:lpstr>
      <vt:lpstr>14.7</vt:lpstr>
      <vt:lpstr>14.8</vt:lpstr>
      <vt:lpstr>14.9</vt:lpstr>
      <vt:lpstr>14.10</vt:lpstr>
      <vt:lpstr>14.11</vt:lpstr>
      <vt:lpstr>14.12</vt:lpstr>
      <vt:lpstr>14.13</vt:lpstr>
      <vt:lpstr>14.14</vt:lpstr>
      <vt:lpstr>8.3</vt:lpstr>
      <vt:lpstr>8.4</vt:lpstr>
      <vt:lpstr>8.5</vt:lpstr>
      <vt:lpstr>8.6</vt:lpstr>
      <vt:lpstr>8.7</vt:lpstr>
      <vt:lpstr>8.8</vt:lpstr>
      <vt:lpstr>8.9</vt:lpstr>
      <vt:lpstr>8.10</vt:lpstr>
      <vt:lpstr>8.11</vt:lpstr>
      <vt:lpstr>8.12</vt:lpstr>
      <vt:lpstr>8.13</vt:lpstr>
      <vt:lpstr>8.14</vt:lpstr>
      <vt:lpstr>9</vt:lpstr>
      <vt:lpstr>10.1</vt:lpstr>
      <vt:lpstr>10.2</vt:lpstr>
      <vt:lpstr>11</vt:lpstr>
      <vt:lpstr>12</vt:lpstr>
      <vt:lpstr>'2'!Oblast_tisku</vt:lpstr>
      <vt:lpstr>'8.1'!Oblast_tisku</vt:lpstr>
      <vt:lpstr>'8.10'!Oblast_tisku</vt:lpstr>
      <vt:lpstr>'8.11'!Oblast_tisku</vt:lpstr>
      <vt:lpstr>'8.12'!Oblast_tisku</vt:lpstr>
      <vt:lpstr>'8.13'!Oblast_tisku</vt:lpstr>
      <vt:lpstr>'8.14'!Oblast_tisku</vt:lpstr>
      <vt:lpstr>'8.2'!Oblast_tisku</vt:lpstr>
      <vt:lpstr>'8.3'!Oblast_tisku</vt:lpstr>
      <vt:lpstr>'8.4'!Oblast_tisku</vt:lpstr>
      <vt:lpstr>'8.5'!Oblast_tisku</vt:lpstr>
      <vt:lpstr>'8.6'!Oblast_tisku</vt:lpstr>
      <vt:lpstr>'8.7'!Oblast_tisku</vt:lpstr>
      <vt:lpstr>'8.8'!Oblast_tisku</vt:lpstr>
      <vt:lpstr>'8.9'!Oblast_tisku</vt:lpstr>
      <vt:lpstr>'9'!Oblast_tisku</vt:lpstr>
      <vt:lpstr>Obsah!Oblast_tisku</vt:lpstr>
      <vt:lpstr>Titulní!Oblast_tisku</vt:lpstr>
    </vt:vector>
  </TitlesOfParts>
  <Company>Energetický regulační úřad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Rosecký Daniel Ing.</dc:creator>
  <cp:lastModifiedBy>Windows User</cp:lastModifiedBy>
  <cp:lastPrinted>2020-03-11T08:50:35Z</cp:lastPrinted>
  <dcterms:created xsi:type="dcterms:W3CDTF">2006-03-02T11:20:40Z</dcterms:created>
  <dcterms:modified xsi:type="dcterms:W3CDTF">2020-03-11T09:15:20Z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0x01010065FBED5E8B528848AFB368562A6DB3EE</vt:lpwstr>
  </property>
</Properties>
</file>